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0115" windowHeight="7245" firstSheet="1" activeTab="4"/>
  </bookViews>
  <sheets>
    <sheet name="Datos de Vida y falla" sheetId="4" r:id="rId1"/>
    <sheet name="Disponibilidad sistema" sheetId="5" r:id="rId2"/>
    <sheet name="MODELAMIENTO SISTEMA" sheetId="6" r:id="rId3"/>
    <sheet name="Simulacion sistema (hoja4)" sheetId="7" r:id="rId4"/>
    <sheet name="Riesgo" sheetId="8" r:id="rId5"/>
    <sheet name="Curtosis y simetría" sheetId="9" r:id="rId6"/>
  </sheets>
  <externalReferences>
    <externalReference r:id="rId7"/>
  </externalReferences>
  <calcPr calcId="125725"/>
</workbook>
</file>

<file path=xl/calcChain.xml><?xml version="1.0" encoding="utf-8"?>
<calcChain xmlns="http://schemas.openxmlformats.org/spreadsheetml/2006/main">
  <c r="F2" i="8"/>
  <c r="E6" l="1"/>
  <c r="A2" i="9" s="1"/>
  <c r="M12" i="8"/>
  <c r="L11"/>
  <c r="L9"/>
  <c r="L7"/>
  <c r="L6"/>
  <c r="L5"/>
  <c r="L4"/>
  <c r="BY18" i="7"/>
  <c r="BY17"/>
  <c r="BY16"/>
  <c r="BY15"/>
  <c r="BY14"/>
  <c r="BY13"/>
  <c r="BY12"/>
  <c r="BY11"/>
  <c r="BY10"/>
  <c r="BY9"/>
  <c r="BY8"/>
  <c r="BX18"/>
  <c r="BX17"/>
  <c r="BX16"/>
  <c r="BX15"/>
  <c r="BX14"/>
  <c r="BX13"/>
  <c r="BX12"/>
  <c r="BX11"/>
  <c r="BX10"/>
  <c r="BX9"/>
  <c r="BX8"/>
  <c r="K4" i="8"/>
  <c r="M4" s="1"/>
  <c r="N4" s="1"/>
  <c r="N12"/>
  <c r="BZ8" i="7"/>
  <c r="BU8"/>
  <c r="BU2"/>
  <c r="BU5" s="1"/>
  <c r="BU3"/>
  <c r="BU4"/>
  <c r="BM2"/>
  <c r="BM3"/>
  <c r="AR22"/>
  <c r="AC29" i="6" l="1"/>
  <c r="AC28"/>
  <c r="AC27"/>
  <c r="AC25"/>
  <c r="AC24"/>
  <c r="AC23"/>
  <c r="AC21"/>
  <c r="B3" i="5" l="1"/>
  <c r="C3"/>
  <c r="B23" s="1"/>
  <c r="B4"/>
  <c r="F3" s="1"/>
  <c r="C20"/>
  <c r="Y5" i="4"/>
  <c r="E7" i="5" l="1"/>
  <c r="E6"/>
  <c r="E9"/>
  <c r="E8"/>
  <c r="C6" i="8" l="1"/>
  <c r="M8" i="7" l="1"/>
  <c r="M7"/>
  <c r="M6"/>
  <c r="V3" i="6" l="1"/>
  <c r="B20" i="5" l="1"/>
  <c r="I5" i="6"/>
  <c r="B21" i="5" l="1"/>
  <c r="G66" i="4"/>
  <c r="G6"/>
  <c r="D1005" i="8"/>
  <c r="C1005"/>
  <c r="D1004"/>
  <c r="C1004"/>
  <c r="D1003"/>
  <c r="C1003"/>
  <c r="D1002"/>
  <c r="C1002"/>
  <c r="D1001"/>
  <c r="C1001"/>
  <c r="D1000"/>
  <c r="C1000"/>
  <c r="D999"/>
  <c r="C999"/>
  <c r="D998"/>
  <c r="C998"/>
  <c r="D997"/>
  <c r="C997"/>
  <c r="D996"/>
  <c r="C996"/>
  <c r="D995"/>
  <c r="C995"/>
  <c r="D994"/>
  <c r="C994"/>
  <c r="D993"/>
  <c r="C993"/>
  <c r="D992"/>
  <c r="C992"/>
  <c r="D991"/>
  <c r="C991"/>
  <c r="D990"/>
  <c r="C990"/>
  <c r="D989"/>
  <c r="C989"/>
  <c r="D988"/>
  <c r="C988"/>
  <c r="D987"/>
  <c r="C987"/>
  <c r="D986"/>
  <c r="C986"/>
  <c r="D985"/>
  <c r="C985"/>
  <c r="D984"/>
  <c r="C984"/>
  <c r="D983"/>
  <c r="C983"/>
  <c r="D982"/>
  <c r="C982"/>
  <c r="D981"/>
  <c r="C981"/>
  <c r="D980"/>
  <c r="C980"/>
  <c r="D979"/>
  <c r="C979"/>
  <c r="D978"/>
  <c r="C978"/>
  <c r="D977"/>
  <c r="C977"/>
  <c r="D976"/>
  <c r="C976"/>
  <c r="D975"/>
  <c r="C975"/>
  <c r="D974"/>
  <c r="C974"/>
  <c r="D973"/>
  <c r="C973"/>
  <c r="D972"/>
  <c r="C972"/>
  <c r="D971"/>
  <c r="C971"/>
  <c r="D970"/>
  <c r="C970"/>
  <c r="D969"/>
  <c r="C969"/>
  <c r="D968"/>
  <c r="C968"/>
  <c r="D967"/>
  <c r="C967"/>
  <c r="D966"/>
  <c r="C966"/>
  <c r="D965"/>
  <c r="C965"/>
  <c r="D964"/>
  <c r="C964"/>
  <c r="D963"/>
  <c r="C963"/>
  <c r="D962"/>
  <c r="C962"/>
  <c r="D961"/>
  <c r="C961"/>
  <c r="D960"/>
  <c r="C960"/>
  <c r="D959"/>
  <c r="C959"/>
  <c r="D958"/>
  <c r="C958"/>
  <c r="D957"/>
  <c r="C957"/>
  <c r="D956"/>
  <c r="C956"/>
  <c r="D955"/>
  <c r="C955"/>
  <c r="D954"/>
  <c r="C954"/>
  <c r="D953"/>
  <c r="C953"/>
  <c r="D952"/>
  <c r="C952"/>
  <c r="D951"/>
  <c r="C951"/>
  <c r="D950"/>
  <c r="C950"/>
  <c r="D949"/>
  <c r="C949"/>
  <c r="D948"/>
  <c r="C948"/>
  <c r="D947"/>
  <c r="C947"/>
  <c r="D946"/>
  <c r="C946"/>
  <c r="D945"/>
  <c r="C945"/>
  <c r="D944"/>
  <c r="C944"/>
  <c r="D943"/>
  <c r="C943"/>
  <c r="D942"/>
  <c r="C942"/>
  <c r="D941"/>
  <c r="C941"/>
  <c r="D940"/>
  <c r="C940"/>
  <c r="D939"/>
  <c r="C939"/>
  <c r="D938"/>
  <c r="C938"/>
  <c r="D937"/>
  <c r="C937"/>
  <c r="D936"/>
  <c r="C936"/>
  <c r="D935"/>
  <c r="C935"/>
  <c r="D934"/>
  <c r="C934"/>
  <c r="D933"/>
  <c r="C933"/>
  <c r="D932"/>
  <c r="C932"/>
  <c r="D931"/>
  <c r="C931"/>
  <c r="D930"/>
  <c r="C930"/>
  <c r="D929"/>
  <c r="C929"/>
  <c r="D928"/>
  <c r="C928"/>
  <c r="D927"/>
  <c r="C927"/>
  <c r="D926"/>
  <c r="C926"/>
  <c r="D925"/>
  <c r="C925"/>
  <c r="D924"/>
  <c r="C924"/>
  <c r="D923"/>
  <c r="C923"/>
  <c r="D922"/>
  <c r="C922"/>
  <c r="D921"/>
  <c r="C921"/>
  <c r="D920"/>
  <c r="C920"/>
  <c r="D919"/>
  <c r="C919"/>
  <c r="D918"/>
  <c r="C918"/>
  <c r="D917"/>
  <c r="C917"/>
  <c r="D916"/>
  <c r="C916"/>
  <c r="D915"/>
  <c r="C915"/>
  <c r="D914"/>
  <c r="C914"/>
  <c r="D913"/>
  <c r="C913"/>
  <c r="D912"/>
  <c r="C912"/>
  <c r="D911"/>
  <c r="C911"/>
  <c r="D910"/>
  <c r="C910"/>
  <c r="D909"/>
  <c r="C909"/>
  <c r="D908"/>
  <c r="C908"/>
  <c r="D907"/>
  <c r="C907"/>
  <c r="D906"/>
  <c r="C906"/>
  <c r="D905"/>
  <c r="C905"/>
  <c r="D904"/>
  <c r="C904"/>
  <c r="D903"/>
  <c r="C903"/>
  <c r="D902"/>
  <c r="C902"/>
  <c r="D901"/>
  <c r="C901"/>
  <c r="D900"/>
  <c r="C900"/>
  <c r="D899"/>
  <c r="C899"/>
  <c r="D898"/>
  <c r="C898"/>
  <c r="D897"/>
  <c r="C897"/>
  <c r="D896"/>
  <c r="C896"/>
  <c r="D895"/>
  <c r="C895"/>
  <c r="D894"/>
  <c r="C894"/>
  <c r="D893"/>
  <c r="C893"/>
  <c r="D892"/>
  <c r="C892"/>
  <c r="D891"/>
  <c r="C891"/>
  <c r="D890"/>
  <c r="C890"/>
  <c r="D889"/>
  <c r="C889"/>
  <c r="D888"/>
  <c r="C888"/>
  <c r="D887"/>
  <c r="C887"/>
  <c r="D886"/>
  <c r="C886"/>
  <c r="D885"/>
  <c r="C885"/>
  <c r="D884"/>
  <c r="C884"/>
  <c r="D883"/>
  <c r="C883"/>
  <c r="D882"/>
  <c r="C882"/>
  <c r="D881"/>
  <c r="C881"/>
  <c r="D880"/>
  <c r="C880"/>
  <c r="D879"/>
  <c r="C879"/>
  <c r="D878"/>
  <c r="C878"/>
  <c r="D877"/>
  <c r="C877"/>
  <c r="D876"/>
  <c r="C876"/>
  <c r="D875"/>
  <c r="C875"/>
  <c r="D874"/>
  <c r="C874"/>
  <c r="D873"/>
  <c r="C873"/>
  <c r="D872"/>
  <c r="C872"/>
  <c r="D871"/>
  <c r="C871"/>
  <c r="D870"/>
  <c r="C870"/>
  <c r="D869"/>
  <c r="C869"/>
  <c r="D868"/>
  <c r="C868"/>
  <c r="D867"/>
  <c r="C867"/>
  <c r="D866"/>
  <c r="C866"/>
  <c r="D865"/>
  <c r="C865"/>
  <c r="D864"/>
  <c r="C864"/>
  <c r="D863"/>
  <c r="C863"/>
  <c r="D862"/>
  <c r="C862"/>
  <c r="D861"/>
  <c r="C861"/>
  <c r="D860"/>
  <c r="C860"/>
  <c r="D859"/>
  <c r="C859"/>
  <c r="D858"/>
  <c r="C858"/>
  <c r="D857"/>
  <c r="C857"/>
  <c r="D856"/>
  <c r="C856"/>
  <c r="D855"/>
  <c r="C855"/>
  <c r="D854"/>
  <c r="C854"/>
  <c r="D853"/>
  <c r="C853"/>
  <c r="D852"/>
  <c r="C852"/>
  <c r="D851"/>
  <c r="C851"/>
  <c r="D850"/>
  <c r="C850"/>
  <c r="D849"/>
  <c r="C849"/>
  <c r="D848"/>
  <c r="C848"/>
  <c r="D847"/>
  <c r="C847"/>
  <c r="D846"/>
  <c r="C846"/>
  <c r="D845"/>
  <c r="C845"/>
  <c r="D844"/>
  <c r="C844"/>
  <c r="D843"/>
  <c r="C843"/>
  <c r="D842"/>
  <c r="C842"/>
  <c r="D841"/>
  <c r="C841"/>
  <c r="D840"/>
  <c r="C840"/>
  <c r="D839"/>
  <c r="C839"/>
  <c r="D838"/>
  <c r="C838"/>
  <c r="D837"/>
  <c r="C837"/>
  <c r="D836"/>
  <c r="C836"/>
  <c r="D835"/>
  <c r="C835"/>
  <c r="D834"/>
  <c r="C834"/>
  <c r="D833"/>
  <c r="C833"/>
  <c r="D832"/>
  <c r="C832"/>
  <c r="D831"/>
  <c r="C831"/>
  <c r="D830"/>
  <c r="C830"/>
  <c r="D829"/>
  <c r="C829"/>
  <c r="D828"/>
  <c r="C828"/>
  <c r="D827"/>
  <c r="C827"/>
  <c r="D826"/>
  <c r="C826"/>
  <c r="D825"/>
  <c r="C825"/>
  <c r="D824"/>
  <c r="C824"/>
  <c r="D823"/>
  <c r="C823"/>
  <c r="D822"/>
  <c r="C822"/>
  <c r="D821"/>
  <c r="C821"/>
  <c r="D820"/>
  <c r="C820"/>
  <c r="D819"/>
  <c r="C819"/>
  <c r="D818"/>
  <c r="C818"/>
  <c r="D817"/>
  <c r="C817"/>
  <c r="D816"/>
  <c r="C816"/>
  <c r="D815"/>
  <c r="C815"/>
  <c r="D814"/>
  <c r="C814"/>
  <c r="D813"/>
  <c r="C813"/>
  <c r="D812"/>
  <c r="C812"/>
  <c r="D811"/>
  <c r="C811"/>
  <c r="D810"/>
  <c r="C810"/>
  <c r="D809"/>
  <c r="C809"/>
  <c r="D808"/>
  <c r="C808"/>
  <c r="D807"/>
  <c r="C807"/>
  <c r="D806"/>
  <c r="C806"/>
  <c r="D805"/>
  <c r="C805"/>
  <c r="D804"/>
  <c r="C804"/>
  <c r="D803"/>
  <c r="C803"/>
  <c r="D802"/>
  <c r="C802"/>
  <c r="D801"/>
  <c r="C801"/>
  <c r="D800"/>
  <c r="C800"/>
  <c r="D799"/>
  <c r="C799"/>
  <c r="D798"/>
  <c r="C798"/>
  <c r="D797"/>
  <c r="C797"/>
  <c r="D796"/>
  <c r="C796"/>
  <c r="D795"/>
  <c r="C795"/>
  <c r="D794"/>
  <c r="C794"/>
  <c r="D793"/>
  <c r="C793"/>
  <c r="D792"/>
  <c r="C792"/>
  <c r="D791"/>
  <c r="C791"/>
  <c r="D790"/>
  <c r="C790"/>
  <c r="D789"/>
  <c r="C789"/>
  <c r="D788"/>
  <c r="C788"/>
  <c r="D787"/>
  <c r="C787"/>
  <c r="D786"/>
  <c r="C786"/>
  <c r="D785"/>
  <c r="C785"/>
  <c r="D784"/>
  <c r="C784"/>
  <c r="D783"/>
  <c r="C783"/>
  <c r="D782"/>
  <c r="C782"/>
  <c r="D781"/>
  <c r="C781"/>
  <c r="D780"/>
  <c r="C780"/>
  <c r="D779"/>
  <c r="C779"/>
  <c r="D778"/>
  <c r="C778"/>
  <c r="D777"/>
  <c r="C777"/>
  <c r="D776"/>
  <c r="C776"/>
  <c r="D775"/>
  <c r="C775"/>
  <c r="D774"/>
  <c r="C774"/>
  <c r="D773"/>
  <c r="C773"/>
  <c r="D772"/>
  <c r="C772"/>
  <c r="D771"/>
  <c r="C771"/>
  <c r="D770"/>
  <c r="C770"/>
  <c r="D769"/>
  <c r="C769"/>
  <c r="D768"/>
  <c r="C768"/>
  <c r="D767"/>
  <c r="C767"/>
  <c r="D766"/>
  <c r="C766"/>
  <c r="D765"/>
  <c r="C765"/>
  <c r="D764"/>
  <c r="C764"/>
  <c r="D763"/>
  <c r="C763"/>
  <c r="D762"/>
  <c r="C762"/>
  <c r="D761"/>
  <c r="C761"/>
  <c r="D760"/>
  <c r="C760"/>
  <c r="D759"/>
  <c r="C759"/>
  <c r="D758"/>
  <c r="C758"/>
  <c r="D757"/>
  <c r="C757"/>
  <c r="D756"/>
  <c r="C756"/>
  <c r="D755"/>
  <c r="C755"/>
  <c r="D754"/>
  <c r="C754"/>
  <c r="D753"/>
  <c r="C753"/>
  <c r="D752"/>
  <c r="C752"/>
  <c r="D751"/>
  <c r="C751"/>
  <c r="D750"/>
  <c r="C750"/>
  <c r="D749"/>
  <c r="C749"/>
  <c r="D748"/>
  <c r="C748"/>
  <c r="D747"/>
  <c r="C747"/>
  <c r="D746"/>
  <c r="C746"/>
  <c r="D745"/>
  <c r="C745"/>
  <c r="D744"/>
  <c r="C744"/>
  <c r="D743"/>
  <c r="C743"/>
  <c r="D742"/>
  <c r="C742"/>
  <c r="D741"/>
  <c r="C741"/>
  <c r="D740"/>
  <c r="C740"/>
  <c r="D739"/>
  <c r="C739"/>
  <c r="D738"/>
  <c r="C738"/>
  <c r="D737"/>
  <c r="C737"/>
  <c r="D736"/>
  <c r="C736"/>
  <c r="D735"/>
  <c r="C735"/>
  <c r="D734"/>
  <c r="C734"/>
  <c r="D733"/>
  <c r="C733"/>
  <c r="D732"/>
  <c r="C732"/>
  <c r="D731"/>
  <c r="C731"/>
  <c r="D730"/>
  <c r="C730"/>
  <c r="D729"/>
  <c r="C729"/>
  <c r="D728"/>
  <c r="C728"/>
  <c r="D727"/>
  <c r="C727"/>
  <c r="D726"/>
  <c r="C726"/>
  <c r="D725"/>
  <c r="C725"/>
  <c r="D724"/>
  <c r="C724"/>
  <c r="D723"/>
  <c r="C723"/>
  <c r="D722"/>
  <c r="C722"/>
  <c r="D721"/>
  <c r="C721"/>
  <c r="D720"/>
  <c r="C720"/>
  <c r="D719"/>
  <c r="C719"/>
  <c r="D718"/>
  <c r="C718"/>
  <c r="D717"/>
  <c r="C717"/>
  <c r="D716"/>
  <c r="C716"/>
  <c r="D715"/>
  <c r="C715"/>
  <c r="D714"/>
  <c r="C714"/>
  <c r="D713"/>
  <c r="C713"/>
  <c r="D712"/>
  <c r="C712"/>
  <c r="D711"/>
  <c r="C711"/>
  <c r="D710"/>
  <c r="C710"/>
  <c r="D709"/>
  <c r="C709"/>
  <c r="D708"/>
  <c r="C708"/>
  <c r="D707"/>
  <c r="C707"/>
  <c r="D706"/>
  <c r="C706"/>
  <c r="D705"/>
  <c r="C705"/>
  <c r="D704"/>
  <c r="C704"/>
  <c r="D703"/>
  <c r="C703"/>
  <c r="D702"/>
  <c r="C702"/>
  <c r="D701"/>
  <c r="C701"/>
  <c r="D700"/>
  <c r="C700"/>
  <c r="D699"/>
  <c r="C699"/>
  <c r="D698"/>
  <c r="C698"/>
  <c r="D697"/>
  <c r="C697"/>
  <c r="D696"/>
  <c r="C696"/>
  <c r="D695"/>
  <c r="C695"/>
  <c r="D694"/>
  <c r="C694"/>
  <c r="D693"/>
  <c r="C693"/>
  <c r="D692"/>
  <c r="C692"/>
  <c r="D691"/>
  <c r="C691"/>
  <c r="D690"/>
  <c r="C690"/>
  <c r="D689"/>
  <c r="C689"/>
  <c r="D688"/>
  <c r="C688"/>
  <c r="D687"/>
  <c r="C687"/>
  <c r="D686"/>
  <c r="C686"/>
  <c r="D685"/>
  <c r="C685"/>
  <c r="D684"/>
  <c r="C684"/>
  <c r="D683"/>
  <c r="C683"/>
  <c r="D682"/>
  <c r="C682"/>
  <c r="D681"/>
  <c r="C681"/>
  <c r="D680"/>
  <c r="C680"/>
  <c r="D679"/>
  <c r="C679"/>
  <c r="D678"/>
  <c r="C678"/>
  <c r="D677"/>
  <c r="C677"/>
  <c r="D676"/>
  <c r="C676"/>
  <c r="D675"/>
  <c r="C675"/>
  <c r="D674"/>
  <c r="C674"/>
  <c r="D673"/>
  <c r="C673"/>
  <c r="D672"/>
  <c r="C672"/>
  <c r="D671"/>
  <c r="C671"/>
  <c r="D670"/>
  <c r="C670"/>
  <c r="D669"/>
  <c r="C669"/>
  <c r="D668"/>
  <c r="C668"/>
  <c r="D667"/>
  <c r="C667"/>
  <c r="D666"/>
  <c r="C666"/>
  <c r="D665"/>
  <c r="C665"/>
  <c r="D664"/>
  <c r="C664"/>
  <c r="D663"/>
  <c r="C663"/>
  <c r="D662"/>
  <c r="C662"/>
  <c r="D661"/>
  <c r="C661"/>
  <c r="D660"/>
  <c r="C660"/>
  <c r="D659"/>
  <c r="C659"/>
  <c r="D658"/>
  <c r="C658"/>
  <c r="D657"/>
  <c r="C657"/>
  <c r="D656"/>
  <c r="C656"/>
  <c r="D655"/>
  <c r="C655"/>
  <c r="D654"/>
  <c r="C654"/>
  <c r="D653"/>
  <c r="C653"/>
  <c r="D652"/>
  <c r="C652"/>
  <c r="D651"/>
  <c r="C651"/>
  <c r="D650"/>
  <c r="C650"/>
  <c r="D649"/>
  <c r="C649"/>
  <c r="D648"/>
  <c r="C648"/>
  <c r="D647"/>
  <c r="C647"/>
  <c r="D646"/>
  <c r="C646"/>
  <c r="D645"/>
  <c r="C645"/>
  <c r="D644"/>
  <c r="C644"/>
  <c r="D643"/>
  <c r="C643"/>
  <c r="D642"/>
  <c r="C642"/>
  <c r="D641"/>
  <c r="C641"/>
  <c r="D640"/>
  <c r="C640"/>
  <c r="D639"/>
  <c r="C639"/>
  <c r="D638"/>
  <c r="C638"/>
  <c r="D637"/>
  <c r="C637"/>
  <c r="D636"/>
  <c r="C636"/>
  <c r="D635"/>
  <c r="C635"/>
  <c r="D634"/>
  <c r="C634"/>
  <c r="D633"/>
  <c r="C633"/>
  <c r="D632"/>
  <c r="C632"/>
  <c r="D631"/>
  <c r="C631"/>
  <c r="D630"/>
  <c r="C630"/>
  <c r="D629"/>
  <c r="C629"/>
  <c r="D628"/>
  <c r="C628"/>
  <c r="D627"/>
  <c r="C627"/>
  <c r="D626"/>
  <c r="C626"/>
  <c r="D625"/>
  <c r="C625"/>
  <c r="D624"/>
  <c r="C624"/>
  <c r="D623"/>
  <c r="C623"/>
  <c r="D622"/>
  <c r="C622"/>
  <c r="D621"/>
  <c r="C621"/>
  <c r="D620"/>
  <c r="C620"/>
  <c r="D619"/>
  <c r="C619"/>
  <c r="D618"/>
  <c r="C618"/>
  <c r="D617"/>
  <c r="C617"/>
  <c r="D616"/>
  <c r="C616"/>
  <c r="D615"/>
  <c r="C615"/>
  <c r="D614"/>
  <c r="C614"/>
  <c r="D613"/>
  <c r="C613"/>
  <c r="D612"/>
  <c r="C612"/>
  <c r="D611"/>
  <c r="C611"/>
  <c r="D610"/>
  <c r="C610"/>
  <c r="D609"/>
  <c r="C609"/>
  <c r="D608"/>
  <c r="C608"/>
  <c r="D607"/>
  <c r="C607"/>
  <c r="D606"/>
  <c r="C606"/>
  <c r="D605"/>
  <c r="C605"/>
  <c r="D604"/>
  <c r="C604"/>
  <c r="D603"/>
  <c r="C603"/>
  <c r="D602"/>
  <c r="C602"/>
  <c r="D601"/>
  <c r="C601"/>
  <c r="D600"/>
  <c r="C600"/>
  <c r="D599"/>
  <c r="C599"/>
  <c r="D598"/>
  <c r="C598"/>
  <c r="D597"/>
  <c r="C597"/>
  <c r="D596"/>
  <c r="C596"/>
  <c r="D595"/>
  <c r="C595"/>
  <c r="D594"/>
  <c r="C594"/>
  <c r="D593"/>
  <c r="C593"/>
  <c r="D592"/>
  <c r="C592"/>
  <c r="D591"/>
  <c r="C591"/>
  <c r="D590"/>
  <c r="C590"/>
  <c r="D589"/>
  <c r="C589"/>
  <c r="D588"/>
  <c r="C588"/>
  <c r="D587"/>
  <c r="C587"/>
  <c r="D586"/>
  <c r="C586"/>
  <c r="D585"/>
  <c r="C585"/>
  <c r="D584"/>
  <c r="C584"/>
  <c r="D583"/>
  <c r="C583"/>
  <c r="D582"/>
  <c r="C582"/>
  <c r="D581"/>
  <c r="C581"/>
  <c r="D580"/>
  <c r="C580"/>
  <c r="D579"/>
  <c r="C579"/>
  <c r="D578"/>
  <c r="C578"/>
  <c r="D577"/>
  <c r="C577"/>
  <c r="D576"/>
  <c r="C576"/>
  <c r="D575"/>
  <c r="C575"/>
  <c r="D574"/>
  <c r="C574"/>
  <c r="D573"/>
  <c r="C573"/>
  <c r="D572"/>
  <c r="C572"/>
  <c r="D571"/>
  <c r="C571"/>
  <c r="D570"/>
  <c r="C570"/>
  <c r="D569"/>
  <c r="C569"/>
  <c r="D568"/>
  <c r="C568"/>
  <c r="D567"/>
  <c r="C567"/>
  <c r="D566"/>
  <c r="C566"/>
  <c r="D565"/>
  <c r="C565"/>
  <c r="D564"/>
  <c r="C564"/>
  <c r="D563"/>
  <c r="C563"/>
  <c r="D562"/>
  <c r="C562"/>
  <c r="D561"/>
  <c r="C561"/>
  <c r="D560"/>
  <c r="C560"/>
  <c r="D559"/>
  <c r="C559"/>
  <c r="D558"/>
  <c r="C558"/>
  <c r="D557"/>
  <c r="C557"/>
  <c r="D556"/>
  <c r="C556"/>
  <c r="D555"/>
  <c r="C555"/>
  <c r="D554"/>
  <c r="C554"/>
  <c r="D553"/>
  <c r="C553"/>
  <c r="D552"/>
  <c r="C552"/>
  <c r="D551"/>
  <c r="C551"/>
  <c r="D550"/>
  <c r="C550"/>
  <c r="D549"/>
  <c r="C549"/>
  <c r="D548"/>
  <c r="C548"/>
  <c r="D547"/>
  <c r="C547"/>
  <c r="D546"/>
  <c r="C546"/>
  <c r="D545"/>
  <c r="C545"/>
  <c r="D544"/>
  <c r="C544"/>
  <c r="D543"/>
  <c r="C543"/>
  <c r="D542"/>
  <c r="C542"/>
  <c r="D541"/>
  <c r="C541"/>
  <c r="D540"/>
  <c r="C540"/>
  <c r="D539"/>
  <c r="C539"/>
  <c r="D538"/>
  <c r="C538"/>
  <c r="D537"/>
  <c r="C537"/>
  <c r="D536"/>
  <c r="C536"/>
  <c r="D535"/>
  <c r="C535"/>
  <c r="D534"/>
  <c r="C534"/>
  <c r="D533"/>
  <c r="C533"/>
  <c r="D532"/>
  <c r="C532"/>
  <c r="D531"/>
  <c r="C531"/>
  <c r="D530"/>
  <c r="C530"/>
  <c r="D529"/>
  <c r="C529"/>
  <c r="D528"/>
  <c r="C528"/>
  <c r="D527"/>
  <c r="C527"/>
  <c r="D526"/>
  <c r="C526"/>
  <c r="D525"/>
  <c r="C525"/>
  <c r="D524"/>
  <c r="C524"/>
  <c r="D523"/>
  <c r="C523"/>
  <c r="D522"/>
  <c r="C522"/>
  <c r="D521"/>
  <c r="C521"/>
  <c r="D520"/>
  <c r="C520"/>
  <c r="D519"/>
  <c r="C519"/>
  <c r="D518"/>
  <c r="C518"/>
  <c r="D517"/>
  <c r="C517"/>
  <c r="D516"/>
  <c r="C516"/>
  <c r="D515"/>
  <c r="C515"/>
  <c r="D514"/>
  <c r="C514"/>
  <c r="D513"/>
  <c r="C513"/>
  <c r="D512"/>
  <c r="C512"/>
  <c r="D511"/>
  <c r="C511"/>
  <c r="D510"/>
  <c r="C510"/>
  <c r="D509"/>
  <c r="C509"/>
  <c r="D508"/>
  <c r="C508"/>
  <c r="D507"/>
  <c r="C507"/>
  <c r="D506"/>
  <c r="C506"/>
  <c r="D505"/>
  <c r="C505"/>
  <c r="D504"/>
  <c r="C504"/>
  <c r="D503"/>
  <c r="C503"/>
  <c r="D502"/>
  <c r="C502"/>
  <c r="D501"/>
  <c r="C501"/>
  <c r="D500"/>
  <c r="C500"/>
  <c r="D499"/>
  <c r="C499"/>
  <c r="D498"/>
  <c r="C498"/>
  <c r="D497"/>
  <c r="C497"/>
  <c r="D496"/>
  <c r="C496"/>
  <c r="D495"/>
  <c r="C495"/>
  <c r="D494"/>
  <c r="C494"/>
  <c r="D493"/>
  <c r="C493"/>
  <c r="D492"/>
  <c r="C492"/>
  <c r="D491"/>
  <c r="C491"/>
  <c r="D490"/>
  <c r="C490"/>
  <c r="D489"/>
  <c r="C489"/>
  <c r="D488"/>
  <c r="C488"/>
  <c r="D487"/>
  <c r="C487"/>
  <c r="D486"/>
  <c r="C486"/>
  <c r="D485"/>
  <c r="C485"/>
  <c r="D484"/>
  <c r="C484"/>
  <c r="D483"/>
  <c r="C483"/>
  <c r="D482"/>
  <c r="C482"/>
  <c r="D481"/>
  <c r="C481"/>
  <c r="D480"/>
  <c r="C480"/>
  <c r="D479"/>
  <c r="C479"/>
  <c r="D478"/>
  <c r="C478"/>
  <c r="D477"/>
  <c r="C477"/>
  <c r="D476"/>
  <c r="C476"/>
  <c r="D475"/>
  <c r="C475"/>
  <c r="D474"/>
  <c r="C474"/>
  <c r="D473"/>
  <c r="C473"/>
  <c r="D472"/>
  <c r="C472"/>
  <c r="D471"/>
  <c r="C471"/>
  <c r="D470"/>
  <c r="C470"/>
  <c r="D469"/>
  <c r="C469"/>
  <c r="D468"/>
  <c r="C468"/>
  <c r="D467"/>
  <c r="C467"/>
  <c r="D466"/>
  <c r="C466"/>
  <c r="D465"/>
  <c r="C465"/>
  <c r="D464"/>
  <c r="C464"/>
  <c r="D463"/>
  <c r="C463"/>
  <c r="D462"/>
  <c r="C462"/>
  <c r="D461"/>
  <c r="C461"/>
  <c r="D460"/>
  <c r="C460"/>
  <c r="D459"/>
  <c r="C459"/>
  <c r="D458"/>
  <c r="C458"/>
  <c r="D457"/>
  <c r="C457"/>
  <c r="D456"/>
  <c r="C456"/>
  <c r="D455"/>
  <c r="C455"/>
  <c r="D454"/>
  <c r="C454"/>
  <c r="D453"/>
  <c r="C453"/>
  <c r="D452"/>
  <c r="C452"/>
  <c r="D451"/>
  <c r="C451"/>
  <c r="D450"/>
  <c r="C450"/>
  <c r="D449"/>
  <c r="C449"/>
  <c r="D448"/>
  <c r="C448"/>
  <c r="D447"/>
  <c r="C447"/>
  <c r="D446"/>
  <c r="C446"/>
  <c r="D445"/>
  <c r="C445"/>
  <c r="D444"/>
  <c r="C444"/>
  <c r="D443"/>
  <c r="C443"/>
  <c r="D442"/>
  <c r="C442"/>
  <c r="D441"/>
  <c r="C441"/>
  <c r="D440"/>
  <c r="C440"/>
  <c r="D439"/>
  <c r="C439"/>
  <c r="D438"/>
  <c r="C438"/>
  <c r="D437"/>
  <c r="C437"/>
  <c r="D436"/>
  <c r="C436"/>
  <c r="D435"/>
  <c r="C435"/>
  <c r="D434"/>
  <c r="C434"/>
  <c r="D433"/>
  <c r="C433"/>
  <c r="D432"/>
  <c r="C432"/>
  <c r="D431"/>
  <c r="C431"/>
  <c r="D430"/>
  <c r="C430"/>
  <c r="D429"/>
  <c r="C429"/>
  <c r="D428"/>
  <c r="C428"/>
  <c r="D427"/>
  <c r="C427"/>
  <c r="D426"/>
  <c r="C426"/>
  <c r="D425"/>
  <c r="C425"/>
  <c r="D424"/>
  <c r="C424"/>
  <c r="D423"/>
  <c r="C423"/>
  <c r="D422"/>
  <c r="C422"/>
  <c r="D421"/>
  <c r="C421"/>
  <c r="D420"/>
  <c r="C420"/>
  <c r="D419"/>
  <c r="C419"/>
  <c r="D418"/>
  <c r="C418"/>
  <c r="D417"/>
  <c r="C417"/>
  <c r="D416"/>
  <c r="C416"/>
  <c r="D415"/>
  <c r="C415"/>
  <c r="D414"/>
  <c r="C414"/>
  <c r="D413"/>
  <c r="C413"/>
  <c r="D412"/>
  <c r="C412"/>
  <c r="D411"/>
  <c r="C411"/>
  <c r="D410"/>
  <c r="C410"/>
  <c r="D409"/>
  <c r="C409"/>
  <c r="D408"/>
  <c r="C408"/>
  <c r="D407"/>
  <c r="C407"/>
  <c r="D406"/>
  <c r="C406"/>
  <c r="D405"/>
  <c r="C405"/>
  <c r="D404"/>
  <c r="C404"/>
  <c r="D403"/>
  <c r="C403"/>
  <c r="D402"/>
  <c r="C402"/>
  <c r="D401"/>
  <c r="C401"/>
  <c r="D400"/>
  <c r="C400"/>
  <c r="D399"/>
  <c r="C399"/>
  <c r="D398"/>
  <c r="C398"/>
  <c r="D397"/>
  <c r="C397"/>
  <c r="D396"/>
  <c r="C396"/>
  <c r="D395"/>
  <c r="C395"/>
  <c r="D394"/>
  <c r="C394"/>
  <c r="D393"/>
  <c r="C393"/>
  <c r="D392"/>
  <c r="C392"/>
  <c r="D391"/>
  <c r="C391"/>
  <c r="D390"/>
  <c r="C390"/>
  <c r="D389"/>
  <c r="C389"/>
  <c r="D388"/>
  <c r="C388"/>
  <c r="D387"/>
  <c r="C387"/>
  <c r="D386"/>
  <c r="C386"/>
  <c r="D385"/>
  <c r="C385"/>
  <c r="D384"/>
  <c r="C384"/>
  <c r="D383"/>
  <c r="C383"/>
  <c r="D382"/>
  <c r="C382"/>
  <c r="D381"/>
  <c r="C381"/>
  <c r="D380"/>
  <c r="C380"/>
  <c r="D379"/>
  <c r="C379"/>
  <c r="D378"/>
  <c r="C378"/>
  <c r="D377"/>
  <c r="C377"/>
  <c r="D376"/>
  <c r="C376"/>
  <c r="D375"/>
  <c r="C375"/>
  <c r="D374"/>
  <c r="C374"/>
  <c r="D373"/>
  <c r="C373"/>
  <c r="D372"/>
  <c r="C372"/>
  <c r="D371"/>
  <c r="C371"/>
  <c r="D370"/>
  <c r="C370"/>
  <c r="D369"/>
  <c r="C369"/>
  <c r="D368"/>
  <c r="C368"/>
  <c r="D367"/>
  <c r="C367"/>
  <c r="D366"/>
  <c r="C366"/>
  <c r="D365"/>
  <c r="C365"/>
  <c r="D364"/>
  <c r="C364"/>
  <c r="D363"/>
  <c r="C363"/>
  <c r="D362"/>
  <c r="C362"/>
  <c r="D361"/>
  <c r="C361"/>
  <c r="D360"/>
  <c r="C360"/>
  <c r="D359"/>
  <c r="C359"/>
  <c r="D358"/>
  <c r="C358"/>
  <c r="D357"/>
  <c r="C357"/>
  <c r="D356"/>
  <c r="C356"/>
  <c r="D355"/>
  <c r="C355"/>
  <c r="D354"/>
  <c r="C354"/>
  <c r="D353"/>
  <c r="C353"/>
  <c r="D352"/>
  <c r="C352"/>
  <c r="D351"/>
  <c r="C351"/>
  <c r="D350"/>
  <c r="C350"/>
  <c r="D349"/>
  <c r="C349"/>
  <c r="D348"/>
  <c r="C348"/>
  <c r="D347"/>
  <c r="C347"/>
  <c r="D346"/>
  <c r="C346"/>
  <c r="D345"/>
  <c r="C345"/>
  <c r="D344"/>
  <c r="C344"/>
  <c r="D343"/>
  <c r="C343"/>
  <c r="D342"/>
  <c r="C342"/>
  <c r="D341"/>
  <c r="C341"/>
  <c r="D340"/>
  <c r="C340"/>
  <c r="D339"/>
  <c r="C339"/>
  <c r="D338"/>
  <c r="C338"/>
  <c r="D337"/>
  <c r="C337"/>
  <c r="D336"/>
  <c r="C336"/>
  <c r="D335"/>
  <c r="C335"/>
  <c r="D334"/>
  <c r="C334"/>
  <c r="D333"/>
  <c r="C333"/>
  <c r="D332"/>
  <c r="C332"/>
  <c r="D331"/>
  <c r="C331"/>
  <c r="D330"/>
  <c r="C330"/>
  <c r="D329"/>
  <c r="C329"/>
  <c r="D328"/>
  <c r="C328"/>
  <c r="D327"/>
  <c r="C327"/>
  <c r="D326"/>
  <c r="C326"/>
  <c r="D325"/>
  <c r="C325"/>
  <c r="D324"/>
  <c r="C324"/>
  <c r="D323"/>
  <c r="C323"/>
  <c r="D322"/>
  <c r="C322"/>
  <c r="D321"/>
  <c r="C321"/>
  <c r="D320"/>
  <c r="C320"/>
  <c r="D319"/>
  <c r="C319"/>
  <c r="D318"/>
  <c r="C318"/>
  <c r="D317"/>
  <c r="C317"/>
  <c r="D316"/>
  <c r="C316"/>
  <c r="D315"/>
  <c r="C315"/>
  <c r="D314"/>
  <c r="C314"/>
  <c r="D313"/>
  <c r="C313"/>
  <c r="D312"/>
  <c r="C312"/>
  <c r="D311"/>
  <c r="C311"/>
  <c r="D310"/>
  <c r="C310"/>
  <c r="D309"/>
  <c r="C309"/>
  <c r="D308"/>
  <c r="C308"/>
  <c r="D307"/>
  <c r="C307"/>
  <c r="D306"/>
  <c r="C306"/>
  <c r="D305"/>
  <c r="C305"/>
  <c r="D304"/>
  <c r="C304"/>
  <c r="D303"/>
  <c r="C303"/>
  <c r="D302"/>
  <c r="C302"/>
  <c r="D301"/>
  <c r="C301"/>
  <c r="D300"/>
  <c r="C300"/>
  <c r="D299"/>
  <c r="C299"/>
  <c r="D298"/>
  <c r="C298"/>
  <c r="D297"/>
  <c r="C297"/>
  <c r="D296"/>
  <c r="C296"/>
  <c r="D295"/>
  <c r="C295"/>
  <c r="D294"/>
  <c r="C294"/>
  <c r="D293"/>
  <c r="C293"/>
  <c r="D292"/>
  <c r="C292"/>
  <c r="D291"/>
  <c r="C291"/>
  <c r="D290"/>
  <c r="C290"/>
  <c r="D289"/>
  <c r="C289"/>
  <c r="D288"/>
  <c r="C288"/>
  <c r="D287"/>
  <c r="C287"/>
  <c r="D286"/>
  <c r="C286"/>
  <c r="D285"/>
  <c r="C285"/>
  <c r="D284"/>
  <c r="C284"/>
  <c r="D283"/>
  <c r="C283"/>
  <c r="D282"/>
  <c r="C282"/>
  <c r="D281"/>
  <c r="C281"/>
  <c r="D280"/>
  <c r="C280"/>
  <c r="D279"/>
  <c r="C279"/>
  <c r="D278"/>
  <c r="C278"/>
  <c r="D277"/>
  <c r="C277"/>
  <c r="D276"/>
  <c r="C276"/>
  <c r="D275"/>
  <c r="C275"/>
  <c r="D274"/>
  <c r="C274"/>
  <c r="D273"/>
  <c r="C273"/>
  <c r="D272"/>
  <c r="C272"/>
  <c r="D271"/>
  <c r="C271"/>
  <c r="D270"/>
  <c r="C270"/>
  <c r="D269"/>
  <c r="C269"/>
  <c r="D268"/>
  <c r="C268"/>
  <c r="D267"/>
  <c r="C267"/>
  <c r="D266"/>
  <c r="C266"/>
  <c r="D265"/>
  <c r="C265"/>
  <c r="D264"/>
  <c r="C264"/>
  <c r="D263"/>
  <c r="C263"/>
  <c r="D262"/>
  <c r="C262"/>
  <c r="D261"/>
  <c r="C261"/>
  <c r="D260"/>
  <c r="C260"/>
  <c r="D259"/>
  <c r="C259"/>
  <c r="D258"/>
  <c r="C258"/>
  <c r="D257"/>
  <c r="C257"/>
  <c r="D256"/>
  <c r="C256"/>
  <c r="D255"/>
  <c r="C255"/>
  <c r="D254"/>
  <c r="C254"/>
  <c r="D253"/>
  <c r="C253"/>
  <c r="D252"/>
  <c r="C252"/>
  <c r="D251"/>
  <c r="C251"/>
  <c r="D250"/>
  <c r="C250"/>
  <c r="D249"/>
  <c r="C249"/>
  <c r="D248"/>
  <c r="C248"/>
  <c r="D247"/>
  <c r="C247"/>
  <c r="D246"/>
  <c r="C246"/>
  <c r="D245"/>
  <c r="C245"/>
  <c r="D244"/>
  <c r="C244"/>
  <c r="D243"/>
  <c r="C243"/>
  <c r="D242"/>
  <c r="C242"/>
  <c r="D241"/>
  <c r="C241"/>
  <c r="D240"/>
  <c r="C240"/>
  <c r="D239"/>
  <c r="C239"/>
  <c r="D238"/>
  <c r="C238"/>
  <c r="D237"/>
  <c r="C237"/>
  <c r="D236"/>
  <c r="C236"/>
  <c r="D235"/>
  <c r="C235"/>
  <c r="D234"/>
  <c r="C234"/>
  <c r="D233"/>
  <c r="C233"/>
  <c r="D232"/>
  <c r="C232"/>
  <c r="D231"/>
  <c r="C231"/>
  <c r="D230"/>
  <c r="C230"/>
  <c r="D229"/>
  <c r="C229"/>
  <c r="D228"/>
  <c r="C228"/>
  <c r="D227"/>
  <c r="C227"/>
  <c r="D226"/>
  <c r="C226"/>
  <c r="D225"/>
  <c r="C225"/>
  <c r="D224"/>
  <c r="C224"/>
  <c r="D223"/>
  <c r="C223"/>
  <c r="D222"/>
  <c r="C222"/>
  <c r="D221"/>
  <c r="C221"/>
  <c r="D220"/>
  <c r="C220"/>
  <c r="D219"/>
  <c r="C219"/>
  <c r="D218"/>
  <c r="C218"/>
  <c r="D217"/>
  <c r="C217"/>
  <c r="D216"/>
  <c r="C216"/>
  <c r="D215"/>
  <c r="C215"/>
  <c r="D214"/>
  <c r="C214"/>
  <c r="D213"/>
  <c r="C213"/>
  <c r="D212"/>
  <c r="C212"/>
  <c r="D211"/>
  <c r="C211"/>
  <c r="D210"/>
  <c r="C210"/>
  <c r="D209"/>
  <c r="C209"/>
  <c r="D208"/>
  <c r="C208"/>
  <c r="D207"/>
  <c r="C207"/>
  <c r="D206"/>
  <c r="C206"/>
  <c r="D205"/>
  <c r="C205"/>
  <c r="D204"/>
  <c r="C204"/>
  <c r="D203"/>
  <c r="C203"/>
  <c r="D202"/>
  <c r="C202"/>
  <c r="D201"/>
  <c r="C201"/>
  <c r="D200"/>
  <c r="C200"/>
  <c r="D199"/>
  <c r="C199"/>
  <c r="D198"/>
  <c r="C198"/>
  <c r="D197"/>
  <c r="C197"/>
  <c r="D196"/>
  <c r="C196"/>
  <c r="D195"/>
  <c r="C195"/>
  <c r="D194"/>
  <c r="C194"/>
  <c r="D193"/>
  <c r="C193"/>
  <c r="D192"/>
  <c r="C192"/>
  <c r="D191"/>
  <c r="C191"/>
  <c r="D190"/>
  <c r="C190"/>
  <c r="D189"/>
  <c r="C189"/>
  <c r="D188"/>
  <c r="C188"/>
  <c r="D187"/>
  <c r="C187"/>
  <c r="D186"/>
  <c r="C186"/>
  <c r="D185"/>
  <c r="C185"/>
  <c r="D184"/>
  <c r="C184"/>
  <c r="D183"/>
  <c r="C183"/>
  <c r="D182"/>
  <c r="C182"/>
  <c r="D181"/>
  <c r="C181"/>
  <c r="D180"/>
  <c r="C180"/>
  <c r="D179"/>
  <c r="C179"/>
  <c r="D178"/>
  <c r="C178"/>
  <c r="D177"/>
  <c r="C177"/>
  <c r="D176"/>
  <c r="C176"/>
  <c r="D175"/>
  <c r="C175"/>
  <c r="D174"/>
  <c r="C174"/>
  <c r="D173"/>
  <c r="C173"/>
  <c r="D172"/>
  <c r="C172"/>
  <c r="D171"/>
  <c r="C171"/>
  <c r="D170"/>
  <c r="C170"/>
  <c r="D169"/>
  <c r="C169"/>
  <c r="D168"/>
  <c r="C168"/>
  <c r="D167"/>
  <c r="C167"/>
  <c r="D166"/>
  <c r="C166"/>
  <c r="D165"/>
  <c r="C165"/>
  <c r="D164"/>
  <c r="C164"/>
  <c r="D163"/>
  <c r="C163"/>
  <c r="D162"/>
  <c r="C162"/>
  <c r="D161"/>
  <c r="C161"/>
  <c r="D160"/>
  <c r="C160"/>
  <c r="D159"/>
  <c r="C159"/>
  <c r="D158"/>
  <c r="C158"/>
  <c r="D157"/>
  <c r="C157"/>
  <c r="D156"/>
  <c r="C156"/>
  <c r="D155"/>
  <c r="C155"/>
  <c r="D154"/>
  <c r="C154"/>
  <c r="D153"/>
  <c r="C153"/>
  <c r="D152"/>
  <c r="C152"/>
  <c r="D151"/>
  <c r="C151"/>
  <c r="D150"/>
  <c r="C150"/>
  <c r="D149"/>
  <c r="C149"/>
  <c r="D148"/>
  <c r="C148"/>
  <c r="D147"/>
  <c r="C147"/>
  <c r="D146"/>
  <c r="C146"/>
  <c r="D145"/>
  <c r="C145"/>
  <c r="D144"/>
  <c r="C144"/>
  <c r="D143"/>
  <c r="C143"/>
  <c r="D142"/>
  <c r="C142"/>
  <c r="D141"/>
  <c r="C141"/>
  <c r="D140"/>
  <c r="C140"/>
  <c r="D139"/>
  <c r="C139"/>
  <c r="D138"/>
  <c r="C138"/>
  <c r="D137"/>
  <c r="C137"/>
  <c r="D136"/>
  <c r="C136"/>
  <c r="D135"/>
  <c r="C135"/>
  <c r="D134"/>
  <c r="C134"/>
  <c r="D133"/>
  <c r="C133"/>
  <c r="D132"/>
  <c r="C132"/>
  <c r="D131"/>
  <c r="C131"/>
  <c r="D130"/>
  <c r="C130"/>
  <c r="D129"/>
  <c r="C129"/>
  <c r="D128"/>
  <c r="C128"/>
  <c r="D127"/>
  <c r="C127"/>
  <c r="D126"/>
  <c r="C126"/>
  <c r="D125"/>
  <c r="C125"/>
  <c r="D124"/>
  <c r="C124"/>
  <c r="D123"/>
  <c r="C123"/>
  <c r="D122"/>
  <c r="C122"/>
  <c r="D121"/>
  <c r="C121"/>
  <c r="D120"/>
  <c r="C120"/>
  <c r="D119"/>
  <c r="C119"/>
  <c r="D118"/>
  <c r="C118"/>
  <c r="D117"/>
  <c r="C117"/>
  <c r="D116"/>
  <c r="C116"/>
  <c r="D115"/>
  <c r="C115"/>
  <c r="D114"/>
  <c r="C114"/>
  <c r="D113"/>
  <c r="C113"/>
  <c r="D112"/>
  <c r="C112"/>
  <c r="D111"/>
  <c r="C111"/>
  <c r="D110"/>
  <c r="C110"/>
  <c r="D109"/>
  <c r="C109"/>
  <c r="D108"/>
  <c r="C108"/>
  <c r="D107"/>
  <c r="C107"/>
  <c r="D106"/>
  <c r="C106"/>
  <c r="D105"/>
  <c r="C105"/>
  <c r="D104"/>
  <c r="C104"/>
  <c r="D103"/>
  <c r="C103"/>
  <c r="D102"/>
  <c r="C102"/>
  <c r="D101"/>
  <c r="C101"/>
  <c r="D100"/>
  <c r="C100"/>
  <c r="D99"/>
  <c r="C99"/>
  <c r="D98"/>
  <c r="C98"/>
  <c r="D97"/>
  <c r="C97"/>
  <c r="D96"/>
  <c r="C96"/>
  <c r="D95"/>
  <c r="C95"/>
  <c r="D94"/>
  <c r="C94"/>
  <c r="D93"/>
  <c r="C93"/>
  <c r="D92"/>
  <c r="C92"/>
  <c r="D91"/>
  <c r="C91"/>
  <c r="D90"/>
  <c r="C90"/>
  <c r="D89"/>
  <c r="C89"/>
  <c r="D88"/>
  <c r="C88"/>
  <c r="D87"/>
  <c r="C87"/>
  <c r="D86"/>
  <c r="C86"/>
  <c r="D85"/>
  <c r="C85"/>
  <c r="D84"/>
  <c r="C84"/>
  <c r="D83"/>
  <c r="C83"/>
  <c r="D82"/>
  <c r="C82"/>
  <c r="D81"/>
  <c r="C81"/>
  <c r="D80"/>
  <c r="C80"/>
  <c r="D79"/>
  <c r="C79"/>
  <c r="D78"/>
  <c r="C78"/>
  <c r="D77"/>
  <c r="C77"/>
  <c r="D76"/>
  <c r="C76"/>
  <c r="D75"/>
  <c r="C75"/>
  <c r="D74"/>
  <c r="C74"/>
  <c r="D73"/>
  <c r="C73"/>
  <c r="D72"/>
  <c r="C72"/>
  <c r="D71"/>
  <c r="C71"/>
  <c r="D70"/>
  <c r="C70"/>
  <c r="D69"/>
  <c r="C69"/>
  <c r="D68"/>
  <c r="C68"/>
  <c r="D67"/>
  <c r="C67"/>
  <c r="D66"/>
  <c r="C66"/>
  <c r="D65"/>
  <c r="C65"/>
  <c r="D64"/>
  <c r="C64"/>
  <c r="D63"/>
  <c r="C63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48"/>
  <c r="C48"/>
  <c r="D47"/>
  <c r="C47"/>
  <c r="D46"/>
  <c r="C46"/>
  <c r="D45"/>
  <c r="C45"/>
  <c r="D44"/>
  <c r="C44"/>
  <c r="D43"/>
  <c r="C43"/>
  <c r="D42"/>
  <c r="C42"/>
  <c r="D41"/>
  <c r="C41"/>
  <c r="D40"/>
  <c r="C40"/>
  <c r="D39"/>
  <c r="C39"/>
  <c r="D38"/>
  <c r="C38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B7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5" s="1"/>
  <c r="D6"/>
  <c r="T504" i="7"/>
  <c r="P504"/>
  <c r="I504"/>
  <c r="E504"/>
  <c r="T503"/>
  <c r="P503"/>
  <c r="I503"/>
  <c r="E503"/>
  <c r="T502"/>
  <c r="P502"/>
  <c r="I502"/>
  <c r="E502"/>
  <c r="T501"/>
  <c r="P501"/>
  <c r="I501"/>
  <c r="E501"/>
  <c r="T500"/>
  <c r="P500"/>
  <c r="I500"/>
  <c r="E500"/>
  <c r="T499"/>
  <c r="P499"/>
  <c r="I499"/>
  <c r="E499"/>
  <c r="T498"/>
  <c r="P498"/>
  <c r="I498"/>
  <c r="E498"/>
  <c r="T497"/>
  <c r="P497"/>
  <c r="I497"/>
  <c r="E497"/>
  <c r="T496"/>
  <c r="P496"/>
  <c r="I496"/>
  <c r="E496"/>
  <c r="T495"/>
  <c r="P495"/>
  <c r="I495"/>
  <c r="E495"/>
  <c r="T494"/>
  <c r="P494"/>
  <c r="I494"/>
  <c r="E494"/>
  <c r="T493"/>
  <c r="P493"/>
  <c r="I493"/>
  <c r="E493"/>
  <c r="T492"/>
  <c r="P492"/>
  <c r="I492"/>
  <c r="E492"/>
  <c r="T491"/>
  <c r="P491"/>
  <c r="I491"/>
  <c r="E491"/>
  <c r="T490"/>
  <c r="P490"/>
  <c r="I490"/>
  <c r="E490"/>
  <c r="T489"/>
  <c r="P489"/>
  <c r="I489"/>
  <c r="E489"/>
  <c r="T488"/>
  <c r="P488"/>
  <c r="I488"/>
  <c r="E488"/>
  <c r="T487"/>
  <c r="P487"/>
  <c r="I487"/>
  <c r="E487"/>
  <c r="T486"/>
  <c r="P486"/>
  <c r="I486"/>
  <c r="E486"/>
  <c r="T485"/>
  <c r="P485"/>
  <c r="I485"/>
  <c r="E485"/>
  <c r="T484"/>
  <c r="P484"/>
  <c r="I484"/>
  <c r="E484"/>
  <c r="T483"/>
  <c r="P483"/>
  <c r="I483"/>
  <c r="E483"/>
  <c r="T482"/>
  <c r="P482"/>
  <c r="I482"/>
  <c r="E482"/>
  <c r="T481"/>
  <c r="P481"/>
  <c r="I481"/>
  <c r="E481"/>
  <c r="T480"/>
  <c r="P480"/>
  <c r="I480"/>
  <c r="E480"/>
  <c r="T479"/>
  <c r="P479"/>
  <c r="I479"/>
  <c r="E479"/>
  <c r="T478"/>
  <c r="P478"/>
  <c r="I478"/>
  <c r="E478"/>
  <c r="T477"/>
  <c r="P477"/>
  <c r="I477"/>
  <c r="E477"/>
  <c r="T476"/>
  <c r="P476"/>
  <c r="I476"/>
  <c r="E476"/>
  <c r="T475"/>
  <c r="P475"/>
  <c r="I475"/>
  <c r="E475"/>
  <c r="T474"/>
  <c r="P474"/>
  <c r="I474"/>
  <c r="E474"/>
  <c r="T473"/>
  <c r="P473"/>
  <c r="I473"/>
  <c r="E473"/>
  <c r="T472"/>
  <c r="P472"/>
  <c r="I472"/>
  <c r="E472"/>
  <c r="T471"/>
  <c r="P471"/>
  <c r="I471"/>
  <c r="E471"/>
  <c r="T470"/>
  <c r="P470"/>
  <c r="I470"/>
  <c r="E470"/>
  <c r="T469"/>
  <c r="P469"/>
  <c r="I469"/>
  <c r="E469"/>
  <c r="T468"/>
  <c r="P468"/>
  <c r="I468"/>
  <c r="E468"/>
  <c r="T467"/>
  <c r="P467"/>
  <c r="I467"/>
  <c r="E467"/>
  <c r="T466"/>
  <c r="P466"/>
  <c r="I466"/>
  <c r="E466"/>
  <c r="T465"/>
  <c r="P465"/>
  <c r="I465"/>
  <c r="E465"/>
  <c r="T464"/>
  <c r="P464"/>
  <c r="I464"/>
  <c r="E464"/>
  <c r="T463"/>
  <c r="P463"/>
  <c r="I463"/>
  <c r="E463"/>
  <c r="T462"/>
  <c r="P462"/>
  <c r="I462"/>
  <c r="E462"/>
  <c r="T461"/>
  <c r="P461"/>
  <c r="I461"/>
  <c r="E461"/>
  <c r="T460"/>
  <c r="P460"/>
  <c r="I460"/>
  <c r="E460"/>
  <c r="T459"/>
  <c r="P459"/>
  <c r="I459"/>
  <c r="E459"/>
  <c r="T458"/>
  <c r="P458"/>
  <c r="I458"/>
  <c r="E458"/>
  <c r="T457"/>
  <c r="P457"/>
  <c r="I457"/>
  <c r="E457"/>
  <c r="T456"/>
  <c r="P456"/>
  <c r="I456"/>
  <c r="E456"/>
  <c r="T455"/>
  <c r="P455"/>
  <c r="I455"/>
  <c r="E455"/>
  <c r="T454"/>
  <c r="P454"/>
  <c r="I454"/>
  <c r="E454"/>
  <c r="T453"/>
  <c r="P453"/>
  <c r="I453"/>
  <c r="E453"/>
  <c r="T452"/>
  <c r="P452"/>
  <c r="I452"/>
  <c r="E452"/>
  <c r="T451"/>
  <c r="P451"/>
  <c r="I451"/>
  <c r="E451"/>
  <c r="T450"/>
  <c r="P450"/>
  <c r="I450"/>
  <c r="E450"/>
  <c r="T449"/>
  <c r="P449"/>
  <c r="I449"/>
  <c r="E449"/>
  <c r="T448"/>
  <c r="P448"/>
  <c r="I448"/>
  <c r="E448"/>
  <c r="T447"/>
  <c r="P447"/>
  <c r="I447"/>
  <c r="E447"/>
  <c r="T446"/>
  <c r="P446"/>
  <c r="I446"/>
  <c r="E446"/>
  <c r="T445"/>
  <c r="P445"/>
  <c r="I445"/>
  <c r="E445"/>
  <c r="T444"/>
  <c r="P444"/>
  <c r="I444"/>
  <c r="E444"/>
  <c r="T443"/>
  <c r="P443"/>
  <c r="I443"/>
  <c r="E443"/>
  <c r="T442"/>
  <c r="P442"/>
  <c r="I442"/>
  <c r="E442"/>
  <c r="T441"/>
  <c r="P441"/>
  <c r="I441"/>
  <c r="E441"/>
  <c r="T440"/>
  <c r="P440"/>
  <c r="I440"/>
  <c r="E440"/>
  <c r="T439"/>
  <c r="P439"/>
  <c r="I439"/>
  <c r="E439"/>
  <c r="T438"/>
  <c r="P438"/>
  <c r="I438"/>
  <c r="E438"/>
  <c r="T437"/>
  <c r="P437"/>
  <c r="I437"/>
  <c r="E437"/>
  <c r="T436"/>
  <c r="P436"/>
  <c r="I436"/>
  <c r="E436"/>
  <c r="T435"/>
  <c r="P435"/>
  <c r="I435"/>
  <c r="E435"/>
  <c r="T434"/>
  <c r="P434"/>
  <c r="I434"/>
  <c r="E434"/>
  <c r="T433"/>
  <c r="P433"/>
  <c r="I433"/>
  <c r="E433"/>
  <c r="T432"/>
  <c r="P432"/>
  <c r="I432"/>
  <c r="E432"/>
  <c r="T431"/>
  <c r="P431"/>
  <c r="I431"/>
  <c r="E431"/>
  <c r="T430"/>
  <c r="P430"/>
  <c r="I430"/>
  <c r="E430"/>
  <c r="T429"/>
  <c r="P429"/>
  <c r="I429"/>
  <c r="E429"/>
  <c r="T428"/>
  <c r="P428"/>
  <c r="I428"/>
  <c r="E428"/>
  <c r="T427"/>
  <c r="P427"/>
  <c r="I427"/>
  <c r="E427"/>
  <c r="T426"/>
  <c r="P426"/>
  <c r="I426"/>
  <c r="E426"/>
  <c r="T425"/>
  <c r="P425"/>
  <c r="I425"/>
  <c r="E425"/>
  <c r="T424"/>
  <c r="P424"/>
  <c r="I424"/>
  <c r="E424"/>
  <c r="T423"/>
  <c r="P423"/>
  <c r="I423"/>
  <c r="E423"/>
  <c r="T422"/>
  <c r="P422"/>
  <c r="I422"/>
  <c r="E422"/>
  <c r="T421"/>
  <c r="P421"/>
  <c r="I421"/>
  <c r="E421"/>
  <c r="T420"/>
  <c r="P420"/>
  <c r="I420"/>
  <c r="E420"/>
  <c r="T419"/>
  <c r="P419"/>
  <c r="I419"/>
  <c r="E419"/>
  <c r="T418"/>
  <c r="P418"/>
  <c r="I418"/>
  <c r="E418"/>
  <c r="T417"/>
  <c r="P417"/>
  <c r="I417"/>
  <c r="E417"/>
  <c r="T416"/>
  <c r="P416"/>
  <c r="I416"/>
  <c r="E416"/>
  <c r="T415"/>
  <c r="P415"/>
  <c r="I415"/>
  <c r="E415"/>
  <c r="T414"/>
  <c r="P414"/>
  <c r="I414"/>
  <c r="E414"/>
  <c r="T413"/>
  <c r="P413"/>
  <c r="I413"/>
  <c r="E413"/>
  <c r="T412"/>
  <c r="P412"/>
  <c r="I412"/>
  <c r="E412"/>
  <c r="T411"/>
  <c r="P411"/>
  <c r="I411"/>
  <c r="E411"/>
  <c r="T410"/>
  <c r="P410"/>
  <c r="I410"/>
  <c r="E410"/>
  <c r="T409"/>
  <c r="P409"/>
  <c r="I409"/>
  <c r="E409"/>
  <c r="T408"/>
  <c r="P408"/>
  <c r="I408"/>
  <c r="E408"/>
  <c r="T407"/>
  <c r="P407"/>
  <c r="I407"/>
  <c r="E407"/>
  <c r="T406"/>
  <c r="P406"/>
  <c r="I406"/>
  <c r="E406"/>
  <c r="T405"/>
  <c r="P405"/>
  <c r="I405"/>
  <c r="E405"/>
  <c r="T404"/>
  <c r="P404"/>
  <c r="I404"/>
  <c r="E404"/>
  <c r="T403"/>
  <c r="P403"/>
  <c r="I403"/>
  <c r="E403"/>
  <c r="T402"/>
  <c r="P402"/>
  <c r="I402"/>
  <c r="E402"/>
  <c r="T401"/>
  <c r="P401"/>
  <c r="I401"/>
  <c r="E401"/>
  <c r="T400"/>
  <c r="P400"/>
  <c r="I400"/>
  <c r="E400"/>
  <c r="T399"/>
  <c r="P399"/>
  <c r="I399"/>
  <c r="E399"/>
  <c r="T398"/>
  <c r="P398"/>
  <c r="I398"/>
  <c r="E398"/>
  <c r="T397"/>
  <c r="P397"/>
  <c r="I397"/>
  <c r="E397"/>
  <c r="T396"/>
  <c r="P396"/>
  <c r="I396"/>
  <c r="E396"/>
  <c r="T395"/>
  <c r="P395"/>
  <c r="I395"/>
  <c r="E395"/>
  <c r="T394"/>
  <c r="P394"/>
  <c r="I394"/>
  <c r="E394"/>
  <c r="T393"/>
  <c r="P393"/>
  <c r="I393"/>
  <c r="E393"/>
  <c r="T392"/>
  <c r="P392"/>
  <c r="I392"/>
  <c r="E392"/>
  <c r="T391"/>
  <c r="P391"/>
  <c r="I391"/>
  <c r="E391"/>
  <c r="T390"/>
  <c r="P390"/>
  <c r="I390"/>
  <c r="E390"/>
  <c r="T389"/>
  <c r="P389"/>
  <c r="I389"/>
  <c r="E389"/>
  <c r="T388"/>
  <c r="P388"/>
  <c r="I388"/>
  <c r="E388"/>
  <c r="T387"/>
  <c r="P387"/>
  <c r="I387"/>
  <c r="E387"/>
  <c r="T386"/>
  <c r="P386"/>
  <c r="I386"/>
  <c r="E386"/>
  <c r="T385"/>
  <c r="P385"/>
  <c r="I385"/>
  <c r="E385"/>
  <c r="T384"/>
  <c r="P384"/>
  <c r="I384"/>
  <c r="E384"/>
  <c r="T383"/>
  <c r="P383"/>
  <c r="I383"/>
  <c r="E383"/>
  <c r="T382"/>
  <c r="P382"/>
  <c r="I382"/>
  <c r="E382"/>
  <c r="T381"/>
  <c r="P381"/>
  <c r="I381"/>
  <c r="E381"/>
  <c r="T380"/>
  <c r="P380"/>
  <c r="I380"/>
  <c r="E380"/>
  <c r="T379"/>
  <c r="P379"/>
  <c r="I379"/>
  <c r="E379"/>
  <c r="T378"/>
  <c r="P378"/>
  <c r="I378"/>
  <c r="E378"/>
  <c r="T377"/>
  <c r="P377"/>
  <c r="I377"/>
  <c r="E377"/>
  <c r="T376"/>
  <c r="P376"/>
  <c r="I376"/>
  <c r="E376"/>
  <c r="T375"/>
  <c r="P375"/>
  <c r="I375"/>
  <c r="E375"/>
  <c r="T374"/>
  <c r="P374"/>
  <c r="I374"/>
  <c r="E374"/>
  <c r="T373"/>
  <c r="P373"/>
  <c r="I373"/>
  <c r="E373"/>
  <c r="T372"/>
  <c r="P372"/>
  <c r="I372"/>
  <c r="E372"/>
  <c r="T371"/>
  <c r="P371"/>
  <c r="I371"/>
  <c r="E371"/>
  <c r="T370"/>
  <c r="P370"/>
  <c r="I370"/>
  <c r="E370"/>
  <c r="T369"/>
  <c r="P369"/>
  <c r="I369"/>
  <c r="E369"/>
  <c r="T368"/>
  <c r="P368"/>
  <c r="I368"/>
  <c r="E368"/>
  <c r="T367"/>
  <c r="P367"/>
  <c r="I367"/>
  <c r="E367"/>
  <c r="T366"/>
  <c r="P366"/>
  <c r="I366"/>
  <c r="E366"/>
  <c r="T365"/>
  <c r="P365"/>
  <c r="I365"/>
  <c r="E365"/>
  <c r="T364"/>
  <c r="P364"/>
  <c r="I364"/>
  <c r="E364"/>
  <c r="T363"/>
  <c r="P363"/>
  <c r="I363"/>
  <c r="E363"/>
  <c r="T362"/>
  <c r="P362"/>
  <c r="I362"/>
  <c r="E362"/>
  <c r="T361"/>
  <c r="P361"/>
  <c r="I361"/>
  <c r="E361"/>
  <c r="T360"/>
  <c r="P360"/>
  <c r="I360"/>
  <c r="E360"/>
  <c r="T359"/>
  <c r="P359"/>
  <c r="I359"/>
  <c r="E359"/>
  <c r="T358"/>
  <c r="P358"/>
  <c r="I358"/>
  <c r="E358"/>
  <c r="T357"/>
  <c r="P357"/>
  <c r="I357"/>
  <c r="E357"/>
  <c r="T356"/>
  <c r="P356"/>
  <c r="I356"/>
  <c r="E356"/>
  <c r="T355"/>
  <c r="P355"/>
  <c r="I355"/>
  <c r="E355"/>
  <c r="T354"/>
  <c r="P354"/>
  <c r="I354"/>
  <c r="E354"/>
  <c r="T353"/>
  <c r="P353"/>
  <c r="I353"/>
  <c r="E353"/>
  <c r="T352"/>
  <c r="P352"/>
  <c r="I352"/>
  <c r="E352"/>
  <c r="T351"/>
  <c r="P351"/>
  <c r="I351"/>
  <c r="E351"/>
  <c r="T350"/>
  <c r="P350"/>
  <c r="I350"/>
  <c r="E350"/>
  <c r="T349"/>
  <c r="P349"/>
  <c r="I349"/>
  <c r="E349"/>
  <c r="T348"/>
  <c r="P348"/>
  <c r="I348"/>
  <c r="E348"/>
  <c r="T347"/>
  <c r="P347"/>
  <c r="I347"/>
  <c r="E347"/>
  <c r="T346"/>
  <c r="P346"/>
  <c r="I346"/>
  <c r="E346"/>
  <c r="T345"/>
  <c r="P345"/>
  <c r="I345"/>
  <c r="E345"/>
  <c r="T344"/>
  <c r="P344"/>
  <c r="I344"/>
  <c r="E344"/>
  <c r="T343"/>
  <c r="P343"/>
  <c r="I343"/>
  <c r="E343"/>
  <c r="T342"/>
  <c r="P342"/>
  <c r="I342"/>
  <c r="E342"/>
  <c r="T341"/>
  <c r="P341"/>
  <c r="I341"/>
  <c r="E341"/>
  <c r="T340"/>
  <c r="P340"/>
  <c r="I340"/>
  <c r="E340"/>
  <c r="T339"/>
  <c r="P339"/>
  <c r="I339"/>
  <c r="E339"/>
  <c r="T338"/>
  <c r="P338"/>
  <c r="I338"/>
  <c r="E338"/>
  <c r="T337"/>
  <c r="P337"/>
  <c r="I337"/>
  <c r="E337"/>
  <c r="T336"/>
  <c r="P336"/>
  <c r="I336"/>
  <c r="E336"/>
  <c r="T335"/>
  <c r="P335"/>
  <c r="I335"/>
  <c r="E335"/>
  <c r="T334"/>
  <c r="P334"/>
  <c r="I334"/>
  <c r="E334"/>
  <c r="T333"/>
  <c r="P333"/>
  <c r="I333"/>
  <c r="E333"/>
  <c r="T332"/>
  <c r="P332"/>
  <c r="I332"/>
  <c r="E332"/>
  <c r="T331"/>
  <c r="P331"/>
  <c r="I331"/>
  <c r="E331"/>
  <c r="T330"/>
  <c r="P330"/>
  <c r="I330"/>
  <c r="E330"/>
  <c r="T329"/>
  <c r="P329"/>
  <c r="I329"/>
  <c r="E329"/>
  <c r="T328"/>
  <c r="P328"/>
  <c r="I328"/>
  <c r="E328"/>
  <c r="T327"/>
  <c r="P327"/>
  <c r="I327"/>
  <c r="E327"/>
  <c r="T326"/>
  <c r="P326"/>
  <c r="I326"/>
  <c r="E326"/>
  <c r="T325"/>
  <c r="P325"/>
  <c r="I325"/>
  <c r="E325"/>
  <c r="T324"/>
  <c r="P324"/>
  <c r="I324"/>
  <c r="E324"/>
  <c r="T323"/>
  <c r="P323"/>
  <c r="I323"/>
  <c r="E323"/>
  <c r="T322"/>
  <c r="P322"/>
  <c r="I322"/>
  <c r="E322"/>
  <c r="T321"/>
  <c r="P321"/>
  <c r="I321"/>
  <c r="E321"/>
  <c r="T320"/>
  <c r="P320"/>
  <c r="I320"/>
  <c r="E320"/>
  <c r="T319"/>
  <c r="P319"/>
  <c r="I319"/>
  <c r="E319"/>
  <c r="T318"/>
  <c r="P318"/>
  <c r="I318"/>
  <c r="E318"/>
  <c r="T317"/>
  <c r="P317"/>
  <c r="I317"/>
  <c r="E317"/>
  <c r="T316"/>
  <c r="P316"/>
  <c r="I316"/>
  <c r="E316"/>
  <c r="T315"/>
  <c r="P315"/>
  <c r="I315"/>
  <c r="E315"/>
  <c r="T314"/>
  <c r="P314"/>
  <c r="I314"/>
  <c r="E314"/>
  <c r="T313"/>
  <c r="P313"/>
  <c r="I313"/>
  <c r="E313"/>
  <c r="T312"/>
  <c r="P312"/>
  <c r="I312"/>
  <c r="E312"/>
  <c r="T311"/>
  <c r="P311"/>
  <c r="I311"/>
  <c r="E311"/>
  <c r="T310"/>
  <c r="P310"/>
  <c r="I310"/>
  <c r="E310"/>
  <c r="T309"/>
  <c r="P309"/>
  <c r="I309"/>
  <c r="E309"/>
  <c r="T308"/>
  <c r="P308"/>
  <c r="I308"/>
  <c r="E308"/>
  <c r="T307"/>
  <c r="P307"/>
  <c r="I307"/>
  <c r="E307"/>
  <c r="T306"/>
  <c r="P306"/>
  <c r="I306"/>
  <c r="E306"/>
  <c r="T305"/>
  <c r="P305"/>
  <c r="I305"/>
  <c r="E305"/>
  <c r="T304"/>
  <c r="P304"/>
  <c r="I304"/>
  <c r="E304"/>
  <c r="T303"/>
  <c r="P303"/>
  <c r="I303"/>
  <c r="E303"/>
  <c r="T302"/>
  <c r="P302"/>
  <c r="I302"/>
  <c r="E302"/>
  <c r="T301"/>
  <c r="P301"/>
  <c r="I301"/>
  <c r="E301"/>
  <c r="T300"/>
  <c r="P300"/>
  <c r="I300"/>
  <c r="E300"/>
  <c r="T299"/>
  <c r="P299"/>
  <c r="I299"/>
  <c r="E299"/>
  <c r="T298"/>
  <c r="P298"/>
  <c r="I298"/>
  <c r="E298"/>
  <c r="T297"/>
  <c r="P297"/>
  <c r="I297"/>
  <c r="E297"/>
  <c r="T296"/>
  <c r="P296"/>
  <c r="I296"/>
  <c r="E296"/>
  <c r="T295"/>
  <c r="P295"/>
  <c r="I295"/>
  <c r="E295"/>
  <c r="T294"/>
  <c r="P294"/>
  <c r="I294"/>
  <c r="E294"/>
  <c r="T293"/>
  <c r="P293"/>
  <c r="I293"/>
  <c r="E293"/>
  <c r="T292"/>
  <c r="P292"/>
  <c r="I292"/>
  <c r="E292"/>
  <c r="T291"/>
  <c r="P291"/>
  <c r="I291"/>
  <c r="E291"/>
  <c r="T290"/>
  <c r="P290"/>
  <c r="I290"/>
  <c r="E290"/>
  <c r="T289"/>
  <c r="P289"/>
  <c r="I289"/>
  <c r="E289"/>
  <c r="T288"/>
  <c r="P288"/>
  <c r="I288"/>
  <c r="E288"/>
  <c r="T287"/>
  <c r="P287"/>
  <c r="I287"/>
  <c r="E287"/>
  <c r="T286"/>
  <c r="P286"/>
  <c r="I286"/>
  <c r="E286"/>
  <c r="T285"/>
  <c r="P285"/>
  <c r="I285"/>
  <c r="E285"/>
  <c r="T284"/>
  <c r="P284"/>
  <c r="I284"/>
  <c r="E284"/>
  <c r="T283"/>
  <c r="P283"/>
  <c r="I283"/>
  <c r="E283"/>
  <c r="T282"/>
  <c r="P282"/>
  <c r="I282"/>
  <c r="E282"/>
  <c r="T281"/>
  <c r="P281"/>
  <c r="I281"/>
  <c r="E281"/>
  <c r="T280"/>
  <c r="P280"/>
  <c r="I280"/>
  <c r="E280"/>
  <c r="T279"/>
  <c r="P279"/>
  <c r="I279"/>
  <c r="E279"/>
  <c r="T278"/>
  <c r="P278"/>
  <c r="I278"/>
  <c r="E278"/>
  <c r="T277"/>
  <c r="P277"/>
  <c r="I277"/>
  <c r="E277"/>
  <c r="T276"/>
  <c r="P276"/>
  <c r="I276"/>
  <c r="E276"/>
  <c r="T275"/>
  <c r="P275"/>
  <c r="I275"/>
  <c r="E275"/>
  <c r="T274"/>
  <c r="P274"/>
  <c r="I274"/>
  <c r="E274"/>
  <c r="T273"/>
  <c r="P273"/>
  <c r="I273"/>
  <c r="E273"/>
  <c r="T272"/>
  <c r="P272"/>
  <c r="I272"/>
  <c r="E272"/>
  <c r="T271"/>
  <c r="P271"/>
  <c r="I271"/>
  <c r="E271"/>
  <c r="T270"/>
  <c r="P270"/>
  <c r="I270"/>
  <c r="E270"/>
  <c r="T269"/>
  <c r="P269"/>
  <c r="I269"/>
  <c r="E269"/>
  <c r="T268"/>
  <c r="P268"/>
  <c r="I268"/>
  <c r="E268"/>
  <c r="T267"/>
  <c r="P267"/>
  <c r="I267"/>
  <c r="E267"/>
  <c r="T266"/>
  <c r="P266"/>
  <c r="I266"/>
  <c r="E266"/>
  <c r="T265"/>
  <c r="P265"/>
  <c r="I265"/>
  <c r="E265"/>
  <c r="T264"/>
  <c r="P264"/>
  <c r="I264"/>
  <c r="E264"/>
  <c r="T263"/>
  <c r="P263"/>
  <c r="I263"/>
  <c r="E263"/>
  <c r="T262"/>
  <c r="P262"/>
  <c r="I262"/>
  <c r="E262"/>
  <c r="T261"/>
  <c r="P261"/>
  <c r="I261"/>
  <c r="E261"/>
  <c r="T260"/>
  <c r="P260"/>
  <c r="I260"/>
  <c r="E260"/>
  <c r="T259"/>
  <c r="P259"/>
  <c r="I259"/>
  <c r="E259"/>
  <c r="T258"/>
  <c r="P258"/>
  <c r="I258"/>
  <c r="E258"/>
  <c r="T257"/>
  <c r="P257"/>
  <c r="I257"/>
  <c r="E257"/>
  <c r="T256"/>
  <c r="P256"/>
  <c r="I256"/>
  <c r="E256"/>
  <c r="T255"/>
  <c r="P255"/>
  <c r="I255"/>
  <c r="E255"/>
  <c r="T254"/>
  <c r="P254"/>
  <c r="I254"/>
  <c r="E254"/>
  <c r="T253"/>
  <c r="P253"/>
  <c r="I253"/>
  <c r="E253"/>
  <c r="T252"/>
  <c r="P252"/>
  <c r="I252"/>
  <c r="E252"/>
  <c r="T251"/>
  <c r="P251"/>
  <c r="I251"/>
  <c r="E251"/>
  <c r="T250"/>
  <c r="P250"/>
  <c r="I250"/>
  <c r="E250"/>
  <c r="T249"/>
  <c r="P249"/>
  <c r="I249"/>
  <c r="E249"/>
  <c r="T248"/>
  <c r="P248"/>
  <c r="I248"/>
  <c r="E248"/>
  <c r="T247"/>
  <c r="P247"/>
  <c r="I247"/>
  <c r="E247"/>
  <c r="T246"/>
  <c r="P246"/>
  <c r="I246"/>
  <c r="E246"/>
  <c r="T245"/>
  <c r="P245"/>
  <c r="I245"/>
  <c r="E245"/>
  <c r="T244"/>
  <c r="P244"/>
  <c r="I244"/>
  <c r="E244"/>
  <c r="T243"/>
  <c r="P243"/>
  <c r="I243"/>
  <c r="E243"/>
  <c r="T242"/>
  <c r="P242"/>
  <c r="I242"/>
  <c r="E242"/>
  <c r="T241"/>
  <c r="P241"/>
  <c r="I241"/>
  <c r="E241"/>
  <c r="T240"/>
  <c r="P240"/>
  <c r="I240"/>
  <c r="E240"/>
  <c r="T239"/>
  <c r="P239"/>
  <c r="I239"/>
  <c r="E239"/>
  <c r="T238"/>
  <c r="P238"/>
  <c r="I238"/>
  <c r="E238"/>
  <c r="T237"/>
  <c r="P237"/>
  <c r="I237"/>
  <c r="E237"/>
  <c r="T236"/>
  <c r="P236"/>
  <c r="I236"/>
  <c r="E236"/>
  <c r="T235"/>
  <c r="P235"/>
  <c r="I235"/>
  <c r="E235"/>
  <c r="T234"/>
  <c r="P234"/>
  <c r="I234"/>
  <c r="E234"/>
  <c r="T233"/>
  <c r="P233"/>
  <c r="I233"/>
  <c r="E233"/>
  <c r="T232"/>
  <c r="P232"/>
  <c r="I232"/>
  <c r="E232"/>
  <c r="T231"/>
  <c r="P231"/>
  <c r="I231"/>
  <c r="E231"/>
  <c r="T230"/>
  <c r="P230"/>
  <c r="I230"/>
  <c r="E230"/>
  <c r="T229"/>
  <c r="P229"/>
  <c r="I229"/>
  <c r="E229"/>
  <c r="T228"/>
  <c r="P228"/>
  <c r="I228"/>
  <c r="E228"/>
  <c r="T227"/>
  <c r="P227"/>
  <c r="I227"/>
  <c r="E227"/>
  <c r="T226"/>
  <c r="P226"/>
  <c r="I226"/>
  <c r="E226"/>
  <c r="T225"/>
  <c r="P225"/>
  <c r="I225"/>
  <c r="E225"/>
  <c r="T224"/>
  <c r="P224"/>
  <c r="I224"/>
  <c r="E224"/>
  <c r="T223"/>
  <c r="P223"/>
  <c r="I223"/>
  <c r="E223"/>
  <c r="T222"/>
  <c r="P222"/>
  <c r="I222"/>
  <c r="E222"/>
  <c r="T221"/>
  <c r="P221"/>
  <c r="I221"/>
  <c r="E221"/>
  <c r="T220"/>
  <c r="P220"/>
  <c r="I220"/>
  <c r="E220"/>
  <c r="T219"/>
  <c r="P219"/>
  <c r="I219"/>
  <c r="E219"/>
  <c r="T218"/>
  <c r="P218"/>
  <c r="I218"/>
  <c r="E218"/>
  <c r="T217"/>
  <c r="P217"/>
  <c r="I217"/>
  <c r="E217"/>
  <c r="T216"/>
  <c r="P216"/>
  <c r="I216"/>
  <c r="E216"/>
  <c r="T215"/>
  <c r="P215"/>
  <c r="I215"/>
  <c r="E215"/>
  <c r="T214"/>
  <c r="P214"/>
  <c r="I214"/>
  <c r="E214"/>
  <c r="T213"/>
  <c r="P213"/>
  <c r="I213"/>
  <c r="E213"/>
  <c r="T212"/>
  <c r="P212"/>
  <c r="I212"/>
  <c r="E212"/>
  <c r="T211"/>
  <c r="P211"/>
  <c r="I211"/>
  <c r="E211"/>
  <c r="T210"/>
  <c r="P210"/>
  <c r="I210"/>
  <c r="E210"/>
  <c r="T209"/>
  <c r="P209"/>
  <c r="I209"/>
  <c r="E209"/>
  <c r="T208"/>
  <c r="P208"/>
  <c r="I208"/>
  <c r="E208"/>
  <c r="T207"/>
  <c r="P207"/>
  <c r="I207"/>
  <c r="E207"/>
  <c r="T206"/>
  <c r="P206"/>
  <c r="I206"/>
  <c r="E206"/>
  <c r="T205"/>
  <c r="P205"/>
  <c r="I205"/>
  <c r="E205"/>
  <c r="T204"/>
  <c r="P204"/>
  <c r="I204"/>
  <c r="E204"/>
  <c r="T203"/>
  <c r="P203"/>
  <c r="I203"/>
  <c r="E203"/>
  <c r="T202"/>
  <c r="P202"/>
  <c r="I202"/>
  <c r="E202"/>
  <c r="T201"/>
  <c r="P201"/>
  <c r="I201"/>
  <c r="E201"/>
  <c r="T200"/>
  <c r="P200"/>
  <c r="I200"/>
  <c r="E200"/>
  <c r="T199"/>
  <c r="P199"/>
  <c r="I199"/>
  <c r="E199"/>
  <c r="T198"/>
  <c r="P198"/>
  <c r="I198"/>
  <c r="E198"/>
  <c r="T197"/>
  <c r="P197"/>
  <c r="I197"/>
  <c r="E197"/>
  <c r="T196"/>
  <c r="P196"/>
  <c r="I196"/>
  <c r="E196"/>
  <c r="T195"/>
  <c r="P195"/>
  <c r="I195"/>
  <c r="E195"/>
  <c r="T194"/>
  <c r="P194"/>
  <c r="I194"/>
  <c r="E194"/>
  <c r="T193"/>
  <c r="P193"/>
  <c r="I193"/>
  <c r="E193"/>
  <c r="T192"/>
  <c r="P192"/>
  <c r="I192"/>
  <c r="E192"/>
  <c r="T191"/>
  <c r="P191"/>
  <c r="I191"/>
  <c r="E191"/>
  <c r="T190"/>
  <c r="P190"/>
  <c r="I190"/>
  <c r="E190"/>
  <c r="T189"/>
  <c r="P189"/>
  <c r="I189"/>
  <c r="E189"/>
  <c r="T188"/>
  <c r="P188"/>
  <c r="I188"/>
  <c r="E188"/>
  <c r="T187"/>
  <c r="P187"/>
  <c r="I187"/>
  <c r="E187"/>
  <c r="T186"/>
  <c r="P186"/>
  <c r="I186"/>
  <c r="E186"/>
  <c r="T185"/>
  <c r="P185"/>
  <c r="I185"/>
  <c r="E185"/>
  <c r="T184"/>
  <c r="P184"/>
  <c r="I184"/>
  <c r="E184"/>
  <c r="T183"/>
  <c r="P183"/>
  <c r="I183"/>
  <c r="E183"/>
  <c r="T182"/>
  <c r="P182"/>
  <c r="I182"/>
  <c r="E182"/>
  <c r="T181"/>
  <c r="P181"/>
  <c r="I181"/>
  <c r="E181"/>
  <c r="T180"/>
  <c r="P180"/>
  <c r="I180"/>
  <c r="E180"/>
  <c r="T179"/>
  <c r="P179"/>
  <c r="I179"/>
  <c r="E179"/>
  <c r="T178"/>
  <c r="P178"/>
  <c r="I178"/>
  <c r="E178"/>
  <c r="T177"/>
  <c r="P177"/>
  <c r="I177"/>
  <c r="E177"/>
  <c r="T176"/>
  <c r="P176"/>
  <c r="I176"/>
  <c r="E176"/>
  <c r="T175"/>
  <c r="P175"/>
  <c r="I175"/>
  <c r="E175"/>
  <c r="T174"/>
  <c r="P174"/>
  <c r="I174"/>
  <c r="E174"/>
  <c r="T173"/>
  <c r="P173"/>
  <c r="I173"/>
  <c r="E173"/>
  <c r="T172"/>
  <c r="P172"/>
  <c r="I172"/>
  <c r="E172"/>
  <c r="T171"/>
  <c r="P171"/>
  <c r="I171"/>
  <c r="E171"/>
  <c r="T170"/>
  <c r="P170"/>
  <c r="I170"/>
  <c r="E170"/>
  <c r="T169"/>
  <c r="P169"/>
  <c r="I169"/>
  <c r="E169"/>
  <c r="T168"/>
  <c r="P168"/>
  <c r="I168"/>
  <c r="E168"/>
  <c r="T167"/>
  <c r="P167"/>
  <c r="I167"/>
  <c r="E167"/>
  <c r="T166"/>
  <c r="P166"/>
  <c r="I166"/>
  <c r="E166"/>
  <c r="T165"/>
  <c r="P165"/>
  <c r="I165"/>
  <c r="E165"/>
  <c r="T164"/>
  <c r="P164"/>
  <c r="I164"/>
  <c r="E164"/>
  <c r="T163"/>
  <c r="P163"/>
  <c r="I163"/>
  <c r="E163"/>
  <c r="T162"/>
  <c r="P162"/>
  <c r="I162"/>
  <c r="E162"/>
  <c r="T161"/>
  <c r="P161"/>
  <c r="I161"/>
  <c r="E161"/>
  <c r="T160"/>
  <c r="P160"/>
  <c r="I160"/>
  <c r="E160"/>
  <c r="T159"/>
  <c r="P159"/>
  <c r="I159"/>
  <c r="E159"/>
  <c r="T158"/>
  <c r="P158"/>
  <c r="I158"/>
  <c r="E158"/>
  <c r="T157"/>
  <c r="P157"/>
  <c r="I157"/>
  <c r="E157"/>
  <c r="T156"/>
  <c r="P156"/>
  <c r="I156"/>
  <c r="E156"/>
  <c r="T155"/>
  <c r="P155"/>
  <c r="I155"/>
  <c r="E155"/>
  <c r="T154"/>
  <c r="P154"/>
  <c r="I154"/>
  <c r="E154"/>
  <c r="T153"/>
  <c r="P153"/>
  <c r="I153"/>
  <c r="E153"/>
  <c r="T152"/>
  <c r="P152"/>
  <c r="I152"/>
  <c r="E152"/>
  <c r="T151"/>
  <c r="P151"/>
  <c r="I151"/>
  <c r="E151"/>
  <c r="T150"/>
  <c r="P150"/>
  <c r="I150"/>
  <c r="E150"/>
  <c r="T149"/>
  <c r="P149"/>
  <c r="I149"/>
  <c r="E149"/>
  <c r="T148"/>
  <c r="P148"/>
  <c r="I148"/>
  <c r="E148"/>
  <c r="T147"/>
  <c r="P147"/>
  <c r="I147"/>
  <c r="E147"/>
  <c r="T146"/>
  <c r="P146"/>
  <c r="I146"/>
  <c r="E146"/>
  <c r="T145"/>
  <c r="P145"/>
  <c r="I145"/>
  <c r="E145"/>
  <c r="T144"/>
  <c r="P144"/>
  <c r="I144"/>
  <c r="E144"/>
  <c r="T143"/>
  <c r="P143"/>
  <c r="I143"/>
  <c r="E143"/>
  <c r="T142"/>
  <c r="P142"/>
  <c r="I142"/>
  <c r="E142"/>
  <c r="T141"/>
  <c r="P141"/>
  <c r="I141"/>
  <c r="E141"/>
  <c r="T140"/>
  <c r="P140"/>
  <c r="I140"/>
  <c r="E140"/>
  <c r="T139"/>
  <c r="P139"/>
  <c r="I139"/>
  <c r="E139"/>
  <c r="T138"/>
  <c r="P138"/>
  <c r="I138"/>
  <c r="E138"/>
  <c r="T137"/>
  <c r="P137"/>
  <c r="I137"/>
  <c r="E137"/>
  <c r="T136"/>
  <c r="P136"/>
  <c r="I136"/>
  <c r="E136"/>
  <c r="T135"/>
  <c r="P135"/>
  <c r="I135"/>
  <c r="E135"/>
  <c r="T134"/>
  <c r="P134"/>
  <c r="I134"/>
  <c r="E134"/>
  <c r="T133"/>
  <c r="P133"/>
  <c r="I133"/>
  <c r="E133"/>
  <c r="T132"/>
  <c r="P132"/>
  <c r="I132"/>
  <c r="E132"/>
  <c r="T131"/>
  <c r="P131"/>
  <c r="I131"/>
  <c r="E131"/>
  <c r="T130"/>
  <c r="P130"/>
  <c r="I130"/>
  <c r="E130"/>
  <c r="T129"/>
  <c r="P129"/>
  <c r="I129"/>
  <c r="E129"/>
  <c r="T128"/>
  <c r="P128"/>
  <c r="I128"/>
  <c r="E128"/>
  <c r="T127"/>
  <c r="P127"/>
  <c r="I127"/>
  <c r="E127"/>
  <c r="T126"/>
  <c r="P126"/>
  <c r="I126"/>
  <c r="E126"/>
  <c r="T125"/>
  <c r="P125"/>
  <c r="I125"/>
  <c r="E125"/>
  <c r="T124"/>
  <c r="P124"/>
  <c r="I124"/>
  <c r="E124"/>
  <c r="T123"/>
  <c r="P123"/>
  <c r="I123"/>
  <c r="E123"/>
  <c r="T122"/>
  <c r="P122"/>
  <c r="I122"/>
  <c r="E122"/>
  <c r="T121"/>
  <c r="P121"/>
  <c r="I121"/>
  <c r="E121"/>
  <c r="T120"/>
  <c r="P120"/>
  <c r="I120"/>
  <c r="E120"/>
  <c r="T119"/>
  <c r="P119"/>
  <c r="I119"/>
  <c r="E119"/>
  <c r="T118"/>
  <c r="P118"/>
  <c r="I118"/>
  <c r="E118"/>
  <c r="T117"/>
  <c r="P117"/>
  <c r="I117"/>
  <c r="E117"/>
  <c r="T116"/>
  <c r="P116"/>
  <c r="I116"/>
  <c r="E116"/>
  <c r="T115"/>
  <c r="P115"/>
  <c r="I115"/>
  <c r="E115"/>
  <c r="T114"/>
  <c r="P114"/>
  <c r="I114"/>
  <c r="E114"/>
  <c r="T113"/>
  <c r="P113"/>
  <c r="I113"/>
  <c r="E113"/>
  <c r="T112"/>
  <c r="P112"/>
  <c r="I112"/>
  <c r="E112"/>
  <c r="T111"/>
  <c r="P111"/>
  <c r="I111"/>
  <c r="E111"/>
  <c r="T110"/>
  <c r="P110"/>
  <c r="I110"/>
  <c r="E110"/>
  <c r="T109"/>
  <c r="P109"/>
  <c r="I109"/>
  <c r="E109"/>
  <c r="T108"/>
  <c r="P108"/>
  <c r="I108"/>
  <c r="E108"/>
  <c r="T107"/>
  <c r="P107"/>
  <c r="I107"/>
  <c r="E107"/>
  <c r="T106"/>
  <c r="P106"/>
  <c r="I106"/>
  <c r="E106"/>
  <c r="T105"/>
  <c r="P105"/>
  <c r="I105"/>
  <c r="E105"/>
  <c r="T104"/>
  <c r="P104"/>
  <c r="I104"/>
  <c r="E104"/>
  <c r="T103"/>
  <c r="P103"/>
  <c r="I103"/>
  <c r="E103"/>
  <c r="T102"/>
  <c r="P102"/>
  <c r="I102"/>
  <c r="E102"/>
  <c r="T101"/>
  <c r="P101"/>
  <c r="I101"/>
  <c r="E101"/>
  <c r="T100"/>
  <c r="P100"/>
  <c r="I100"/>
  <c r="E100"/>
  <c r="T99"/>
  <c r="P99"/>
  <c r="I99"/>
  <c r="E99"/>
  <c r="T98"/>
  <c r="P98"/>
  <c r="I98"/>
  <c r="E98"/>
  <c r="T97"/>
  <c r="P97"/>
  <c r="I97"/>
  <c r="E97"/>
  <c r="T96"/>
  <c r="P96"/>
  <c r="I96"/>
  <c r="E96"/>
  <c r="T95"/>
  <c r="P95"/>
  <c r="I95"/>
  <c r="E95"/>
  <c r="T94"/>
  <c r="P94"/>
  <c r="I94"/>
  <c r="E94"/>
  <c r="T93"/>
  <c r="P93"/>
  <c r="I93"/>
  <c r="E93"/>
  <c r="T92"/>
  <c r="P92"/>
  <c r="I92"/>
  <c r="E92"/>
  <c r="T91"/>
  <c r="P91"/>
  <c r="I91"/>
  <c r="E91"/>
  <c r="T90"/>
  <c r="P90"/>
  <c r="I90"/>
  <c r="E90"/>
  <c r="T89"/>
  <c r="P89"/>
  <c r="I89"/>
  <c r="E89"/>
  <c r="T88"/>
  <c r="P88"/>
  <c r="I88"/>
  <c r="E88"/>
  <c r="T87"/>
  <c r="P87"/>
  <c r="I87"/>
  <c r="E87"/>
  <c r="T86"/>
  <c r="P86"/>
  <c r="I86"/>
  <c r="E86"/>
  <c r="T85"/>
  <c r="P85"/>
  <c r="I85"/>
  <c r="E85"/>
  <c r="T84"/>
  <c r="P84"/>
  <c r="I84"/>
  <c r="E84"/>
  <c r="T83"/>
  <c r="P83"/>
  <c r="I83"/>
  <c r="E83"/>
  <c r="T82"/>
  <c r="P82"/>
  <c r="I82"/>
  <c r="E82"/>
  <c r="T81"/>
  <c r="P81"/>
  <c r="I81"/>
  <c r="E81"/>
  <c r="T80"/>
  <c r="P80"/>
  <c r="I80"/>
  <c r="E80"/>
  <c r="T79"/>
  <c r="P79"/>
  <c r="I79"/>
  <c r="E79"/>
  <c r="T78"/>
  <c r="P78"/>
  <c r="I78"/>
  <c r="E78"/>
  <c r="T77"/>
  <c r="P77"/>
  <c r="I77"/>
  <c r="E77"/>
  <c r="T76"/>
  <c r="P76"/>
  <c r="I76"/>
  <c r="E76"/>
  <c r="T75"/>
  <c r="P75"/>
  <c r="I75"/>
  <c r="E75"/>
  <c r="T74"/>
  <c r="P74"/>
  <c r="I74"/>
  <c r="E74"/>
  <c r="T73"/>
  <c r="P73"/>
  <c r="I73"/>
  <c r="E73"/>
  <c r="T72"/>
  <c r="P72"/>
  <c r="I72"/>
  <c r="E72"/>
  <c r="T71"/>
  <c r="P71"/>
  <c r="I71"/>
  <c r="E71"/>
  <c r="T70"/>
  <c r="P70"/>
  <c r="I70"/>
  <c r="E70"/>
  <c r="T69"/>
  <c r="P69"/>
  <c r="I69"/>
  <c r="E69"/>
  <c r="T68"/>
  <c r="P68"/>
  <c r="I68"/>
  <c r="E68"/>
  <c r="T67"/>
  <c r="P67"/>
  <c r="I67"/>
  <c r="E67"/>
  <c r="T66"/>
  <c r="P66"/>
  <c r="I66"/>
  <c r="E66"/>
  <c r="T65"/>
  <c r="P65"/>
  <c r="I65"/>
  <c r="E65"/>
  <c r="T64"/>
  <c r="P64"/>
  <c r="I64"/>
  <c r="E64"/>
  <c r="T63"/>
  <c r="P63"/>
  <c r="I63"/>
  <c r="E63"/>
  <c r="T62"/>
  <c r="P62"/>
  <c r="I62"/>
  <c r="E62"/>
  <c r="T61"/>
  <c r="P61"/>
  <c r="I61"/>
  <c r="E61"/>
  <c r="T60"/>
  <c r="P60"/>
  <c r="I60"/>
  <c r="E60"/>
  <c r="T59"/>
  <c r="P59"/>
  <c r="I59"/>
  <c r="E59"/>
  <c r="T58"/>
  <c r="P58"/>
  <c r="I58"/>
  <c r="E58"/>
  <c r="T57"/>
  <c r="P57"/>
  <c r="I57"/>
  <c r="E57"/>
  <c r="T56"/>
  <c r="P56"/>
  <c r="I56"/>
  <c r="E56"/>
  <c r="T55"/>
  <c r="P55"/>
  <c r="I55"/>
  <c r="E55"/>
  <c r="T54"/>
  <c r="P54"/>
  <c r="I54"/>
  <c r="E54"/>
  <c r="T53"/>
  <c r="P53"/>
  <c r="I53"/>
  <c r="E53"/>
  <c r="T52"/>
  <c r="P52"/>
  <c r="I52"/>
  <c r="E52"/>
  <c r="T51"/>
  <c r="P51"/>
  <c r="I51"/>
  <c r="E51"/>
  <c r="T50"/>
  <c r="P50"/>
  <c r="I50"/>
  <c r="E50"/>
  <c r="T49"/>
  <c r="P49"/>
  <c r="I49"/>
  <c r="E49"/>
  <c r="T48"/>
  <c r="P48"/>
  <c r="I48"/>
  <c r="E48"/>
  <c r="T47"/>
  <c r="P47"/>
  <c r="I47"/>
  <c r="E47"/>
  <c r="T46"/>
  <c r="P46"/>
  <c r="I46"/>
  <c r="E46"/>
  <c r="T45"/>
  <c r="P45"/>
  <c r="I45"/>
  <c r="E45"/>
  <c r="T44"/>
  <c r="P44"/>
  <c r="I44"/>
  <c r="E44"/>
  <c r="T43"/>
  <c r="P43"/>
  <c r="I43"/>
  <c r="E43"/>
  <c r="T42"/>
  <c r="P42"/>
  <c r="I42"/>
  <c r="E42"/>
  <c r="T41"/>
  <c r="P41"/>
  <c r="I41"/>
  <c r="E41"/>
  <c r="T40"/>
  <c r="P40"/>
  <c r="I40"/>
  <c r="E40"/>
  <c r="T39"/>
  <c r="P39"/>
  <c r="I39"/>
  <c r="E39"/>
  <c r="T38"/>
  <c r="P38"/>
  <c r="I38"/>
  <c r="E38"/>
  <c r="T37"/>
  <c r="P37"/>
  <c r="I37"/>
  <c r="E37"/>
  <c r="T36"/>
  <c r="P36"/>
  <c r="I36"/>
  <c r="E36"/>
  <c r="T35"/>
  <c r="P35"/>
  <c r="I35"/>
  <c r="E35"/>
  <c r="T34"/>
  <c r="P34"/>
  <c r="I34"/>
  <c r="E34"/>
  <c r="T33"/>
  <c r="P33"/>
  <c r="I33"/>
  <c r="E33"/>
  <c r="T32"/>
  <c r="P32"/>
  <c r="I32"/>
  <c r="E32"/>
  <c r="T31"/>
  <c r="P31"/>
  <c r="I31"/>
  <c r="E31"/>
  <c r="T30"/>
  <c r="P30"/>
  <c r="I30"/>
  <c r="E30"/>
  <c r="T29"/>
  <c r="P29"/>
  <c r="I29"/>
  <c r="E29"/>
  <c r="T28"/>
  <c r="P28"/>
  <c r="I28"/>
  <c r="E28"/>
  <c r="T27"/>
  <c r="P27"/>
  <c r="I27"/>
  <c r="E27"/>
  <c r="T26"/>
  <c r="P26"/>
  <c r="I26"/>
  <c r="E26"/>
  <c r="T25"/>
  <c r="P25"/>
  <c r="I25"/>
  <c r="E25"/>
  <c r="T24"/>
  <c r="P24"/>
  <c r="I24"/>
  <c r="E24"/>
  <c r="T23"/>
  <c r="P23"/>
  <c r="I23"/>
  <c r="E23"/>
  <c r="T22"/>
  <c r="P22"/>
  <c r="I22"/>
  <c r="E22"/>
  <c r="T21"/>
  <c r="P21"/>
  <c r="I21"/>
  <c r="E21"/>
  <c r="T20"/>
  <c r="P20"/>
  <c r="I20"/>
  <c r="E20"/>
  <c r="T19"/>
  <c r="P19"/>
  <c r="I19"/>
  <c r="E19"/>
  <c r="T18"/>
  <c r="P18"/>
  <c r="I18"/>
  <c r="E18"/>
  <c r="T17"/>
  <c r="P17"/>
  <c r="I17"/>
  <c r="E17"/>
  <c r="T16"/>
  <c r="P16"/>
  <c r="I16"/>
  <c r="E16"/>
  <c r="T15"/>
  <c r="P15"/>
  <c r="I15"/>
  <c r="E15"/>
  <c r="T14"/>
  <c r="P14"/>
  <c r="I14"/>
  <c r="E14"/>
  <c r="T13"/>
  <c r="P13"/>
  <c r="I13"/>
  <c r="E13"/>
  <c r="T12"/>
  <c r="P12"/>
  <c r="I12"/>
  <c r="E12"/>
  <c r="T11"/>
  <c r="P11"/>
  <c r="I11"/>
  <c r="E11"/>
  <c r="T10"/>
  <c r="P10"/>
  <c r="I10"/>
  <c r="E10"/>
  <c r="T9"/>
  <c r="P9"/>
  <c r="I9"/>
  <c r="E9"/>
  <c r="T8"/>
  <c r="P8"/>
  <c r="I8"/>
  <c r="E8"/>
  <c r="T7"/>
  <c r="P7"/>
  <c r="I7"/>
  <c r="E7"/>
  <c r="T6"/>
  <c r="P6"/>
  <c r="I6"/>
  <c r="E6"/>
  <c r="T5"/>
  <c r="P5"/>
  <c r="I5"/>
  <c r="J5" s="1"/>
  <c r="E5"/>
  <c r="AJ4"/>
  <c r="AI4"/>
  <c r="BI1"/>
  <c r="BH1"/>
  <c r="BG1"/>
  <c r="BF1"/>
  <c r="BE1"/>
  <c r="BD1"/>
  <c r="BC1"/>
  <c r="BB1"/>
  <c r="BA1"/>
  <c r="AZ1"/>
  <c r="AY1"/>
  <c r="AX1"/>
  <c r="AW1"/>
  <c r="AV1"/>
  <c r="J65" i="6"/>
  <c r="I65"/>
  <c r="J64"/>
  <c r="I64"/>
  <c r="J63"/>
  <c r="I63"/>
  <c r="J62"/>
  <c r="I62"/>
  <c r="J61"/>
  <c r="I61"/>
  <c r="J60"/>
  <c r="I60"/>
  <c r="J59"/>
  <c r="I59"/>
  <c r="J58"/>
  <c r="I58"/>
  <c r="J57"/>
  <c r="I57"/>
  <c r="J56"/>
  <c r="I56"/>
  <c r="L55"/>
  <c r="K55"/>
  <c r="J55"/>
  <c r="I55"/>
  <c r="L54"/>
  <c r="K54"/>
  <c r="J54"/>
  <c r="I54"/>
  <c r="L53"/>
  <c r="K53"/>
  <c r="J53"/>
  <c r="I53"/>
  <c r="L52"/>
  <c r="K52"/>
  <c r="J52"/>
  <c r="I52"/>
  <c r="L51"/>
  <c r="K51"/>
  <c r="J51"/>
  <c r="I51"/>
  <c r="L50"/>
  <c r="K50"/>
  <c r="J50"/>
  <c r="I50"/>
  <c r="L49"/>
  <c r="K49"/>
  <c r="J49"/>
  <c r="I49"/>
  <c r="L48"/>
  <c r="K48"/>
  <c r="J48"/>
  <c r="I48"/>
  <c r="L47"/>
  <c r="K47"/>
  <c r="J47"/>
  <c r="I47"/>
  <c r="L46"/>
  <c r="K46"/>
  <c r="J46"/>
  <c r="I46"/>
  <c r="L45"/>
  <c r="K45"/>
  <c r="J45"/>
  <c r="I45"/>
  <c r="L44"/>
  <c r="K44"/>
  <c r="J44"/>
  <c r="I44"/>
  <c r="L43"/>
  <c r="K43"/>
  <c r="J43"/>
  <c r="I43"/>
  <c r="L42"/>
  <c r="K42"/>
  <c r="J42"/>
  <c r="I42"/>
  <c r="L41"/>
  <c r="K41"/>
  <c r="J41"/>
  <c r="I41"/>
  <c r="L40"/>
  <c r="K40"/>
  <c r="J40"/>
  <c r="I40"/>
  <c r="L39"/>
  <c r="K39"/>
  <c r="J39"/>
  <c r="I39"/>
  <c r="L38"/>
  <c r="K38"/>
  <c r="J38"/>
  <c r="I38"/>
  <c r="L37"/>
  <c r="K37"/>
  <c r="J37"/>
  <c r="I37"/>
  <c r="L36"/>
  <c r="K36"/>
  <c r="J36"/>
  <c r="I36"/>
  <c r="L35"/>
  <c r="K35"/>
  <c r="J35"/>
  <c r="I35"/>
  <c r="L34"/>
  <c r="K34"/>
  <c r="J34"/>
  <c r="I34"/>
  <c r="L33"/>
  <c r="K33"/>
  <c r="J33"/>
  <c r="I33"/>
  <c r="L32"/>
  <c r="K32"/>
  <c r="J32"/>
  <c r="I32"/>
  <c r="L31"/>
  <c r="K31"/>
  <c r="J31"/>
  <c r="I31"/>
  <c r="L30"/>
  <c r="K30"/>
  <c r="J30"/>
  <c r="I30"/>
  <c r="L29"/>
  <c r="K29"/>
  <c r="J29"/>
  <c r="I29"/>
  <c r="L28"/>
  <c r="K28"/>
  <c r="J28"/>
  <c r="I28"/>
  <c r="L27"/>
  <c r="K27"/>
  <c r="J27"/>
  <c r="I27"/>
  <c r="L26"/>
  <c r="K26"/>
  <c r="J26"/>
  <c r="I26"/>
  <c r="L25"/>
  <c r="K25"/>
  <c r="J25"/>
  <c r="I25"/>
  <c r="L24"/>
  <c r="K24"/>
  <c r="J24"/>
  <c r="I24"/>
  <c r="L23"/>
  <c r="K23"/>
  <c r="J23"/>
  <c r="I23"/>
  <c r="L22"/>
  <c r="K22"/>
  <c r="J22"/>
  <c r="I22"/>
  <c r="L21"/>
  <c r="K21"/>
  <c r="J21"/>
  <c r="I21"/>
  <c r="L20"/>
  <c r="K20"/>
  <c r="J20"/>
  <c r="I20"/>
  <c r="L19"/>
  <c r="K19"/>
  <c r="J19"/>
  <c r="I19"/>
  <c r="L18"/>
  <c r="K18"/>
  <c r="J18"/>
  <c r="I18"/>
  <c r="L17"/>
  <c r="K17"/>
  <c r="J17"/>
  <c r="I17"/>
  <c r="L16"/>
  <c r="K16"/>
  <c r="J16"/>
  <c r="I16"/>
  <c r="L15"/>
  <c r="K15"/>
  <c r="J15"/>
  <c r="I15"/>
  <c r="L14"/>
  <c r="K14"/>
  <c r="J14"/>
  <c r="I14"/>
  <c r="L13"/>
  <c r="K13"/>
  <c r="J13"/>
  <c r="I13"/>
  <c r="L12"/>
  <c r="K12"/>
  <c r="J12"/>
  <c r="I12"/>
  <c r="L11"/>
  <c r="K11"/>
  <c r="J11"/>
  <c r="I11"/>
  <c r="L10"/>
  <c r="K10"/>
  <c r="J10"/>
  <c r="I10"/>
  <c r="L9"/>
  <c r="K9"/>
  <c r="J9"/>
  <c r="I9"/>
  <c r="L8"/>
  <c r="K8"/>
  <c r="J8"/>
  <c r="I8"/>
  <c r="L7"/>
  <c r="K7"/>
  <c r="J7"/>
  <c r="I7"/>
  <c r="L6"/>
  <c r="K6"/>
  <c r="J6"/>
  <c r="I6"/>
  <c r="L5"/>
  <c r="K5"/>
  <c r="J5"/>
  <c r="L4"/>
  <c r="K4"/>
  <c r="J4"/>
  <c r="I4"/>
  <c r="U3"/>
  <c r="Y66" i="4"/>
  <c r="Y65"/>
  <c r="G65"/>
  <c r="Y64"/>
  <c r="G64"/>
  <c r="Y63"/>
  <c r="G63"/>
  <c r="Y62"/>
  <c r="G62"/>
  <c r="Y61"/>
  <c r="G61"/>
  <c r="Y60"/>
  <c r="G60"/>
  <c r="Y59"/>
  <c r="G59"/>
  <c r="Y58"/>
  <c r="G58"/>
  <c r="Y57"/>
  <c r="G57"/>
  <c r="BG56"/>
  <c r="AN56"/>
  <c r="Y56"/>
  <c r="G56"/>
  <c r="BG55"/>
  <c r="AN55"/>
  <c r="Y55"/>
  <c r="G55"/>
  <c r="BG54"/>
  <c r="AN54"/>
  <c r="Y54"/>
  <c r="G54"/>
  <c r="BG53"/>
  <c r="AN53"/>
  <c r="Y53"/>
  <c r="G53"/>
  <c r="BG52"/>
  <c r="AN52"/>
  <c r="Y52"/>
  <c r="G52"/>
  <c r="BG51"/>
  <c r="AN51"/>
  <c r="Y51"/>
  <c r="G51"/>
  <c r="BG50"/>
  <c r="AN50"/>
  <c r="Y50"/>
  <c r="G50"/>
  <c r="BG49"/>
  <c r="AN49"/>
  <c r="Y49"/>
  <c r="G49"/>
  <c r="BG48"/>
  <c r="AN48"/>
  <c r="Y48"/>
  <c r="G48"/>
  <c r="BG47"/>
  <c r="AN47"/>
  <c r="Y47"/>
  <c r="G47"/>
  <c r="BG46"/>
  <c r="AN46"/>
  <c r="Y46"/>
  <c r="G46"/>
  <c r="BG45"/>
  <c r="AN45"/>
  <c r="Y45"/>
  <c r="G45"/>
  <c r="BG44"/>
  <c r="AN44"/>
  <c r="Y44"/>
  <c r="G44"/>
  <c r="BG43"/>
  <c r="AN43"/>
  <c r="Y43"/>
  <c r="G43"/>
  <c r="BG42"/>
  <c r="AN42"/>
  <c r="Y42"/>
  <c r="G42"/>
  <c r="BG41"/>
  <c r="AN41"/>
  <c r="Y41"/>
  <c r="G41"/>
  <c r="BG40"/>
  <c r="AN40"/>
  <c r="Y40"/>
  <c r="G40"/>
  <c r="BG39"/>
  <c r="AN39"/>
  <c r="Y39"/>
  <c r="G39"/>
  <c r="BG38"/>
  <c r="AN38"/>
  <c r="Y38"/>
  <c r="G38"/>
  <c r="BG37"/>
  <c r="AN37"/>
  <c r="Y37"/>
  <c r="G37"/>
  <c r="BG36"/>
  <c r="AN36"/>
  <c r="Y36"/>
  <c r="G36"/>
  <c r="BG35"/>
  <c r="AN35"/>
  <c r="Y35"/>
  <c r="G35"/>
  <c r="BG34"/>
  <c r="AN34"/>
  <c r="Y34"/>
  <c r="G34"/>
  <c r="BG33"/>
  <c r="AN33"/>
  <c r="Y33"/>
  <c r="G33"/>
  <c r="BG32"/>
  <c r="AN32"/>
  <c r="Y32"/>
  <c r="G32"/>
  <c r="BG31"/>
  <c r="AN31"/>
  <c r="Y31"/>
  <c r="G31"/>
  <c r="BG30"/>
  <c r="AN30"/>
  <c r="Y30"/>
  <c r="G30"/>
  <c r="BG29"/>
  <c r="AN29"/>
  <c r="Y29"/>
  <c r="G29"/>
  <c r="BG28"/>
  <c r="AN28"/>
  <c r="Y28"/>
  <c r="G28"/>
  <c r="BG27"/>
  <c r="AN27"/>
  <c r="Y27"/>
  <c r="G27"/>
  <c r="BG26"/>
  <c r="AN26"/>
  <c r="Y26"/>
  <c r="G26"/>
  <c r="BG25"/>
  <c r="AN25"/>
  <c r="Y25"/>
  <c r="G25"/>
  <c r="BG24"/>
  <c r="AN24"/>
  <c r="Y24"/>
  <c r="G24"/>
  <c r="BG23"/>
  <c r="AN23"/>
  <c r="Y23"/>
  <c r="G23"/>
  <c r="BG22"/>
  <c r="AN22"/>
  <c r="Y22"/>
  <c r="G22"/>
  <c r="BG21"/>
  <c r="AN21"/>
  <c r="Y21"/>
  <c r="G21"/>
  <c r="BG20"/>
  <c r="AN20"/>
  <c r="Y20"/>
  <c r="G20"/>
  <c r="BG19"/>
  <c r="AN19"/>
  <c r="Y19"/>
  <c r="G19"/>
  <c r="BG18"/>
  <c r="AN18"/>
  <c r="Y18"/>
  <c r="G18"/>
  <c r="BG17"/>
  <c r="AN17"/>
  <c r="Y17"/>
  <c r="G17"/>
  <c r="BG16"/>
  <c r="AN16"/>
  <c r="Y16"/>
  <c r="G16"/>
  <c r="BG15"/>
  <c r="AN15"/>
  <c r="Y15"/>
  <c r="G15"/>
  <c r="BG14"/>
  <c r="AN14"/>
  <c r="Y14"/>
  <c r="G14"/>
  <c r="BG13"/>
  <c r="AN13"/>
  <c r="Y13"/>
  <c r="G13"/>
  <c r="BG12"/>
  <c r="AN12"/>
  <c r="Y12"/>
  <c r="G12"/>
  <c r="BG11"/>
  <c r="AN11"/>
  <c r="Y11"/>
  <c r="G11"/>
  <c r="BG10"/>
  <c r="AN10"/>
  <c r="Y10"/>
  <c r="G10"/>
  <c r="BG9"/>
  <c r="AN9"/>
  <c r="Y9"/>
  <c r="G9"/>
  <c r="BG8"/>
  <c r="AN8"/>
  <c r="Y8"/>
  <c r="G8"/>
  <c r="BG7"/>
  <c r="AN7"/>
  <c r="Y7"/>
  <c r="G7"/>
  <c r="BG6"/>
  <c r="AN6"/>
  <c r="AP6" s="1"/>
  <c r="Y6"/>
  <c r="BG5"/>
  <c r="AD30" l="1"/>
  <c r="E1004" i="8"/>
  <c r="A1000" i="9" s="1"/>
  <c r="BL30" i="4"/>
  <c r="E8" i="8"/>
  <c r="A4" i="9" s="1"/>
  <c r="E15" i="8"/>
  <c r="A11" i="9" s="1"/>
  <c r="E18" i="8"/>
  <c r="A14" i="9" s="1"/>
  <c r="E40" i="8"/>
  <c r="A36" i="9" s="1"/>
  <c r="E76" i="8"/>
  <c r="A72" i="9" s="1"/>
  <c r="E104" i="8"/>
  <c r="A100" i="9" s="1"/>
  <c r="E112" i="8"/>
  <c r="A108" i="9" s="1"/>
  <c r="E120" i="8"/>
  <c r="A116" i="9" s="1"/>
  <c r="E204" i="8"/>
  <c r="A200" i="9" s="1"/>
  <c r="E296" i="8"/>
  <c r="A292" i="9" s="1"/>
  <c r="E416" i="8"/>
  <c r="A412" i="9" s="1"/>
  <c r="E440" i="8"/>
  <c r="A436" i="9" s="1"/>
  <c r="E448" i="8"/>
  <c r="A444" i="9" s="1"/>
  <c r="E456" i="8"/>
  <c r="A452" i="9" s="1"/>
  <c r="E500" i="8"/>
  <c r="A496" i="9" s="1"/>
  <c r="E508" i="8"/>
  <c r="A504" i="9" s="1"/>
  <c r="E560" i="8"/>
  <c r="A556" i="9" s="1"/>
  <c r="E568" i="8"/>
  <c r="A564" i="9" s="1"/>
  <c r="P84" i="6"/>
  <c r="P4"/>
  <c r="Q4" s="1"/>
  <c r="Q5" i="7"/>
  <c r="Y5" s="1"/>
  <c r="E7" i="8"/>
  <c r="A3" i="9" s="1"/>
  <c r="E12" i="8"/>
  <c r="A8" i="9" s="1"/>
  <c r="E13" i="8"/>
  <c r="A9" i="9" s="1"/>
  <c r="E14" i="8"/>
  <c r="A10" i="9" s="1"/>
  <c r="E19" i="8"/>
  <c r="A15" i="9" s="1"/>
  <c r="E25" i="8"/>
  <c r="A21" i="9" s="1"/>
  <c r="E26" i="8"/>
  <c r="A22" i="9" s="1"/>
  <c r="E27" i="8"/>
  <c r="A23" i="9" s="1"/>
  <c r="E32" i="8"/>
  <c r="A28" i="9" s="1"/>
  <c r="E33" i="8"/>
  <c r="A29" i="9" s="1"/>
  <c r="E34" i="8"/>
  <c r="A30" i="9" s="1"/>
  <c r="E35" i="8"/>
  <c r="A31" i="9" s="1"/>
  <c r="E41" i="8"/>
  <c r="A37" i="9" s="1"/>
  <c r="E42" i="8"/>
  <c r="A38" i="9" s="1"/>
  <c r="E43" i="8"/>
  <c r="A39" i="9" s="1"/>
  <c r="E48" i="8"/>
  <c r="A44" i="9" s="1"/>
  <c r="E49" i="8"/>
  <c r="A45" i="9" s="1"/>
  <c r="E50" i="8"/>
  <c r="A46" i="9" s="1"/>
  <c r="E51" i="8"/>
  <c r="A47" i="9" s="1"/>
  <c r="E56" i="8"/>
  <c r="A52" i="9" s="1"/>
  <c r="E57" i="8"/>
  <c r="A53" i="9" s="1"/>
  <c r="E58" i="8"/>
  <c r="A54" i="9" s="1"/>
  <c r="E59" i="8"/>
  <c r="A55" i="9" s="1"/>
  <c r="E64" i="8"/>
  <c r="A60" i="9" s="1"/>
  <c r="E65" i="8"/>
  <c r="A61" i="9" s="1"/>
  <c r="E66" i="8"/>
  <c r="A62" i="9" s="1"/>
  <c r="E67" i="8"/>
  <c r="A63" i="9" s="1"/>
  <c r="E72" i="8"/>
  <c r="A68" i="9" s="1"/>
  <c r="E73" i="8"/>
  <c r="A69" i="9" s="1"/>
  <c r="E74" i="8"/>
  <c r="A70" i="9" s="1"/>
  <c r="E75" i="8"/>
  <c r="A71" i="9" s="1"/>
  <c r="E80" i="8"/>
  <c r="A76" i="9" s="1"/>
  <c r="E81" i="8"/>
  <c r="A77" i="9" s="1"/>
  <c r="E82" i="8"/>
  <c r="A78" i="9" s="1"/>
  <c r="E83" i="8"/>
  <c r="A79" i="9" s="1"/>
  <c r="E88" i="8"/>
  <c r="A84" i="9" s="1"/>
  <c r="E89" i="8"/>
  <c r="A85" i="9" s="1"/>
  <c r="E90" i="8"/>
  <c r="A86" i="9" s="1"/>
  <c r="E91" i="8"/>
  <c r="A87" i="9" s="1"/>
  <c r="E96" i="8"/>
  <c r="A92" i="9" s="1"/>
  <c r="E97" i="8"/>
  <c r="A93" i="9" s="1"/>
  <c r="E98" i="8"/>
  <c r="A94" i="9" s="1"/>
  <c r="E99" i="8"/>
  <c r="A95" i="9" s="1"/>
  <c r="E105" i="8"/>
  <c r="A101" i="9" s="1"/>
  <c r="E106" i="8"/>
  <c r="A102" i="9" s="1"/>
  <c r="E107" i="8"/>
  <c r="A103" i="9" s="1"/>
  <c r="E113" i="8"/>
  <c r="A109" i="9" s="1"/>
  <c r="E114" i="8"/>
  <c r="A110" i="9" s="1"/>
  <c r="E115" i="8"/>
  <c r="A111" i="9" s="1"/>
  <c r="E121" i="8"/>
  <c r="A117" i="9" s="1"/>
  <c r="E122" i="8"/>
  <c r="A118" i="9" s="1"/>
  <c r="E123" i="8"/>
  <c r="A119" i="9" s="1"/>
  <c r="E128" i="8"/>
  <c r="A124" i="9" s="1"/>
  <c r="E129" i="8"/>
  <c r="A125" i="9" s="1"/>
  <c r="E130" i="8"/>
  <c r="A126" i="9" s="1"/>
  <c r="E131" i="8"/>
  <c r="A127" i="9" s="1"/>
  <c r="E136" i="8"/>
  <c r="A132" i="9" s="1"/>
  <c r="E137" i="8"/>
  <c r="A133" i="9" s="1"/>
  <c r="E138" i="8"/>
  <c r="A134" i="9" s="1"/>
  <c r="E139" i="8"/>
  <c r="A135" i="9" s="1"/>
  <c r="E144" i="8"/>
  <c r="A140" i="9" s="1"/>
  <c r="E145" i="8"/>
  <c r="A141" i="9" s="1"/>
  <c r="E146" i="8"/>
  <c r="A142" i="9" s="1"/>
  <c r="E147" i="8"/>
  <c r="A143" i="9" s="1"/>
  <c r="E152" i="8"/>
  <c r="A148" i="9" s="1"/>
  <c r="E153" i="8"/>
  <c r="A149" i="9" s="1"/>
  <c r="E154" i="8"/>
  <c r="A150" i="9" s="1"/>
  <c r="E155" i="8"/>
  <c r="A151" i="9" s="1"/>
  <c r="E160" i="8"/>
  <c r="A156" i="9" s="1"/>
  <c r="E161" i="8"/>
  <c r="A157" i="9" s="1"/>
  <c r="E162" i="8"/>
  <c r="A158" i="9" s="1"/>
  <c r="E163" i="8"/>
  <c r="A159" i="9" s="1"/>
  <c r="E168" i="8"/>
  <c r="A164" i="9" s="1"/>
  <c r="E169" i="8"/>
  <c r="A165" i="9" s="1"/>
  <c r="E170" i="8"/>
  <c r="A166" i="9" s="1"/>
  <c r="E171" i="8"/>
  <c r="A167" i="9" s="1"/>
  <c r="E176" i="8"/>
  <c r="A172" i="9" s="1"/>
  <c r="E177" i="8"/>
  <c r="A173" i="9" s="1"/>
  <c r="E178" i="8"/>
  <c r="A174" i="9" s="1"/>
  <c r="E179" i="8"/>
  <c r="A175" i="9" s="1"/>
  <c r="E184" i="8"/>
  <c r="A180" i="9" s="1"/>
  <c r="E185" i="8"/>
  <c r="A181" i="9" s="1"/>
  <c r="E186" i="8"/>
  <c r="A182" i="9" s="1"/>
  <c r="E187" i="8"/>
  <c r="A183" i="9" s="1"/>
  <c r="E192" i="8"/>
  <c r="A188" i="9" s="1"/>
  <c r="E193" i="8"/>
  <c r="A189" i="9" s="1"/>
  <c r="E194" i="8"/>
  <c r="A190" i="9" s="1"/>
  <c r="E195" i="8"/>
  <c r="A191" i="9" s="1"/>
  <c r="E200" i="8"/>
  <c r="A196" i="9" s="1"/>
  <c r="E201" i="8"/>
  <c r="A197" i="9" s="1"/>
  <c r="E202" i="8"/>
  <c r="A198" i="9" s="1"/>
  <c r="E203" i="8"/>
  <c r="A199" i="9" s="1"/>
  <c r="E208" i="8"/>
  <c r="A204" i="9" s="1"/>
  <c r="E209" i="8"/>
  <c r="A205" i="9" s="1"/>
  <c r="E210" i="8"/>
  <c r="A206" i="9" s="1"/>
  <c r="E211" i="8"/>
  <c r="A207" i="9" s="1"/>
  <c r="E216" i="8"/>
  <c r="A212" i="9" s="1"/>
  <c r="E217" i="8"/>
  <c r="A213" i="9" s="1"/>
  <c r="E218" i="8"/>
  <c r="A214" i="9" s="1"/>
  <c r="E219" i="8"/>
  <c r="A215" i="9" s="1"/>
  <c r="E224" i="8"/>
  <c r="A220" i="9" s="1"/>
  <c r="E225" i="8"/>
  <c r="A221" i="9" s="1"/>
  <c r="E226" i="8"/>
  <c r="A222" i="9" s="1"/>
  <c r="E227" i="8"/>
  <c r="A223" i="9" s="1"/>
  <c r="E232" i="8"/>
  <c r="A228" i="9" s="1"/>
  <c r="E233" i="8"/>
  <c r="A229" i="9" s="1"/>
  <c r="E234" i="8"/>
  <c r="A230" i="9" s="1"/>
  <c r="E235" i="8"/>
  <c r="A231" i="9" s="1"/>
  <c r="E240" i="8"/>
  <c r="A236" i="9" s="1"/>
  <c r="E241" i="8"/>
  <c r="A237" i="9" s="1"/>
  <c r="E242" i="8"/>
  <c r="A238" i="9" s="1"/>
  <c r="E243" i="8"/>
  <c r="A239" i="9" s="1"/>
  <c r="E248" i="8"/>
  <c r="A244" i="9" s="1"/>
  <c r="E249" i="8"/>
  <c r="A245" i="9" s="1"/>
  <c r="E250" i="8"/>
  <c r="A246" i="9" s="1"/>
  <c r="E251" i="8"/>
  <c r="A247" i="9" s="1"/>
  <c r="E256" i="8"/>
  <c r="A252" i="9" s="1"/>
  <c r="E257" i="8"/>
  <c r="A253" i="9" s="1"/>
  <c r="E258" i="8"/>
  <c r="A254" i="9" s="1"/>
  <c r="E259" i="8"/>
  <c r="A255" i="9" s="1"/>
  <c r="E264" i="8"/>
  <c r="A260" i="9" s="1"/>
  <c r="E265" i="8"/>
  <c r="A261" i="9" s="1"/>
  <c r="E266" i="8"/>
  <c r="A262" i="9" s="1"/>
  <c r="E267" i="8"/>
  <c r="A263" i="9" s="1"/>
  <c r="E272" i="8"/>
  <c r="A268" i="9" s="1"/>
  <c r="E273" i="8"/>
  <c r="A269" i="9" s="1"/>
  <c r="E274" i="8"/>
  <c r="A270" i="9" s="1"/>
  <c r="E275" i="8"/>
  <c r="A271" i="9" s="1"/>
  <c r="E280" i="8"/>
  <c r="A276" i="9" s="1"/>
  <c r="E281" i="8"/>
  <c r="A277" i="9" s="1"/>
  <c r="E282" i="8"/>
  <c r="A278" i="9" s="1"/>
  <c r="E283" i="8"/>
  <c r="A279" i="9" s="1"/>
  <c r="E288" i="8"/>
  <c r="A284" i="9" s="1"/>
  <c r="E289" i="8"/>
  <c r="A285" i="9" s="1"/>
  <c r="E290" i="8"/>
  <c r="A286" i="9" s="1"/>
  <c r="E291" i="8"/>
  <c r="A287" i="9" s="1"/>
  <c r="E297" i="8"/>
  <c r="A293" i="9" s="1"/>
  <c r="E298" i="8"/>
  <c r="A294" i="9" s="1"/>
  <c r="E299" i="8"/>
  <c r="A295" i="9" s="1"/>
  <c r="E304" i="8"/>
  <c r="A300" i="9" s="1"/>
  <c r="E305" i="8"/>
  <c r="A301" i="9" s="1"/>
  <c r="E306" i="8"/>
  <c r="A302" i="9" s="1"/>
  <c r="E307" i="8"/>
  <c r="A303" i="9" s="1"/>
  <c r="E312" i="8"/>
  <c r="A308" i="9" s="1"/>
  <c r="E313" i="8"/>
  <c r="A309" i="9" s="1"/>
  <c r="E314" i="8"/>
  <c r="A310" i="9" s="1"/>
  <c r="E315" i="8"/>
  <c r="A311" i="9" s="1"/>
  <c r="E320" i="8"/>
  <c r="A316" i="9" s="1"/>
  <c r="E321" i="8"/>
  <c r="A317" i="9" s="1"/>
  <c r="E322" i="8"/>
  <c r="A318" i="9" s="1"/>
  <c r="E323" i="8"/>
  <c r="A319" i="9" s="1"/>
  <c r="E328" i="8"/>
  <c r="A324" i="9" s="1"/>
  <c r="E329" i="8"/>
  <c r="A325" i="9" s="1"/>
  <c r="E330" i="8"/>
  <c r="A326" i="9" s="1"/>
  <c r="E331" i="8"/>
  <c r="A327" i="9" s="1"/>
  <c r="E336" i="8"/>
  <c r="A332" i="9" s="1"/>
  <c r="E337" i="8"/>
  <c r="A333" i="9" s="1"/>
  <c r="E338" i="8"/>
  <c r="A334" i="9" s="1"/>
  <c r="E339" i="8"/>
  <c r="A335" i="9" s="1"/>
  <c r="E344" i="8"/>
  <c r="A340" i="9" s="1"/>
  <c r="E345" i="8"/>
  <c r="A341" i="9" s="1"/>
  <c r="E346" i="8"/>
  <c r="A342" i="9" s="1"/>
  <c r="E347" i="8"/>
  <c r="A343" i="9" s="1"/>
  <c r="E352" i="8"/>
  <c r="A348" i="9" s="1"/>
  <c r="E353" i="8"/>
  <c r="A349" i="9" s="1"/>
  <c r="E354" i="8"/>
  <c r="A350" i="9" s="1"/>
  <c r="E355" i="8"/>
  <c r="A351" i="9" s="1"/>
  <c r="E360" i="8"/>
  <c r="A356" i="9" s="1"/>
  <c r="E361" i="8"/>
  <c r="A357" i="9" s="1"/>
  <c r="E362" i="8"/>
  <c r="A358" i="9" s="1"/>
  <c r="E363" i="8"/>
  <c r="A359" i="9" s="1"/>
  <c r="E368" i="8"/>
  <c r="A364" i="9" s="1"/>
  <c r="E369" i="8"/>
  <c r="A365" i="9" s="1"/>
  <c r="E370" i="8"/>
  <c r="A366" i="9" s="1"/>
  <c r="E371" i="8"/>
  <c r="A367" i="9" s="1"/>
  <c r="E376" i="8"/>
  <c r="A372" i="9" s="1"/>
  <c r="E377" i="8"/>
  <c r="A373" i="9" s="1"/>
  <c r="E378" i="8"/>
  <c r="A374" i="9" s="1"/>
  <c r="E379" i="8"/>
  <c r="A375" i="9" s="1"/>
  <c r="E384" i="8"/>
  <c r="A380" i="9" s="1"/>
  <c r="E385" i="8"/>
  <c r="A381" i="9" s="1"/>
  <c r="E386" i="8"/>
  <c r="A382" i="9" s="1"/>
  <c r="E387" i="8"/>
  <c r="A383" i="9" s="1"/>
  <c r="E392" i="8"/>
  <c r="A388" i="9" s="1"/>
  <c r="E393" i="8"/>
  <c r="A389" i="9" s="1"/>
  <c r="E394" i="8"/>
  <c r="A390" i="9" s="1"/>
  <c r="E395" i="8"/>
  <c r="A391" i="9" s="1"/>
  <c r="E400" i="8"/>
  <c r="A396" i="9" s="1"/>
  <c r="E401" i="8"/>
  <c r="A397" i="9" s="1"/>
  <c r="E402" i="8"/>
  <c r="A398" i="9" s="1"/>
  <c r="E403" i="8"/>
  <c r="A399" i="9" s="1"/>
  <c r="E408" i="8"/>
  <c r="A404" i="9" s="1"/>
  <c r="E409" i="8"/>
  <c r="A405" i="9" s="1"/>
  <c r="E410" i="8"/>
  <c r="A406" i="9" s="1"/>
  <c r="E411" i="8"/>
  <c r="A407" i="9" s="1"/>
  <c r="E417" i="8"/>
  <c r="A413" i="9" s="1"/>
  <c r="E418" i="8"/>
  <c r="A414" i="9" s="1"/>
  <c r="E419" i="8"/>
  <c r="A415" i="9" s="1"/>
  <c r="E424" i="8"/>
  <c r="A420" i="9" s="1"/>
  <c r="E425" i="8"/>
  <c r="A421" i="9" s="1"/>
  <c r="E426" i="8"/>
  <c r="A422" i="9" s="1"/>
  <c r="E427" i="8"/>
  <c r="A423" i="9" s="1"/>
  <c r="E432" i="8"/>
  <c r="A428" i="9" s="1"/>
  <c r="E433" i="8"/>
  <c r="A429" i="9" s="1"/>
  <c r="E434" i="8"/>
  <c r="A430" i="9" s="1"/>
  <c r="E435" i="8"/>
  <c r="A431" i="9" s="1"/>
  <c r="E441" i="8"/>
  <c r="A437" i="9" s="1"/>
  <c r="E442" i="8"/>
  <c r="A438" i="9" s="1"/>
  <c r="E443" i="8"/>
  <c r="A439" i="9" s="1"/>
  <c r="E449" i="8"/>
  <c r="A445" i="9" s="1"/>
  <c r="E450" i="8"/>
  <c r="A446" i="9" s="1"/>
  <c r="E451" i="8"/>
  <c r="A447" i="9" s="1"/>
  <c r="E457" i="8"/>
  <c r="A453" i="9" s="1"/>
  <c r="E458" i="8"/>
  <c r="A454" i="9" s="1"/>
  <c r="E459" i="8"/>
  <c r="A455" i="9" s="1"/>
  <c r="E464" i="8"/>
  <c r="A460" i="9" s="1"/>
  <c r="E465" i="8"/>
  <c r="A461" i="9" s="1"/>
  <c r="E466" i="8"/>
  <c r="A462" i="9" s="1"/>
  <c r="E467" i="8"/>
  <c r="A463" i="9" s="1"/>
  <c r="E472" i="8"/>
  <c r="A468" i="9" s="1"/>
  <c r="E473" i="8"/>
  <c r="A469" i="9" s="1"/>
  <c r="E474" i="8"/>
  <c r="A470" i="9" s="1"/>
  <c r="E475" i="8"/>
  <c r="A471" i="9" s="1"/>
  <c r="E480" i="8"/>
  <c r="A476" i="9" s="1"/>
  <c r="E481" i="8"/>
  <c r="A477" i="9" s="1"/>
  <c r="E482" i="8"/>
  <c r="A478" i="9" s="1"/>
  <c r="E483" i="8"/>
  <c r="A479" i="9" s="1"/>
  <c r="E488" i="8"/>
  <c r="A484" i="9" s="1"/>
  <c r="E489" i="8"/>
  <c r="A485" i="9" s="1"/>
  <c r="E490" i="8"/>
  <c r="A486" i="9" s="1"/>
  <c r="E491" i="8"/>
  <c r="A487" i="9" s="1"/>
  <c r="E496" i="8"/>
  <c r="A492" i="9" s="1"/>
  <c r="E497" i="8"/>
  <c r="A493" i="9" s="1"/>
  <c r="E498" i="8"/>
  <c r="A494" i="9" s="1"/>
  <c r="E499" i="8"/>
  <c r="A495" i="9" s="1"/>
  <c r="E504" i="8"/>
  <c r="A500" i="9" s="1"/>
  <c r="E505" i="8"/>
  <c r="A501" i="9" s="1"/>
  <c r="E506" i="8"/>
  <c r="A502" i="9" s="1"/>
  <c r="E507" i="8"/>
  <c r="A503" i="9" s="1"/>
  <c r="E512" i="8"/>
  <c r="A508" i="9" s="1"/>
  <c r="E513" i="8"/>
  <c r="A509" i="9" s="1"/>
  <c r="E514" i="8"/>
  <c r="A510" i="9" s="1"/>
  <c r="E515" i="8"/>
  <c r="A511" i="9" s="1"/>
  <c r="E520" i="8"/>
  <c r="A516" i="9" s="1"/>
  <c r="E521" i="8"/>
  <c r="A517" i="9" s="1"/>
  <c r="E522" i="8"/>
  <c r="A518" i="9" s="1"/>
  <c r="E523" i="8"/>
  <c r="A519" i="9" s="1"/>
  <c r="E528" i="8"/>
  <c r="A524" i="9" s="1"/>
  <c r="E529" i="8"/>
  <c r="A525" i="9" s="1"/>
  <c r="E530" i="8"/>
  <c r="A526" i="9" s="1"/>
  <c r="E531" i="8"/>
  <c r="A527" i="9" s="1"/>
  <c r="E536" i="8"/>
  <c r="A532" i="9" s="1"/>
  <c r="E537" i="8"/>
  <c r="A533" i="9" s="1"/>
  <c r="E538" i="8"/>
  <c r="A534" i="9" s="1"/>
  <c r="E539" i="8"/>
  <c r="A535" i="9" s="1"/>
  <c r="E544" i="8"/>
  <c r="A540" i="9" s="1"/>
  <c r="E545" i="8"/>
  <c r="A541" i="9" s="1"/>
  <c r="E546" i="8"/>
  <c r="A542" i="9" s="1"/>
  <c r="E547" i="8"/>
  <c r="A543" i="9" s="1"/>
  <c r="E552" i="8"/>
  <c r="A548" i="9" s="1"/>
  <c r="E553" i="8"/>
  <c r="A549" i="9" s="1"/>
  <c r="E554" i="8"/>
  <c r="A550" i="9" s="1"/>
  <c r="E555" i="8"/>
  <c r="A551" i="9" s="1"/>
  <c r="E561" i="8"/>
  <c r="A557" i="9" s="1"/>
  <c r="E562" i="8"/>
  <c r="A558" i="9" s="1"/>
  <c r="E563" i="8"/>
  <c r="A559" i="9" s="1"/>
  <c r="E580" i="8"/>
  <c r="A576" i="9" s="1"/>
  <c r="E581" i="8"/>
  <c r="A577" i="9" s="1"/>
  <c r="E582" i="8"/>
  <c r="A578" i="9" s="1"/>
  <c r="E583" i="8"/>
  <c r="A579" i="9" s="1"/>
  <c r="E584" i="8"/>
  <c r="A580" i="9" s="1"/>
  <c r="E596" i="8"/>
  <c r="A592" i="9" s="1"/>
  <c r="E597" i="8"/>
  <c r="A593" i="9" s="1"/>
  <c r="E598" i="8"/>
  <c r="A594" i="9" s="1"/>
  <c r="E599" i="8"/>
  <c r="A595" i="9" s="1"/>
  <c r="E600" i="8"/>
  <c r="A596" i="9" s="1"/>
  <c r="E612" i="8"/>
  <c r="A608" i="9" s="1"/>
  <c r="E613" i="8"/>
  <c r="A609" i="9" s="1"/>
  <c r="E614" i="8"/>
  <c r="A610" i="9" s="1"/>
  <c r="E615" i="8"/>
  <c r="A611" i="9" s="1"/>
  <c r="E616" i="8"/>
  <c r="A612" i="9" s="1"/>
  <c r="E628" i="8"/>
  <c r="A624" i="9" s="1"/>
  <c r="E629" i="8"/>
  <c r="A625" i="9" s="1"/>
  <c r="E630" i="8"/>
  <c r="A626" i="9" s="1"/>
  <c r="E631" i="8"/>
  <c r="A627" i="9" s="1"/>
  <c r="E632" i="8"/>
  <c r="A628" i="9" s="1"/>
  <c r="E644" i="8"/>
  <c r="A640" i="9" s="1"/>
  <c r="E645" i="8"/>
  <c r="A641" i="9" s="1"/>
  <c r="E646" i="8"/>
  <c r="A642" i="9" s="1"/>
  <c r="E647" i="8"/>
  <c r="A643" i="9" s="1"/>
  <c r="E648" i="8"/>
  <c r="A644" i="9" s="1"/>
  <c r="E660" i="8"/>
  <c r="A656" i="9" s="1"/>
  <c r="E661" i="8"/>
  <c r="A657" i="9" s="1"/>
  <c r="E662" i="8"/>
  <c r="A658" i="9" s="1"/>
  <c r="E663" i="8"/>
  <c r="A659" i="9" s="1"/>
  <c r="E664" i="8"/>
  <c r="A660" i="9" s="1"/>
  <c r="E676" i="8"/>
  <c r="A672" i="9" s="1"/>
  <c r="E677" i="8"/>
  <c r="A673" i="9" s="1"/>
  <c r="E678" i="8"/>
  <c r="A674" i="9" s="1"/>
  <c r="E679" i="8"/>
  <c r="A675" i="9" s="1"/>
  <c r="E680" i="8"/>
  <c r="A676" i="9" s="1"/>
  <c r="E692" i="8"/>
  <c r="A688" i="9" s="1"/>
  <c r="E693" i="8"/>
  <c r="A689" i="9" s="1"/>
  <c r="E694" i="8"/>
  <c r="A690" i="9" s="1"/>
  <c r="E695" i="8"/>
  <c r="A691" i="9" s="1"/>
  <c r="E696" i="8"/>
  <c r="A692" i="9" s="1"/>
  <c r="E708" i="8"/>
  <c r="A704" i="9" s="1"/>
  <c r="E709" i="8"/>
  <c r="A705" i="9" s="1"/>
  <c r="E710" i="8"/>
  <c r="A706" i="9" s="1"/>
  <c r="E711" i="8"/>
  <c r="A707" i="9" s="1"/>
  <c r="E712" i="8"/>
  <c r="A708" i="9" s="1"/>
  <c r="E724" i="8"/>
  <c r="A720" i="9" s="1"/>
  <c r="E725" i="8"/>
  <c r="A721" i="9" s="1"/>
  <c r="E726" i="8"/>
  <c r="A722" i="9" s="1"/>
  <c r="E727" i="8"/>
  <c r="A723" i="9" s="1"/>
  <c r="E728" i="8"/>
  <c r="A724" i="9" s="1"/>
  <c r="E740" i="8"/>
  <c r="A736" i="9" s="1"/>
  <c r="E741" i="8"/>
  <c r="A737" i="9" s="1"/>
  <c r="E742" i="8"/>
  <c r="A738" i="9" s="1"/>
  <c r="E743" i="8"/>
  <c r="A739" i="9" s="1"/>
  <c r="E744" i="8"/>
  <c r="A740" i="9" s="1"/>
  <c r="E756" i="8"/>
  <c r="A752" i="9" s="1"/>
  <c r="E757" i="8"/>
  <c r="A753" i="9" s="1"/>
  <c r="E758" i="8"/>
  <c r="A754" i="9" s="1"/>
  <c r="E759" i="8"/>
  <c r="A755" i="9" s="1"/>
  <c r="E760" i="8"/>
  <c r="A756" i="9" s="1"/>
  <c r="E772" i="8"/>
  <c r="A768" i="9" s="1"/>
  <c r="E773" i="8"/>
  <c r="A769" i="9" s="1"/>
  <c r="E774" i="8"/>
  <c r="A770" i="9" s="1"/>
  <c r="E775" i="8"/>
  <c r="A771" i="9" s="1"/>
  <c r="E776" i="8"/>
  <c r="A772" i="9" s="1"/>
  <c r="E788" i="8"/>
  <c r="A784" i="9" s="1"/>
  <c r="E789" i="8"/>
  <c r="A785" i="9" s="1"/>
  <c r="E790" i="8"/>
  <c r="A786" i="9" s="1"/>
  <c r="E791" i="8"/>
  <c r="A787" i="9" s="1"/>
  <c r="E792" i="8"/>
  <c r="A788" i="9" s="1"/>
  <c r="E804" i="8"/>
  <c r="A800" i="9" s="1"/>
  <c r="E805" i="8"/>
  <c r="A801" i="9" s="1"/>
  <c r="E806" i="8"/>
  <c r="A802" i="9" s="1"/>
  <c r="E807" i="8"/>
  <c r="A803" i="9" s="1"/>
  <c r="E808" i="8"/>
  <c r="A804" i="9" s="1"/>
  <c r="E820" i="8"/>
  <c r="A816" i="9" s="1"/>
  <c r="E821" i="8"/>
  <c r="A817" i="9" s="1"/>
  <c r="E822" i="8"/>
  <c r="A818" i="9" s="1"/>
  <c r="E823" i="8"/>
  <c r="A819" i="9" s="1"/>
  <c r="E824" i="8"/>
  <c r="A820" i="9" s="1"/>
  <c r="E836" i="8"/>
  <c r="A832" i="9" s="1"/>
  <c r="E837" i="8"/>
  <c r="A833" i="9" s="1"/>
  <c r="E838" i="8"/>
  <c r="A834" i="9" s="1"/>
  <c r="E839" i="8"/>
  <c r="A835" i="9" s="1"/>
  <c r="E840" i="8"/>
  <c r="A836" i="9" s="1"/>
  <c r="E852" i="8"/>
  <c r="A848" i="9" s="1"/>
  <c r="E853" i="8"/>
  <c r="A849" i="9" s="1"/>
  <c r="E854" i="8"/>
  <c r="A850" i="9" s="1"/>
  <c r="E855" i="8"/>
  <c r="A851" i="9" s="1"/>
  <c r="E856" i="8"/>
  <c r="A852" i="9" s="1"/>
  <c r="E868" i="8"/>
  <c r="A864" i="9" s="1"/>
  <c r="E869" i="8"/>
  <c r="A865" i="9" s="1"/>
  <c r="E870" i="8"/>
  <c r="A866" i="9" s="1"/>
  <c r="E871" i="8"/>
  <c r="A867" i="9" s="1"/>
  <c r="E872" i="8"/>
  <c r="A868" i="9" s="1"/>
  <c r="E884" i="8"/>
  <c r="A880" i="9" s="1"/>
  <c r="E885" i="8"/>
  <c r="A881" i="9" s="1"/>
  <c r="E886" i="8"/>
  <c r="A882" i="9" s="1"/>
  <c r="E887" i="8"/>
  <c r="A883" i="9" s="1"/>
  <c r="E888" i="8"/>
  <c r="A884" i="9" s="1"/>
  <c r="E900" i="8"/>
  <c r="A896" i="9" s="1"/>
  <c r="E901" i="8"/>
  <c r="A897" i="9" s="1"/>
  <c r="E902" i="8"/>
  <c r="A898" i="9" s="1"/>
  <c r="E903" i="8"/>
  <c r="A899" i="9" s="1"/>
  <c r="E904" i="8"/>
  <c r="A900" i="9" s="1"/>
  <c r="E916" i="8"/>
  <c r="A912" i="9" s="1"/>
  <c r="E917" i="8"/>
  <c r="A913" i="9" s="1"/>
  <c r="E918" i="8"/>
  <c r="A914" i="9" s="1"/>
  <c r="E919" i="8"/>
  <c r="A915" i="9" s="1"/>
  <c r="E920" i="8"/>
  <c r="A916" i="9" s="1"/>
  <c r="E932" i="8"/>
  <c r="A928" i="9" s="1"/>
  <c r="E933" i="8"/>
  <c r="A929" i="9" s="1"/>
  <c r="E934" i="8"/>
  <c r="A930" i="9" s="1"/>
  <c r="E935" i="8"/>
  <c r="A931" i="9" s="1"/>
  <c r="E936" i="8"/>
  <c r="A932" i="9" s="1"/>
  <c r="E948" i="8"/>
  <c r="A944" i="9" s="1"/>
  <c r="E949" i="8"/>
  <c r="A945" i="9" s="1"/>
  <c r="E950" i="8"/>
  <c r="A946" i="9" s="1"/>
  <c r="E951" i="8"/>
  <c r="A947" i="9" s="1"/>
  <c r="E952" i="8"/>
  <c r="A948" i="9" s="1"/>
  <c r="E964" i="8"/>
  <c r="A960" i="9" s="1"/>
  <c r="E965" i="8"/>
  <c r="A961" i="9" s="1"/>
  <c r="E966" i="8"/>
  <c r="A962" i="9" s="1"/>
  <c r="E967" i="8"/>
  <c r="A963" i="9" s="1"/>
  <c r="E968" i="8"/>
  <c r="A964" i="9" s="1"/>
  <c r="E980" i="8"/>
  <c r="A976" i="9" s="1"/>
  <c r="E981" i="8"/>
  <c r="A977" i="9" s="1"/>
  <c r="E982" i="8"/>
  <c r="A978" i="9" s="1"/>
  <c r="E983" i="8"/>
  <c r="A979" i="9" s="1"/>
  <c r="E984" i="8"/>
  <c r="A980" i="9" s="1"/>
  <c r="E996" i="8"/>
  <c r="A992" i="9" s="1"/>
  <c r="E997" i="8"/>
  <c r="A993" i="9" s="1"/>
  <c r="E998" i="8"/>
  <c r="A994" i="9" s="1"/>
  <c r="E999" i="8"/>
  <c r="A995" i="9" s="1"/>
  <c r="E1000" i="8"/>
  <c r="A996" i="9" s="1"/>
  <c r="E9" i="8"/>
  <c r="A5" i="9" s="1"/>
  <c r="E10" i="8"/>
  <c r="A6" i="9" s="1"/>
  <c r="E11" i="8"/>
  <c r="A7" i="9" s="1"/>
  <c r="E16" i="8"/>
  <c r="A12" i="9" s="1"/>
  <c r="E17" i="8"/>
  <c r="A13" i="9" s="1"/>
  <c r="E20" i="8"/>
  <c r="A16" i="9" s="1"/>
  <c r="E21" i="8"/>
  <c r="A17" i="9" s="1"/>
  <c r="E22" i="8"/>
  <c r="A18" i="9" s="1"/>
  <c r="E23" i="8"/>
  <c r="A19" i="9" s="1"/>
  <c r="E24" i="8"/>
  <c r="A20" i="9" s="1"/>
  <c r="E28" i="8"/>
  <c r="A24" i="9" s="1"/>
  <c r="E29" i="8"/>
  <c r="A25" i="9" s="1"/>
  <c r="E30" i="8"/>
  <c r="A26" i="9" s="1"/>
  <c r="E31" i="8"/>
  <c r="A27" i="9" s="1"/>
  <c r="E36" i="8"/>
  <c r="A32" i="9" s="1"/>
  <c r="E37" i="8"/>
  <c r="A33" i="9" s="1"/>
  <c r="E38" i="8"/>
  <c r="A34" i="9" s="1"/>
  <c r="E39" i="8"/>
  <c r="A35" i="9" s="1"/>
  <c r="E44" i="8"/>
  <c r="A40" i="9" s="1"/>
  <c r="E45" i="8"/>
  <c r="A41" i="9" s="1"/>
  <c r="E46" i="8"/>
  <c r="A42" i="9" s="1"/>
  <c r="E47" i="8"/>
  <c r="A43" i="9" s="1"/>
  <c r="E52" i="8"/>
  <c r="A48" i="9" s="1"/>
  <c r="E53" i="8"/>
  <c r="A49" i="9" s="1"/>
  <c r="E54" i="8"/>
  <c r="A50" i="9" s="1"/>
  <c r="E55" i="8"/>
  <c r="A51" i="9" s="1"/>
  <c r="E60" i="8"/>
  <c r="A56" i="9" s="1"/>
  <c r="E61" i="8"/>
  <c r="A57" i="9" s="1"/>
  <c r="E62" i="8"/>
  <c r="A58" i="9" s="1"/>
  <c r="E63" i="8"/>
  <c r="A59" i="9" s="1"/>
  <c r="E68" i="8"/>
  <c r="A64" i="9" s="1"/>
  <c r="E69" i="8"/>
  <c r="A65" i="9" s="1"/>
  <c r="E70" i="8"/>
  <c r="A66" i="9" s="1"/>
  <c r="E71" i="8"/>
  <c r="A67" i="9" s="1"/>
  <c r="E77" i="8"/>
  <c r="A73" i="9" s="1"/>
  <c r="E78" i="8"/>
  <c r="A74" i="9" s="1"/>
  <c r="E79" i="8"/>
  <c r="A75" i="9" s="1"/>
  <c r="E84" i="8"/>
  <c r="A80" i="9" s="1"/>
  <c r="E85" i="8"/>
  <c r="A81" i="9" s="1"/>
  <c r="E86" i="8"/>
  <c r="A82" i="9" s="1"/>
  <c r="E87" i="8"/>
  <c r="A83" i="9" s="1"/>
  <c r="E92" i="8"/>
  <c r="A88" i="9" s="1"/>
  <c r="E93" i="8"/>
  <c r="A89" i="9" s="1"/>
  <c r="E94" i="8"/>
  <c r="A90" i="9" s="1"/>
  <c r="E95" i="8"/>
  <c r="A91" i="9" s="1"/>
  <c r="E100" i="8"/>
  <c r="A96" i="9" s="1"/>
  <c r="E101" i="8"/>
  <c r="A97" i="9" s="1"/>
  <c r="E102" i="8"/>
  <c r="A98" i="9" s="1"/>
  <c r="E103" i="8"/>
  <c r="A99" i="9" s="1"/>
  <c r="E108" i="8"/>
  <c r="A104" i="9" s="1"/>
  <c r="E109" i="8"/>
  <c r="A105" i="9" s="1"/>
  <c r="E110" i="8"/>
  <c r="A106" i="9" s="1"/>
  <c r="E111" i="8"/>
  <c r="A107" i="9" s="1"/>
  <c r="E116" i="8"/>
  <c r="A112" i="9" s="1"/>
  <c r="E117" i="8"/>
  <c r="A113" i="9" s="1"/>
  <c r="E118" i="8"/>
  <c r="A114" i="9" s="1"/>
  <c r="E119" i="8"/>
  <c r="A115" i="9" s="1"/>
  <c r="E124" i="8"/>
  <c r="A120" i="9" s="1"/>
  <c r="E125" i="8"/>
  <c r="A121" i="9" s="1"/>
  <c r="E126" i="8"/>
  <c r="A122" i="9" s="1"/>
  <c r="E127" i="8"/>
  <c r="A123" i="9" s="1"/>
  <c r="E132" i="8"/>
  <c r="A128" i="9" s="1"/>
  <c r="E133" i="8"/>
  <c r="A129" i="9" s="1"/>
  <c r="E134" i="8"/>
  <c r="A130" i="9" s="1"/>
  <c r="E135" i="8"/>
  <c r="A131" i="9" s="1"/>
  <c r="E140" i="8"/>
  <c r="A136" i="9" s="1"/>
  <c r="E141" i="8"/>
  <c r="A137" i="9" s="1"/>
  <c r="E142" i="8"/>
  <c r="A138" i="9" s="1"/>
  <c r="E143" i="8"/>
  <c r="A139" i="9" s="1"/>
  <c r="E148" i="8"/>
  <c r="A144" i="9" s="1"/>
  <c r="E149" i="8"/>
  <c r="A145" i="9" s="1"/>
  <c r="E150" i="8"/>
  <c r="A146" i="9" s="1"/>
  <c r="E151" i="8"/>
  <c r="A147" i="9" s="1"/>
  <c r="E156" i="8"/>
  <c r="A152" i="9" s="1"/>
  <c r="E157" i="8"/>
  <c r="A153" i="9" s="1"/>
  <c r="E158" i="8"/>
  <c r="A154" i="9" s="1"/>
  <c r="E159" i="8"/>
  <c r="A155" i="9" s="1"/>
  <c r="E164" i="8"/>
  <c r="A160" i="9" s="1"/>
  <c r="E165" i="8"/>
  <c r="A161" i="9" s="1"/>
  <c r="E166" i="8"/>
  <c r="A162" i="9" s="1"/>
  <c r="E167" i="8"/>
  <c r="A163" i="9" s="1"/>
  <c r="E172" i="8"/>
  <c r="A168" i="9" s="1"/>
  <c r="E173" i="8"/>
  <c r="A169" i="9" s="1"/>
  <c r="E174" i="8"/>
  <c r="A170" i="9" s="1"/>
  <c r="E175" i="8"/>
  <c r="A171" i="9" s="1"/>
  <c r="E180" i="8"/>
  <c r="A176" i="9" s="1"/>
  <c r="E181" i="8"/>
  <c r="A177" i="9" s="1"/>
  <c r="E182" i="8"/>
  <c r="A178" i="9" s="1"/>
  <c r="E183" i="8"/>
  <c r="A179" i="9" s="1"/>
  <c r="E188" i="8"/>
  <c r="A184" i="9" s="1"/>
  <c r="E189" i="8"/>
  <c r="A185" i="9" s="1"/>
  <c r="E190" i="8"/>
  <c r="A186" i="9" s="1"/>
  <c r="E191" i="8"/>
  <c r="A187" i="9" s="1"/>
  <c r="E196" i="8"/>
  <c r="A192" i="9" s="1"/>
  <c r="E197" i="8"/>
  <c r="A193" i="9" s="1"/>
  <c r="E198" i="8"/>
  <c r="A194" i="9" s="1"/>
  <c r="E199" i="8"/>
  <c r="A195" i="9" s="1"/>
  <c r="E205" i="8"/>
  <c r="A201" i="9" s="1"/>
  <c r="E206" i="8"/>
  <c r="A202" i="9" s="1"/>
  <c r="E207" i="8"/>
  <c r="A203" i="9" s="1"/>
  <c r="E212" i="8"/>
  <c r="A208" i="9" s="1"/>
  <c r="E213" i="8"/>
  <c r="A209" i="9" s="1"/>
  <c r="E214" i="8"/>
  <c r="A210" i="9" s="1"/>
  <c r="E215" i="8"/>
  <c r="A211" i="9" s="1"/>
  <c r="E220" i="8"/>
  <c r="A216" i="9" s="1"/>
  <c r="E221" i="8"/>
  <c r="A217" i="9" s="1"/>
  <c r="E222" i="8"/>
  <c r="A218" i="9" s="1"/>
  <c r="E223" i="8"/>
  <c r="A219" i="9" s="1"/>
  <c r="E228" i="8"/>
  <c r="A224" i="9" s="1"/>
  <c r="E229" i="8"/>
  <c r="A225" i="9" s="1"/>
  <c r="E230" i="8"/>
  <c r="A226" i="9" s="1"/>
  <c r="E231" i="8"/>
  <c r="A227" i="9" s="1"/>
  <c r="E236" i="8"/>
  <c r="A232" i="9" s="1"/>
  <c r="E237" i="8"/>
  <c r="A233" i="9" s="1"/>
  <c r="E238" i="8"/>
  <c r="A234" i="9" s="1"/>
  <c r="E239" i="8"/>
  <c r="A235" i="9" s="1"/>
  <c r="E244" i="8"/>
  <c r="A240" i="9" s="1"/>
  <c r="E245" i="8"/>
  <c r="A241" i="9" s="1"/>
  <c r="E246" i="8"/>
  <c r="A242" i="9" s="1"/>
  <c r="E247" i="8"/>
  <c r="A243" i="9" s="1"/>
  <c r="E252" i="8"/>
  <c r="A248" i="9" s="1"/>
  <c r="E253" i="8"/>
  <c r="A249" i="9" s="1"/>
  <c r="E254" i="8"/>
  <c r="A250" i="9" s="1"/>
  <c r="E255" i="8"/>
  <c r="A251" i="9" s="1"/>
  <c r="E260" i="8"/>
  <c r="A256" i="9" s="1"/>
  <c r="E261" i="8"/>
  <c r="A257" i="9" s="1"/>
  <c r="E262" i="8"/>
  <c r="A258" i="9" s="1"/>
  <c r="E263" i="8"/>
  <c r="A259" i="9" s="1"/>
  <c r="E268" i="8"/>
  <c r="A264" i="9" s="1"/>
  <c r="E269" i="8"/>
  <c r="A265" i="9" s="1"/>
  <c r="E270" i="8"/>
  <c r="A266" i="9" s="1"/>
  <c r="E271" i="8"/>
  <c r="A267" i="9" s="1"/>
  <c r="E276" i="8"/>
  <c r="A272" i="9" s="1"/>
  <c r="E277" i="8"/>
  <c r="A273" i="9" s="1"/>
  <c r="E278" i="8"/>
  <c r="A274" i="9" s="1"/>
  <c r="E279" i="8"/>
  <c r="A275" i="9" s="1"/>
  <c r="E284" i="8"/>
  <c r="A280" i="9" s="1"/>
  <c r="E285" i="8"/>
  <c r="A281" i="9" s="1"/>
  <c r="E286" i="8"/>
  <c r="A282" i="9" s="1"/>
  <c r="E287" i="8"/>
  <c r="A283" i="9" s="1"/>
  <c r="E292" i="8"/>
  <c r="A288" i="9" s="1"/>
  <c r="E293" i="8"/>
  <c r="A289" i="9" s="1"/>
  <c r="E294" i="8"/>
  <c r="A290" i="9" s="1"/>
  <c r="E295" i="8"/>
  <c r="A291" i="9" s="1"/>
  <c r="E300" i="8"/>
  <c r="A296" i="9" s="1"/>
  <c r="E301" i="8"/>
  <c r="A297" i="9" s="1"/>
  <c r="E302" i="8"/>
  <c r="A298" i="9" s="1"/>
  <c r="E303" i="8"/>
  <c r="A299" i="9" s="1"/>
  <c r="E308" i="8"/>
  <c r="A304" i="9" s="1"/>
  <c r="E309" i="8"/>
  <c r="A305" i="9" s="1"/>
  <c r="E310" i="8"/>
  <c r="A306" i="9" s="1"/>
  <c r="E311" i="8"/>
  <c r="A307" i="9" s="1"/>
  <c r="E316" i="8"/>
  <c r="A312" i="9" s="1"/>
  <c r="E317" i="8"/>
  <c r="A313" i="9" s="1"/>
  <c r="E318" i="8"/>
  <c r="A314" i="9" s="1"/>
  <c r="E319" i="8"/>
  <c r="A315" i="9" s="1"/>
  <c r="E324" i="8"/>
  <c r="A320" i="9" s="1"/>
  <c r="E325" i="8"/>
  <c r="A321" i="9" s="1"/>
  <c r="E326" i="8"/>
  <c r="A322" i="9" s="1"/>
  <c r="E327" i="8"/>
  <c r="A323" i="9" s="1"/>
  <c r="E332" i="8"/>
  <c r="A328" i="9" s="1"/>
  <c r="E333" i="8"/>
  <c r="A329" i="9" s="1"/>
  <c r="E334" i="8"/>
  <c r="A330" i="9" s="1"/>
  <c r="E335" i="8"/>
  <c r="A331" i="9" s="1"/>
  <c r="E340" i="8"/>
  <c r="A336" i="9" s="1"/>
  <c r="E341" i="8"/>
  <c r="A337" i="9" s="1"/>
  <c r="E342" i="8"/>
  <c r="A338" i="9" s="1"/>
  <c r="E343" i="8"/>
  <c r="A339" i="9" s="1"/>
  <c r="E348" i="8"/>
  <c r="A344" i="9" s="1"/>
  <c r="E349" i="8"/>
  <c r="A345" i="9" s="1"/>
  <c r="E350" i="8"/>
  <c r="A346" i="9" s="1"/>
  <c r="E351" i="8"/>
  <c r="A347" i="9" s="1"/>
  <c r="E356" i="8"/>
  <c r="A352" i="9" s="1"/>
  <c r="E357" i="8"/>
  <c r="A353" i="9" s="1"/>
  <c r="E358" i="8"/>
  <c r="A354" i="9" s="1"/>
  <c r="E359" i="8"/>
  <c r="A355" i="9" s="1"/>
  <c r="E364" i="8"/>
  <c r="A360" i="9" s="1"/>
  <c r="E365" i="8"/>
  <c r="A361" i="9" s="1"/>
  <c r="E366" i="8"/>
  <c r="A362" i="9" s="1"/>
  <c r="E367" i="8"/>
  <c r="A363" i="9" s="1"/>
  <c r="E372" i="8"/>
  <c r="A368" i="9" s="1"/>
  <c r="E373" i="8"/>
  <c r="A369" i="9" s="1"/>
  <c r="E374" i="8"/>
  <c r="A370" i="9" s="1"/>
  <c r="E375" i="8"/>
  <c r="A371" i="9" s="1"/>
  <c r="E380" i="8"/>
  <c r="A376" i="9" s="1"/>
  <c r="E381" i="8"/>
  <c r="A377" i="9" s="1"/>
  <c r="E382" i="8"/>
  <c r="A378" i="9" s="1"/>
  <c r="E383" i="8"/>
  <c r="A379" i="9" s="1"/>
  <c r="E388" i="8"/>
  <c r="A384" i="9" s="1"/>
  <c r="E389" i="8"/>
  <c r="A385" i="9" s="1"/>
  <c r="E390" i="8"/>
  <c r="A386" i="9" s="1"/>
  <c r="E391" i="8"/>
  <c r="A387" i="9" s="1"/>
  <c r="E396" i="8"/>
  <c r="A392" i="9" s="1"/>
  <c r="E397" i="8"/>
  <c r="A393" i="9" s="1"/>
  <c r="E398" i="8"/>
  <c r="A394" i="9" s="1"/>
  <c r="E399" i="8"/>
  <c r="A395" i="9" s="1"/>
  <c r="E404" i="8"/>
  <c r="A400" i="9" s="1"/>
  <c r="E405" i="8"/>
  <c r="A401" i="9" s="1"/>
  <c r="E406" i="8"/>
  <c r="A402" i="9" s="1"/>
  <c r="E407" i="8"/>
  <c r="A403" i="9" s="1"/>
  <c r="E412" i="8"/>
  <c r="A408" i="9" s="1"/>
  <c r="E413" i="8"/>
  <c r="A409" i="9" s="1"/>
  <c r="E414" i="8"/>
  <c r="A410" i="9" s="1"/>
  <c r="E415" i="8"/>
  <c r="A411" i="9" s="1"/>
  <c r="E420" i="8"/>
  <c r="A416" i="9" s="1"/>
  <c r="E421" i="8"/>
  <c r="A417" i="9" s="1"/>
  <c r="E422" i="8"/>
  <c r="A418" i="9" s="1"/>
  <c r="E423" i="8"/>
  <c r="A419" i="9" s="1"/>
  <c r="E428" i="8"/>
  <c r="A424" i="9" s="1"/>
  <c r="E429" i="8"/>
  <c r="A425" i="9" s="1"/>
  <c r="E430" i="8"/>
  <c r="A426" i="9" s="1"/>
  <c r="E431" i="8"/>
  <c r="A427" i="9" s="1"/>
  <c r="E436" i="8"/>
  <c r="A432" i="9" s="1"/>
  <c r="E437" i="8"/>
  <c r="A433" i="9" s="1"/>
  <c r="E438" i="8"/>
  <c r="A434" i="9" s="1"/>
  <c r="E439" i="8"/>
  <c r="A435" i="9" s="1"/>
  <c r="E444" i="8"/>
  <c r="A440" i="9" s="1"/>
  <c r="E445" i="8"/>
  <c r="A441" i="9" s="1"/>
  <c r="E446" i="8"/>
  <c r="A442" i="9" s="1"/>
  <c r="E447" i="8"/>
  <c r="A443" i="9" s="1"/>
  <c r="E452" i="8"/>
  <c r="A448" i="9" s="1"/>
  <c r="E453" i="8"/>
  <c r="A449" i="9" s="1"/>
  <c r="E454" i="8"/>
  <c r="A450" i="9" s="1"/>
  <c r="E455" i="8"/>
  <c r="A451" i="9" s="1"/>
  <c r="E460" i="8"/>
  <c r="A456" i="9" s="1"/>
  <c r="E461" i="8"/>
  <c r="A457" i="9" s="1"/>
  <c r="E462" i="8"/>
  <c r="A458" i="9" s="1"/>
  <c r="E463" i="8"/>
  <c r="A459" i="9" s="1"/>
  <c r="E468" i="8"/>
  <c r="A464" i="9" s="1"/>
  <c r="E469" i="8"/>
  <c r="A465" i="9" s="1"/>
  <c r="E470" i="8"/>
  <c r="A466" i="9" s="1"/>
  <c r="E471" i="8"/>
  <c r="A467" i="9" s="1"/>
  <c r="E476" i="8"/>
  <c r="A472" i="9" s="1"/>
  <c r="E477" i="8"/>
  <c r="A473" i="9" s="1"/>
  <c r="E478" i="8"/>
  <c r="A474" i="9" s="1"/>
  <c r="E479" i="8"/>
  <c r="A475" i="9" s="1"/>
  <c r="E484" i="8"/>
  <c r="A480" i="9" s="1"/>
  <c r="E485" i="8"/>
  <c r="A481" i="9" s="1"/>
  <c r="E486" i="8"/>
  <c r="A482" i="9" s="1"/>
  <c r="E487" i="8"/>
  <c r="A483" i="9" s="1"/>
  <c r="E492" i="8"/>
  <c r="A488" i="9" s="1"/>
  <c r="E493" i="8"/>
  <c r="A489" i="9" s="1"/>
  <c r="E494" i="8"/>
  <c r="A490" i="9" s="1"/>
  <c r="E495" i="8"/>
  <c r="A491" i="9" s="1"/>
  <c r="E501" i="8"/>
  <c r="A497" i="9" s="1"/>
  <c r="E502" i="8"/>
  <c r="A498" i="9" s="1"/>
  <c r="E503" i="8"/>
  <c r="A499" i="9" s="1"/>
  <c r="E509" i="8"/>
  <c r="A505" i="9" s="1"/>
  <c r="E510" i="8"/>
  <c r="A506" i="9" s="1"/>
  <c r="E511" i="8"/>
  <c r="A507" i="9" s="1"/>
  <c r="E516" i="8"/>
  <c r="A512" i="9" s="1"/>
  <c r="E517" i="8"/>
  <c r="A513" i="9" s="1"/>
  <c r="E518" i="8"/>
  <c r="A514" i="9" s="1"/>
  <c r="E519" i="8"/>
  <c r="A515" i="9" s="1"/>
  <c r="E524" i="8"/>
  <c r="A520" i="9" s="1"/>
  <c r="E525" i="8"/>
  <c r="A521" i="9" s="1"/>
  <c r="E526" i="8"/>
  <c r="A522" i="9" s="1"/>
  <c r="E527" i="8"/>
  <c r="A523" i="9" s="1"/>
  <c r="E532" i="8"/>
  <c r="A528" i="9" s="1"/>
  <c r="E533" i="8"/>
  <c r="A529" i="9" s="1"/>
  <c r="E534" i="8"/>
  <c r="A530" i="9" s="1"/>
  <c r="E535" i="8"/>
  <c r="A531" i="9" s="1"/>
  <c r="E540" i="8"/>
  <c r="A536" i="9" s="1"/>
  <c r="E541" i="8"/>
  <c r="A537" i="9" s="1"/>
  <c r="E542" i="8"/>
  <c r="A538" i="9" s="1"/>
  <c r="E543" i="8"/>
  <c r="A539" i="9" s="1"/>
  <c r="E548" i="8"/>
  <c r="A544" i="9" s="1"/>
  <c r="E549" i="8"/>
  <c r="A545" i="9" s="1"/>
  <c r="E550" i="8"/>
  <c r="A546" i="9" s="1"/>
  <c r="E551" i="8"/>
  <c r="A547" i="9" s="1"/>
  <c r="E556" i="8"/>
  <c r="A552" i="9" s="1"/>
  <c r="E557" i="8"/>
  <c r="A553" i="9" s="1"/>
  <c r="E558" i="8"/>
  <c r="A554" i="9" s="1"/>
  <c r="E559" i="8"/>
  <c r="A555" i="9" s="1"/>
  <c r="E564" i="8"/>
  <c r="A560" i="9" s="1"/>
  <c r="E565" i="8"/>
  <c r="A561" i="9" s="1"/>
  <c r="E566" i="8"/>
  <c r="A562" i="9" s="1"/>
  <c r="E567" i="8"/>
  <c r="A563" i="9" s="1"/>
  <c r="E572" i="8"/>
  <c r="A568" i="9" s="1"/>
  <c r="E573" i="8"/>
  <c r="A569" i="9" s="1"/>
  <c r="E574" i="8"/>
  <c r="A570" i="9" s="1"/>
  <c r="E575" i="8"/>
  <c r="A571" i="9" s="1"/>
  <c r="E576" i="8"/>
  <c r="A572" i="9" s="1"/>
  <c r="E588" i="8"/>
  <c r="A584" i="9" s="1"/>
  <c r="E589" i="8"/>
  <c r="A585" i="9" s="1"/>
  <c r="E590" i="8"/>
  <c r="A586" i="9" s="1"/>
  <c r="E591" i="8"/>
  <c r="A587" i="9" s="1"/>
  <c r="E592" i="8"/>
  <c r="A588" i="9" s="1"/>
  <c r="E604" i="8"/>
  <c r="A600" i="9" s="1"/>
  <c r="E605" i="8"/>
  <c r="A601" i="9" s="1"/>
  <c r="E606" i="8"/>
  <c r="A602" i="9" s="1"/>
  <c r="E607" i="8"/>
  <c r="A603" i="9" s="1"/>
  <c r="E608" i="8"/>
  <c r="A604" i="9" s="1"/>
  <c r="E620" i="8"/>
  <c r="A616" i="9" s="1"/>
  <c r="E621" i="8"/>
  <c r="A617" i="9" s="1"/>
  <c r="E622" i="8"/>
  <c r="A618" i="9" s="1"/>
  <c r="E623" i="8"/>
  <c r="A619" i="9" s="1"/>
  <c r="E624" i="8"/>
  <c r="A620" i="9" s="1"/>
  <c r="E636" i="8"/>
  <c r="A632" i="9" s="1"/>
  <c r="E637" i="8"/>
  <c r="A633" i="9" s="1"/>
  <c r="E638" i="8"/>
  <c r="A634" i="9" s="1"/>
  <c r="E639" i="8"/>
  <c r="A635" i="9" s="1"/>
  <c r="E640" i="8"/>
  <c r="A636" i="9" s="1"/>
  <c r="E652" i="8"/>
  <c r="A648" i="9" s="1"/>
  <c r="E653" i="8"/>
  <c r="A649" i="9" s="1"/>
  <c r="E654" i="8"/>
  <c r="A650" i="9" s="1"/>
  <c r="E655" i="8"/>
  <c r="A651" i="9" s="1"/>
  <c r="E656" i="8"/>
  <c r="A652" i="9" s="1"/>
  <c r="E668" i="8"/>
  <c r="A664" i="9" s="1"/>
  <c r="E669" i="8"/>
  <c r="A665" i="9" s="1"/>
  <c r="E670" i="8"/>
  <c r="A666" i="9" s="1"/>
  <c r="E671" i="8"/>
  <c r="A667" i="9" s="1"/>
  <c r="E672" i="8"/>
  <c r="A668" i="9" s="1"/>
  <c r="E684" i="8"/>
  <c r="A680" i="9" s="1"/>
  <c r="E685" i="8"/>
  <c r="A681" i="9" s="1"/>
  <c r="E686" i="8"/>
  <c r="A682" i="9" s="1"/>
  <c r="E687" i="8"/>
  <c r="A683" i="9" s="1"/>
  <c r="E688" i="8"/>
  <c r="A684" i="9" s="1"/>
  <c r="E700" i="8"/>
  <c r="A696" i="9" s="1"/>
  <c r="E701" i="8"/>
  <c r="A697" i="9" s="1"/>
  <c r="E702" i="8"/>
  <c r="A698" i="9" s="1"/>
  <c r="E703" i="8"/>
  <c r="A699" i="9" s="1"/>
  <c r="E704" i="8"/>
  <c r="A700" i="9" s="1"/>
  <c r="E716" i="8"/>
  <c r="A712" i="9" s="1"/>
  <c r="E717" i="8"/>
  <c r="A713" i="9" s="1"/>
  <c r="E718" i="8"/>
  <c r="A714" i="9" s="1"/>
  <c r="E719" i="8"/>
  <c r="A715" i="9" s="1"/>
  <c r="E720" i="8"/>
  <c r="A716" i="9" s="1"/>
  <c r="E732" i="8"/>
  <c r="A728" i="9" s="1"/>
  <c r="E733" i="8"/>
  <c r="A729" i="9" s="1"/>
  <c r="E734" i="8"/>
  <c r="A730" i="9" s="1"/>
  <c r="E735" i="8"/>
  <c r="A731" i="9" s="1"/>
  <c r="E736" i="8"/>
  <c r="A732" i="9" s="1"/>
  <c r="E748" i="8"/>
  <c r="A744" i="9" s="1"/>
  <c r="E749" i="8"/>
  <c r="A745" i="9" s="1"/>
  <c r="E750" i="8"/>
  <c r="A746" i="9" s="1"/>
  <c r="E751" i="8"/>
  <c r="A747" i="9" s="1"/>
  <c r="E752" i="8"/>
  <c r="A748" i="9" s="1"/>
  <c r="E764" i="8"/>
  <c r="A760" i="9" s="1"/>
  <c r="E765" i="8"/>
  <c r="A761" i="9" s="1"/>
  <c r="E766" i="8"/>
  <c r="A762" i="9" s="1"/>
  <c r="E767" i="8"/>
  <c r="A763" i="9" s="1"/>
  <c r="E768" i="8"/>
  <c r="A764" i="9" s="1"/>
  <c r="E780" i="8"/>
  <c r="A776" i="9" s="1"/>
  <c r="E781" i="8"/>
  <c r="A777" i="9" s="1"/>
  <c r="E782" i="8"/>
  <c r="A778" i="9" s="1"/>
  <c r="E783" i="8"/>
  <c r="A779" i="9" s="1"/>
  <c r="E784" i="8"/>
  <c r="A780" i="9" s="1"/>
  <c r="E796" i="8"/>
  <c r="A792" i="9" s="1"/>
  <c r="E797" i="8"/>
  <c r="A793" i="9" s="1"/>
  <c r="E798" i="8"/>
  <c r="A794" i="9" s="1"/>
  <c r="E799" i="8"/>
  <c r="A795" i="9" s="1"/>
  <c r="E800" i="8"/>
  <c r="A796" i="9" s="1"/>
  <c r="E812" i="8"/>
  <c r="A808" i="9" s="1"/>
  <c r="E813" i="8"/>
  <c r="A809" i="9" s="1"/>
  <c r="E814" i="8"/>
  <c r="A810" i="9" s="1"/>
  <c r="E815" i="8"/>
  <c r="A811" i="9" s="1"/>
  <c r="E816" i="8"/>
  <c r="A812" i="9" s="1"/>
  <c r="E828" i="8"/>
  <c r="A824" i="9" s="1"/>
  <c r="E829" i="8"/>
  <c r="A825" i="9" s="1"/>
  <c r="E830" i="8"/>
  <c r="A826" i="9" s="1"/>
  <c r="E831" i="8"/>
  <c r="A827" i="9" s="1"/>
  <c r="E832" i="8"/>
  <c r="A828" i="9" s="1"/>
  <c r="E844" i="8"/>
  <c r="A840" i="9" s="1"/>
  <c r="E845" i="8"/>
  <c r="A841" i="9" s="1"/>
  <c r="E846" i="8"/>
  <c r="A842" i="9" s="1"/>
  <c r="E847" i="8"/>
  <c r="A843" i="9" s="1"/>
  <c r="E848" i="8"/>
  <c r="A844" i="9" s="1"/>
  <c r="E860" i="8"/>
  <c r="A856" i="9" s="1"/>
  <c r="E861" i="8"/>
  <c r="A857" i="9" s="1"/>
  <c r="E862" i="8"/>
  <c r="A858" i="9" s="1"/>
  <c r="E863" i="8"/>
  <c r="A859" i="9" s="1"/>
  <c r="E864" i="8"/>
  <c r="A860" i="9" s="1"/>
  <c r="E876" i="8"/>
  <c r="A872" i="9" s="1"/>
  <c r="E877" i="8"/>
  <c r="A873" i="9" s="1"/>
  <c r="E878" i="8"/>
  <c r="A874" i="9" s="1"/>
  <c r="E879" i="8"/>
  <c r="A875" i="9" s="1"/>
  <c r="E880" i="8"/>
  <c r="A876" i="9" s="1"/>
  <c r="E892" i="8"/>
  <c r="A888" i="9" s="1"/>
  <c r="E893" i="8"/>
  <c r="A889" i="9" s="1"/>
  <c r="E894" i="8"/>
  <c r="A890" i="9" s="1"/>
  <c r="E895" i="8"/>
  <c r="A891" i="9" s="1"/>
  <c r="E896" i="8"/>
  <c r="A892" i="9" s="1"/>
  <c r="E908" i="8"/>
  <c r="A904" i="9" s="1"/>
  <c r="E909" i="8"/>
  <c r="A905" i="9" s="1"/>
  <c r="E910" i="8"/>
  <c r="A906" i="9" s="1"/>
  <c r="E911" i="8"/>
  <c r="A907" i="9" s="1"/>
  <c r="E912" i="8"/>
  <c r="A908" i="9" s="1"/>
  <c r="E924" i="8"/>
  <c r="A920" i="9" s="1"/>
  <c r="E925" i="8"/>
  <c r="A921" i="9" s="1"/>
  <c r="E926" i="8"/>
  <c r="A922" i="9" s="1"/>
  <c r="E927" i="8"/>
  <c r="A923" i="9" s="1"/>
  <c r="E928" i="8"/>
  <c r="A924" i="9" s="1"/>
  <c r="E940" i="8"/>
  <c r="A936" i="9" s="1"/>
  <c r="E941" i="8"/>
  <c r="A937" i="9" s="1"/>
  <c r="E942" i="8"/>
  <c r="A938" i="9" s="1"/>
  <c r="E943" i="8"/>
  <c r="A939" i="9" s="1"/>
  <c r="E944" i="8"/>
  <c r="A940" i="9" s="1"/>
  <c r="E956" i="8"/>
  <c r="A952" i="9" s="1"/>
  <c r="E957" i="8"/>
  <c r="A953" i="9" s="1"/>
  <c r="E958" i="8"/>
  <c r="A954" i="9" s="1"/>
  <c r="E959" i="8"/>
  <c r="A955" i="9" s="1"/>
  <c r="E960" i="8"/>
  <c r="A956" i="9" s="1"/>
  <c r="E972" i="8"/>
  <c r="A968" i="9" s="1"/>
  <c r="E973" i="8"/>
  <c r="A969" i="9" s="1"/>
  <c r="E974" i="8"/>
  <c r="A970" i="9" s="1"/>
  <c r="E975" i="8"/>
  <c r="A971" i="9" s="1"/>
  <c r="E976" i="8"/>
  <c r="A972" i="9" s="1"/>
  <c r="E988" i="8"/>
  <c r="A984" i="9" s="1"/>
  <c r="E989" i="8"/>
  <c r="A985" i="9" s="1"/>
  <c r="E990" i="8"/>
  <c r="A986" i="9" s="1"/>
  <c r="E991" i="8"/>
  <c r="A987" i="9" s="1"/>
  <c r="E992" i="8"/>
  <c r="A988" i="9" s="1"/>
  <c r="E1005" i="8"/>
  <c r="A1001" i="9" s="1"/>
  <c r="E569" i="8"/>
  <c r="A565" i="9" s="1"/>
  <c r="E570" i="8"/>
  <c r="A566" i="9" s="1"/>
  <c r="E571" i="8"/>
  <c r="A567" i="9" s="1"/>
  <c r="E577" i="8"/>
  <c r="A573" i="9" s="1"/>
  <c r="E578" i="8"/>
  <c r="A574" i="9" s="1"/>
  <c r="E579" i="8"/>
  <c r="A575" i="9" s="1"/>
  <c r="E585" i="8"/>
  <c r="A581" i="9" s="1"/>
  <c r="E586" i="8"/>
  <c r="A582" i="9" s="1"/>
  <c r="E587" i="8"/>
  <c r="A583" i="9" s="1"/>
  <c r="E593" i="8"/>
  <c r="A589" i="9" s="1"/>
  <c r="E594" i="8"/>
  <c r="A590" i="9" s="1"/>
  <c r="E595" i="8"/>
  <c r="A591" i="9" s="1"/>
  <c r="E601" i="8"/>
  <c r="A597" i="9" s="1"/>
  <c r="E602" i="8"/>
  <c r="A598" i="9" s="1"/>
  <c r="E603" i="8"/>
  <c r="A599" i="9" s="1"/>
  <c r="E609" i="8"/>
  <c r="A605" i="9" s="1"/>
  <c r="E610" i="8"/>
  <c r="A606" i="9" s="1"/>
  <c r="E611" i="8"/>
  <c r="A607" i="9" s="1"/>
  <c r="E617" i="8"/>
  <c r="A613" i="9" s="1"/>
  <c r="E618" i="8"/>
  <c r="A614" i="9" s="1"/>
  <c r="E619" i="8"/>
  <c r="A615" i="9" s="1"/>
  <c r="E625" i="8"/>
  <c r="A621" i="9" s="1"/>
  <c r="E626" i="8"/>
  <c r="A622" i="9" s="1"/>
  <c r="E627" i="8"/>
  <c r="A623" i="9" s="1"/>
  <c r="E633" i="8"/>
  <c r="A629" i="9" s="1"/>
  <c r="E634" i="8"/>
  <c r="A630" i="9" s="1"/>
  <c r="E635" i="8"/>
  <c r="A631" i="9" s="1"/>
  <c r="E641" i="8"/>
  <c r="A637" i="9" s="1"/>
  <c r="E642" i="8"/>
  <c r="A638" i="9" s="1"/>
  <c r="E643" i="8"/>
  <c r="A639" i="9" s="1"/>
  <c r="E649" i="8"/>
  <c r="A645" i="9" s="1"/>
  <c r="E650" i="8"/>
  <c r="A646" i="9" s="1"/>
  <c r="E651" i="8"/>
  <c r="A647" i="9" s="1"/>
  <c r="E657" i="8"/>
  <c r="A653" i="9" s="1"/>
  <c r="E658" i="8"/>
  <c r="A654" i="9" s="1"/>
  <c r="E659" i="8"/>
  <c r="A655" i="9" s="1"/>
  <c r="E665" i="8"/>
  <c r="A661" i="9" s="1"/>
  <c r="E666" i="8"/>
  <c r="A662" i="9" s="1"/>
  <c r="E667" i="8"/>
  <c r="A663" i="9" s="1"/>
  <c r="E673" i="8"/>
  <c r="A669" i="9" s="1"/>
  <c r="E674" i="8"/>
  <c r="A670" i="9" s="1"/>
  <c r="E675" i="8"/>
  <c r="A671" i="9" s="1"/>
  <c r="E681" i="8"/>
  <c r="A677" i="9" s="1"/>
  <c r="E682" i="8"/>
  <c r="A678" i="9" s="1"/>
  <c r="E683" i="8"/>
  <c r="A679" i="9" s="1"/>
  <c r="E689" i="8"/>
  <c r="A685" i="9" s="1"/>
  <c r="E690" i="8"/>
  <c r="A686" i="9" s="1"/>
  <c r="E691" i="8"/>
  <c r="A687" i="9" s="1"/>
  <c r="E697" i="8"/>
  <c r="A693" i="9" s="1"/>
  <c r="E698" i="8"/>
  <c r="A694" i="9" s="1"/>
  <c r="E699" i="8"/>
  <c r="A695" i="9" s="1"/>
  <c r="E705" i="8"/>
  <c r="A701" i="9" s="1"/>
  <c r="E706" i="8"/>
  <c r="A702" i="9" s="1"/>
  <c r="E707" i="8"/>
  <c r="A703" i="9" s="1"/>
  <c r="E713" i="8"/>
  <c r="A709" i="9" s="1"/>
  <c r="E714" i="8"/>
  <c r="A710" i="9" s="1"/>
  <c r="E715" i="8"/>
  <c r="A711" i="9" s="1"/>
  <c r="E721" i="8"/>
  <c r="A717" i="9" s="1"/>
  <c r="E722" i="8"/>
  <c r="A718" i="9" s="1"/>
  <c r="E723" i="8"/>
  <c r="A719" i="9" s="1"/>
  <c r="E729" i="8"/>
  <c r="A725" i="9" s="1"/>
  <c r="E730" i="8"/>
  <c r="A726" i="9" s="1"/>
  <c r="E731" i="8"/>
  <c r="A727" i="9" s="1"/>
  <c r="E737" i="8"/>
  <c r="A733" i="9" s="1"/>
  <c r="E738" i="8"/>
  <c r="A734" i="9" s="1"/>
  <c r="E739" i="8"/>
  <c r="A735" i="9" s="1"/>
  <c r="E745" i="8"/>
  <c r="A741" i="9" s="1"/>
  <c r="E746" i="8"/>
  <c r="A742" i="9" s="1"/>
  <c r="E747" i="8"/>
  <c r="A743" i="9" s="1"/>
  <c r="E753" i="8"/>
  <c r="A749" i="9" s="1"/>
  <c r="E754" i="8"/>
  <c r="A750" i="9" s="1"/>
  <c r="E755" i="8"/>
  <c r="A751" i="9" s="1"/>
  <c r="E761" i="8"/>
  <c r="A757" i="9" s="1"/>
  <c r="E762" i="8"/>
  <c r="A758" i="9" s="1"/>
  <c r="E763" i="8"/>
  <c r="A759" i="9" s="1"/>
  <c r="E769" i="8"/>
  <c r="A765" i="9" s="1"/>
  <c r="E770" i="8"/>
  <c r="A766" i="9" s="1"/>
  <c r="E771" i="8"/>
  <c r="A767" i="9" s="1"/>
  <c r="E777" i="8"/>
  <c r="A773" i="9" s="1"/>
  <c r="E778" i="8"/>
  <c r="A774" i="9" s="1"/>
  <c r="E779" i="8"/>
  <c r="A775" i="9" s="1"/>
  <c r="E785" i="8"/>
  <c r="A781" i="9" s="1"/>
  <c r="E786" i="8"/>
  <c r="A782" i="9" s="1"/>
  <c r="E787" i="8"/>
  <c r="A783" i="9" s="1"/>
  <c r="E793" i="8"/>
  <c r="A789" i="9" s="1"/>
  <c r="E794" i="8"/>
  <c r="A790" i="9" s="1"/>
  <c r="E795" i="8"/>
  <c r="A791" i="9" s="1"/>
  <c r="E801" i="8"/>
  <c r="A797" i="9" s="1"/>
  <c r="E802" i="8"/>
  <c r="A798" i="9" s="1"/>
  <c r="E803" i="8"/>
  <c r="A799" i="9" s="1"/>
  <c r="E809" i="8"/>
  <c r="A805" i="9" s="1"/>
  <c r="E810" i="8"/>
  <c r="A806" i="9" s="1"/>
  <c r="E811" i="8"/>
  <c r="A807" i="9" s="1"/>
  <c r="E817" i="8"/>
  <c r="A813" i="9" s="1"/>
  <c r="E818" i="8"/>
  <c r="A814" i="9" s="1"/>
  <c r="E819" i="8"/>
  <c r="A815" i="9" s="1"/>
  <c r="E825" i="8"/>
  <c r="A821" i="9" s="1"/>
  <c r="E826" i="8"/>
  <c r="A822" i="9" s="1"/>
  <c r="E827" i="8"/>
  <c r="A823" i="9" s="1"/>
  <c r="E833" i="8"/>
  <c r="A829" i="9" s="1"/>
  <c r="E834" i="8"/>
  <c r="A830" i="9" s="1"/>
  <c r="E835" i="8"/>
  <c r="A831" i="9" s="1"/>
  <c r="E841" i="8"/>
  <c r="A837" i="9" s="1"/>
  <c r="E842" i="8"/>
  <c r="A838" i="9" s="1"/>
  <c r="E843" i="8"/>
  <c r="A839" i="9" s="1"/>
  <c r="E849" i="8"/>
  <c r="A845" i="9" s="1"/>
  <c r="E850" i="8"/>
  <c r="A846" i="9" s="1"/>
  <c r="E851" i="8"/>
  <c r="A847" i="9" s="1"/>
  <c r="E857" i="8"/>
  <c r="A853" i="9" s="1"/>
  <c r="E858" i="8"/>
  <c r="A854" i="9" s="1"/>
  <c r="E859" i="8"/>
  <c r="A855" i="9" s="1"/>
  <c r="E865" i="8"/>
  <c r="A861" i="9" s="1"/>
  <c r="E866" i="8"/>
  <c r="A862" i="9" s="1"/>
  <c r="E867" i="8"/>
  <c r="A863" i="9" s="1"/>
  <c r="E873" i="8"/>
  <c r="A869" i="9" s="1"/>
  <c r="E874" i="8"/>
  <c r="A870" i="9" s="1"/>
  <c r="E875" i="8"/>
  <c r="A871" i="9" s="1"/>
  <c r="E881" i="8"/>
  <c r="A877" i="9" s="1"/>
  <c r="E882" i="8"/>
  <c r="A878" i="9" s="1"/>
  <c r="E883" i="8"/>
  <c r="A879" i="9" s="1"/>
  <c r="E889" i="8"/>
  <c r="A885" i="9" s="1"/>
  <c r="E890" i="8"/>
  <c r="A886" i="9" s="1"/>
  <c r="E891" i="8"/>
  <c r="A887" i="9" s="1"/>
  <c r="E897" i="8"/>
  <c r="A893" i="9" s="1"/>
  <c r="E898" i="8"/>
  <c r="A894" i="9" s="1"/>
  <c r="E899" i="8"/>
  <c r="A895" i="9" s="1"/>
  <c r="E905" i="8"/>
  <c r="A901" i="9" s="1"/>
  <c r="E906" i="8"/>
  <c r="A902" i="9" s="1"/>
  <c r="E907" i="8"/>
  <c r="A903" i="9" s="1"/>
  <c r="E913" i="8"/>
  <c r="A909" i="9" s="1"/>
  <c r="E914" i="8"/>
  <c r="A910" i="9" s="1"/>
  <c r="E915" i="8"/>
  <c r="A911" i="9" s="1"/>
  <c r="E921" i="8"/>
  <c r="A917" i="9" s="1"/>
  <c r="E922" i="8"/>
  <c r="A918" i="9" s="1"/>
  <c r="E923" i="8"/>
  <c r="A919" i="9" s="1"/>
  <c r="E929" i="8"/>
  <c r="A925" i="9" s="1"/>
  <c r="E930" i="8"/>
  <c r="A926" i="9" s="1"/>
  <c r="E931" i="8"/>
  <c r="A927" i="9" s="1"/>
  <c r="E937" i="8"/>
  <c r="A933" i="9" s="1"/>
  <c r="E938" i="8"/>
  <c r="A934" i="9" s="1"/>
  <c r="E939" i="8"/>
  <c r="A935" i="9" s="1"/>
  <c r="E945" i="8"/>
  <c r="A941" i="9" s="1"/>
  <c r="E946" i="8"/>
  <c r="A942" i="9" s="1"/>
  <c r="E947" i="8"/>
  <c r="A943" i="9" s="1"/>
  <c r="E953" i="8"/>
  <c r="A949" i="9" s="1"/>
  <c r="E954" i="8"/>
  <c r="A950" i="9" s="1"/>
  <c r="E955" i="8"/>
  <c r="A951" i="9" s="1"/>
  <c r="E961" i="8"/>
  <c r="A957" i="9" s="1"/>
  <c r="E962" i="8"/>
  <c r="A958" i="9" s="1"/>
  <c r="E963" i="8"/>
  <c r="A959" i="9" s="1"/>
  <c r="E969" i="8"/>
  <c r="A965" i="9" s="1"/>
  <c r="E970" i="8"/>
  <c r="A966" i="9" s="1"/>
  <c r="E971" i="8"/>
  <c r="A967" i="9" s="1"/>
  <c r="E977" i="8"/>
  <c r="A973" i="9" s="1"/>
  <c r="E978" i="8"/>
  <c r="A974" i="9" s="1"/>
  <c r="E979" i="8"/>
  <c r="A975" i="9" s="1"/>
  <c r="E985" i="8"/>
  <c r="A981" i="9" s="1"/>
  <c r="E986" i="8"/>
  <c r="A982" i="9" s="1"/>
  <c r="E987" i="8"/>
  <c r="A983" i="9" s="1"/>
  <c r="E993" i="8"/>
  <c r="A989" i="9" s="1"/>
  <c r="E994" i="8"/>
  <c r="A990" i="9" s="1"/>
  <c r="E995" i="8"/>
  <c r="A991" i="9" s="1"/>
  <c r="E1001" i="8"/>
  <c r="A997" i="9" s="1"/>
  <c r="E1002" i="8"/>
  <c r="A998" i="9" s="1"/>
  <c r="E1003" i="8"/>
  <c r="A999" i="9" s="1"/>
  <c r="BH12" i="4"/>
  <c r="BI12" s="1"/>
  <c r="AP12"/>
  <c r="AS12" s="1"/>
  <c r="BH5"/>
  <c r="BI5" s="1"/>
  <c r="BH6"/>
  <c r="BI6" s="1"/>
  <c r="AP7"/>
  <c r="AS7" s="1"/>
  <c r="BH7"/>
  <c r="BI7" s="1"/>
  <c r="AP8"/>
  <c r="AS8" s="1"/>
  <c r="BH8"/>
  <c r="BI8" s="1"/>
  <c r="AP9"/>
  <c r="AS9" s="1"/>
  <c r="BH9"/>
  <c r="BI9" s="1"/>
  <c r="AP10"/>
  <c r="AS10" s="1"/>
  <c r="BH10"/>
  <c r="BI10" s="1"/>
  <c r="AP11"/>
  <c r="AS11" s="1"/>
  <c r="BH11"/>
  <c r="BI11" s="1"/>
  <c r="Q84" i="6"/>
  <c r="R84"/>
  <c r="P17"/>
  <c r="P46"/>
  <c r="P54"/>
  <c r="P56"/>
  <c r="P64"/>
  <c r="P66"/>
  <c r="P74"/>
  <c r="P78"/>
  <c r="P253"/>
  <c r="P252"/>
  <c r="P251"/>
  <c r="P250"/>
  <c r="P249"/>
  <c r="P248"/>
  <c r="P247"/>
  <c r="P246"/>
  <c r="P245"/>
  <c r="P244"/>
  <c r="P243"/>
  <c r="P242"/>
  <c r="P241"/>
  <c r="P240"/>
  <c r="P239"/>
  <c r="P238"/>
  <c r="P237"/>
  <c r="P236"/>
  <c r="P235"/>
  <c r="P234"/>
  <c r="P233"/>
  <c r="P232"/>
  <c r="P231"/>
  <c r="P230"/>
  <c r="P229"/>
  <c r="P228"/>
  <c r="P227"/>
  <c r="P226"/>
  <c r="P225"/>
  <c r="P224"/>
  <c r="P223"/>
  <c r="P222"/>
  <c r="P221"/>
  <c r="P220"/>
  <c r="P219"/>
  <c r="P218"/>
  <c r="P217"/>
  <c r="P216"/>
  <c r="P215"/>
  <c r="P214"/>
  <c r="P213"/>
  <c r="P212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2"/>
  <c r="P171"/>
  <c r="P170"/>
  <c r="P169"/>
  <c r="P167"/>
  <c r="P165"/>
  <c r="P164"/>
  <c r="P155"/>
  <c r="P152"/>
  <c r="P150"/>
  <c r="P146"/>
  <c r="P141"/>
  <c r="P140"/>
  <c r="P137"/>
  <c r="P134"/>
  <c r="P132"/>
  <c r="P131"/>
  <c r="P130"/>
  <c r="P126"/>
  <c r="P121"/>
  <c r="P115"/>
  <c r="P107"/>
  <c r="P106"/>
  <c r="P105"/>
  <c r="P103"/>
  <c r="P100"/>
  <c r="P18"/>
  <c r="P16"/>
  <c r="P15"/>
  <c r="P11"/>
  <c r="P10"/>
  <c r="P9"/>
  <c r="P5"/>
  <c r="P3"/>
  <c r="P173"/>
  <c r="P168"/>
  <c r="P166"/>
  <c r="P163"/>
  <c r="P162"/>
  <c r="P161"/>
  <c r="P160"/>
  <c r="P159"/>
  <c r="P158"/>
  <c r="P157"/>
  <c r="P156"/>
  <c r="P154"/>
  <c r="P153"/>
  <c r="P151"/>
  <c r="P149"/>
  <c r="P148"/>
  <c r="P147"/>
  <c r="P145"/>
  <c r="P144"/>
  <c r="P143"/>
  <c r="P142"/>
  <c r="P139"/>
  <c r="P138"/>
  <c r="P136"/>
  <c r="P135"/>
  <c r="P133"/>
  <c r="P129"/>
  <c r="P128"/>
  <c r="P127"/>
  <c r="P125"/>
  <c r="P124"/>
  <c r="P123"/>
  <c r="P122"/>
  <c r="P120"/>
  <c r="P119"/>
  <c r="P118"/>
  <c r="P117"/>
  <c r="P116"/>
  <c r="P114"/>
  <c r="P113"/>
  <c r="P112"/>
  <c r="P111"/>
  <c r="P110"/>
  <c r="P109"/>
  <c r="P108"/>
  <c r="P104"/>
  <c r="P102"/>
  <c r="P101"/>
  <c r="P99"/>
  <c r="P98"/>
  <c r="W3"/>
  <c r="Y3" s="1"/>
  <c r="T4"/>
  <c r="P7"/>
  <c r="P12"/>
  <c r="P14"/>
  <c r="P20"/>
  <c r="P22"/>
  <c r="P24"/>
  <c r="P26"/>
  <c r="P28"/>
  <c r="P30"/>
  <c r="P32"/>
  <c r="P34"/>
  <c r="P36"/>
  <c r="P38"/>
  <c r="P40"/>
  <c r="P42"/>
  <c r="P44"/>
  <c r="P48"/>
  <c r="P50"/>
  <c r="P52"/>
  <c r="P58"/>
  <c r="P60"/>
  <c r="P62"/>
  <c r="P68"/>
  <c r="P70"/>
  <c r="P72"/>
  <c r="P76"/>
  <c r="P80"/>
  <c r="P82"/>
  <c r="P86"/>
  <c r="P88"/>
  <c r="P90"/>
  <c r="P92"/>
  <c r="P94"/>
  <c r="P96"/>
  <c r="R4"/>
  <c r="S4" s="1"/>
  <c r="V4" s="1"/>
  <c r="P6"/>
  <c r="P8"/>
  <c r="P13"/>
  <c r="P19"/>
  <c r="P21"/>
  <c r="P23"/>
  <c r="P25"/>
  <c r="P27"/>
  <c r="P29"/>
  <c r="P31"/>
  <c r="P33"/>
  <c r="P35"/>
  <c r="P37"/>
  <c r="P39"/>
  <c r="P41"/>
  <c r="P43"/>
  <c r="P45"/>
  <c r="P47"/>
  <c r="P49"/>
  <c r="P51"/>
  <c r="P53"/>
  <c r="P55"/>
  <c r="P57"/>
  <c r="P59"/>
  <c r="P61"/>
  <c r="P63"/>
  <c r="P65"/>
  <c r="P67"/>
  <c r="P69"/>
  <c r="P71"/>
  <c r="P73"/>
  <c r="P75"/>
  <c r="P77"/>
  <c r="P79"/>
  <c r="P81"/>
  <c r="P83"/>
  <c r="P85"/>
  <c r="P87"/>
  <c r="P89"/>
  <c r="P91"/>
  <c r="P93"/>
  <c r="P95"/>
  <c r="P97"/>
  <c r="Q504" i="7"/>
  <c r="Q503"/>
  <c r="Q502"/>
  <c r="Q501"/>
  <c r="Q500"/>
  <c r="Q499"/>
  <c r="Q498"/>
  <c r="Q497"/>
  <c r="Q496"/>
  <c r="Q495"/>
  <c r="Q494"/>
  <c r="Q493"/>
  <c r="Q492"/>
  <c r="Q491"/>
  <c r="Q490"/>
  <c r="Q489"/>
  <c r="Q488"/>
  <c r="Q487"/>
  <c r="Q486"/>
  <c r="Q485"/>
  <c r="Q484"/>
  <c r="Q483"/>
  <c r="Q482"/>
  <c r="Q481"/>
  <c r="Q480"/>
  <c r="Q479"/>
  <c r="Q478"/>
  <c r="Q477"/>
  <c r="Q476"/>
  <c r="Q475"/>
  <c r="Q474"/>
  <c r="Q473"/>
  <c r="Q472"/>
  <c r="Q471"/>
  <c r="Q470"/>
  <c r="Q469"/>
  <c r="Q468"/>
  <c r="Q467"/>
  <c r="Q466"/>
  <c r="Q465"/>
  <c r="Q464"/>
  <c r="Q463"/>
  <c r="Q462"/>
  <c r="Q461"/>
  <c r="Q460"/>
  <c r="Q459"/>
  <c r="Q458"/>
  <c r="Q457"/>
  <c r="Q456"/>
  <c r="Q455"/>
  <c r="Q454"/>
  <c r="Q453"/>
  <c r="Q452"/>
  <c r="Q451"/>
  <c r="Q450"/>
  <c r="Q449"/>
  <c r="Q448"/>
  <c r="Q447"/>
  <c r="Q446"/>
  <c r="Q445"/>
  <c r="Q444"/>
  <c r="Q443"/>
  <c r="Q442"/>
  <c r="Q441"/>
  <c r="Q440"/>
  <c r="Q439"/>
  <c r="Q438"/>
  <c r="Q437"/>
  <c r="Q436"/>
  <c r="Q435"/>
  <c r="Q434"/>
  <c r="Q433"/>
  <c r="Q432"/>
  <c r="Q431"/>
  <c r="Q430"/>
  <c r="Q429"/>
  <c r="Q428"/>
  <c r="Q427"/>
  <c r="Q426"/>
  <c r="Q425"/>
  <c r="Q424"/>
  <c r="Q423"/>
  <c r="Q422"/>
  <c r="Q421"/>
  <c r="Q420"/>
  <c r="Q419"/>
  <c r="Q418"/>
  <c r="Q417"/>
  <c r="Q416"/>
  <c r="Q415"/>
  <c r="Q414"/>
  <c r="Q413"/>
  <c r="Q412"/>
  <c r="Q411"/>
  <c r="Q410"/>
  <c r="Q409"/>
  <c r="Q408"/>
  <c r="Q407"/>
  <c r="Q406"/>
  <c r="Q405"/>
  <c r="Q404"/>
  <c r="Q403"/>
  <c r="Q402"/>
  <c r="Q401"/>
  <c r="Q400"/>
  <c r="Q399"/>
  <c r="Q398"/>
  <c r="Q397"/>
  <c r="Q396"/>
  <c r="Q395"/>
  <c r="Q394"/>
  <c r="Q393"/>
  <c r="Q392"/>
  <c r="Q391"/>
  <c r="Q390"/>
  <c r="Q389"/>
  <c r="Q388"/>
  <c r="Q387"/>
  <c r="Q386"/>
  <c r="Q385"/>
  <c r="Q384"/>
  <c r="Q383"/>
  <c r="Q382"/>
  <c r="Q381"/>
  <c r="Q380"/>
  <c r="Q379"/>
  <c r="Q378"/>
  <c r="Q377"/>
  <c r="Q376"/>
  <c r="Q375"/>
  <c r="Q374"/>
  <c r="Q373"/>
  <c r="Q372"/>
  <c r="Q371"/>
  <c r="Q370"/>
  <c r="Q369"/>
  <c r="Q368"/>
  <c r="Q367"/>
  <c r="Q366"/>
  <c r="Q365"/>
  <c r="Q364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6"/>
  <c r="BM8"/>
  <c r="Q9"/>
  <c r="Q10"/>
  <c r="Q12"/>
  <c r="Q13"/>
  <c r="Q15"/>
  <c r="Q16"/>
  <c r="Q20"/>
  <c r="Q21"/>
  <c r="Q22"/>
  <c r="BN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BM5"/>
  <c r="Q7"/>
  <c r="Q8"/>
  <c r="Q11"/>
  <c r="Q14"/>
  <c r="Q17"/>
  <c r="Q18"/>
  <c r="Q19"/>
  <c r="AP13" i="4"/>
  <c r="AS13" s="1"/>
  <c r="BH13"/>
  <c r="BI13" s="1"/>
  <c r="AP14"/>
  <c r="AS14" s="1"/>
  <c r="BH14"/>
  <c r="BI14" s="1"/>
  <c r="AP15"/>
  <c r="AS15" s="1"/>
  <c r="BH15"/>
  <c r="BI15" s="1"/>
  <c r="AP16"/>
  <c r="AS16" s="1"/>
  <c r="BH16"/>
  <c r="BI16" s="1"/>
  <c r="AP17"/>
  <c r="AS17" s="1"/>
  <c r="BH17"/>
  <c r="BI17" s="1"/>
  <c r="AP18"/>
  <c r="AS18" s="1"/>
  <c r="BH18"/>
  <c r="BI18" s="1"/>
  <c r="AP19"/>
  <c r="AS19" s="1"/>
  <c r="BH19"/>
  <c r="BI19" s="1"/>
  <c r="Z22"/>
  <c r="AA22" s="1"/>
  <c r="AP22"/>
  <c r="AS22" s="1"/>
  <c r="Z23"/>
  <c r="AA23" s="1"/>
  <c r="AP23"/>
  <c r="AS23" s="1"/>
  <c r="Z24"/>
  <c r="AA24" s="1"/>
  <c r="AP24"/>
  <c r="AS24" s="1"/>
  <c r="Z26"/>
  <c r="AA26" s="1"/>
  <c r="AP26"/>
  <c r="AS26" s="1"/>
  <c r="Z27"/>
  <c r="AA27" s="1"/>
  <c r="BH27"/>
  <c r="BI27" s="1"/>
  <c r="Z29"/>
  <c r="AA29" s="1"/>
  <c r="BH29"/>
  <c r="BI29" s="1"/>
  <c r="Z30"/>
  <c r="AA30" s="1"/>
  <c r="AP30"/>
  <c r="AS30" s="1"/>
  <c r="AP31"/>
  <c r="AS31" s="1"/>
  <c r="BH31"/>
  <c r="BI31" s="1"/>
  <c r="AP32"/>
  <c r="AS32" s="1"/>
  <c r="BH32"/>
  <c r="BI32" s="1"/>
  <c r="AP33"/>
  <c r="AS33" s="1"/>
  <c r="BH33"/>
  <c r="BI33" s="1"/>
  <c r="AP34"/>
  <c r="AS34" s="1"/>
  <c r="BH34"/>
  <c r="BI34" s="1"/>
  <c r="AP35"/>
  <c r="AS35" s="1"/>
  <c r="BH35"/>
  <c r="BI35" s="1"/>
  <c r="AP36"/>
  <c r="AS36" s="1"/>
  <c r="BH36"/>
  <c r="BI36" s="1"/>
  <c r="AP37"/>
  <c r="AS37" s="1"/>
  <c r="BH37"/>
  <c r="BI37" s="1"/>
  <c r="AP38"/>
  <c r="AS38" s="1"/>
  <c r="BH38"/>
  <c r="BI38" s="1"/>
  <c r="AP39"/>
  <c r="AS39" s="1"/>
  <c r="BH39"/>
  <c r="BI39" s="1"/>
  <c r="AP40"/>
  <c r="AS40" s="1"/>
  <c r="BH40"/>
  <c r="BI40" s="1"/>
  <c r="AP41"/>
  <c r="AS41" s="1"/>
  <c r="BH41"/>
  <c r="BI41" s="1"/>
  <c r="AP42"/>
  <c r="AS42" s="1"/>
  <c r="BH42"/>
  <c r="BI42" s="1"/>
  <c r="AP43"/>
  <c r="AS43" s="1"/>
  <c r="BH43"/>
  <c r="BI43" s="1"/>
  <c r="AP44"/>
  <c r="AS44" s="1"/>
  <c r="BH44"/>
  <c r="BI44" s="1"/>
  <c r="AP45"/>
  <c r="AS45" s="1"/>
  <c r="BH45"/>
  <c r="BI45" s="1"/>
  <c r="AP46"/>
  <c r="AS46" s="1"/>
  <c r="BH46"/>
  <c r="BI46" s="1"/>
  <c r="AP47"/>
  <c r="AS47" s="1"/>
  <c r="BH47"/>
  <c r="BI47" s="1"/>
  <c r="AP48"/>
  <c r="AS48" s="1"/>
  <c r="BH48"/>
  <c r="BI48" s="1"/>
  <c r="AP49"/>
  <c r="AS49" s="1"/>
  <c r="BH49"/>
  <c r="BI49" s="1"/>
  <c r="AP50"/>
  <c r="AS50" s="1"/>
  <c r="BH50"/>
  <c r="BI50" s="1"/>
  <c r="AP51"/>
  <c r="AS51" s="1"/>
  <c r="BH51"/>
  <c r="BI51" s="1"/>
  <c r="AP52"/>
  <c r="AS52" s="1"/>
  <c r="BH52"/>
  <c r="BI52" s="1"/>
  <c r="AP53"/>
  <c r="AS53" s="1"/>
  <c r="BH53"/>
  <c r="BI53" s="1"/>
  <c r="AP54"/>
  <c r="AS54" s="1"/>
  <c r="BH54"/>
  <c r="BI54" s="1"/>
  <c r="AP55"/>
  <c r="AS55" s="1"/>
  <c r="BH55"/>
  <c r="BI55" s="1"/>
  <c r="AP56"/>
  <c r="AS56" s="1"/>
  <c r="BH56"/>
  <c r="BI56" s="1"/>
  <c r="Z5"/>
  <c r="AA5" s="1"/>
  <c r="I6"/>
  <c r="Z6"/>
  <c r="AA6" s="1"/>
  <c r="AS6"/>
  <c r="I7"/>
  <c r="L7" s="1"/>
  <c r="Z7"/>
  <c r="AA7" s="1"/>
  <c r="I8"/>
  <c r="L8" s="1"/>
  <c r="Z8"/>
  <c r="AA8" s="1"/>
  <c r="I9"/>
  <c r="L9" s="1"/>
  <c r="Z9"/>
  <c r="AA9" s="1"/>
  <c r="I10"/>
  <c r="L10" s="1"/>
  <c r="Z10"/>
  <c r="AA10" s="1"/>
  <c r="I11"/>
  <c r="L11" s="1"/>
  <c r="Z11"/>
  <c r="AA11" s="1"/>
  <c r="I12"/>
  <c r="L12" s="1"/>
  <c r="Z12"/>
  <c r="AA12" s="1"/>
  <c r="I13"/>
  <c r="L13" s="1"/>
  <c r="Z13"/>
  <c r="AA13" s="1"/>
  <c r="I14"/>
  <c r="L14" s="1"/>
  <c r="Z14"/>
  <c r="AA14" s="1"/>
  <c r="I15"/>
  <c r="L15" s="1"/>
  <c r="Z15"/>
  <c r="AA15" s="1"/>
  <c r="I16"/>
  <c r="L16" s="1"/>
  <c r="Z16"/>
  <c r="AA16" s="1"/>
  <c r="I17"/>
  <c r="L17" s="1"/>
  <c r="Z17"/>
  <c r="AA17" s="1"/>
  <c r="I18"/>
  <c r="L18" s="1"/>
  <c r="Z18"/>
  <c r="AA18" s="1"/>
  <c r="I19"/>
  <c r="L19" s="1"/>
  <c r="Z19"/>
  <c r="AA19" s="1"/>
  <c r="I20"/>
  <c r="L20" s="1"/>
  <c r="Z20"/>
  <c r="AA20" s="1"/>
  <c r="AP20"/>
  <c r="AS20" s="1"/>
  <c r="BH20"/>
  <c r="BI20" s="1"/>
  <c r="I21"/>
  <c r="L21" s="1"/>
  <c r="Z21"/>
  <c r="AA21" s="1"/>
  <c r="AP21"/>
  <c r="AS21" s="1"/>
  <c r="BH21"/>
  <c r="BI21" s="1"/>
  <c r="I22"/>
  <c r="L22" s="1"/>
  <c r="BH22"/>
  <c r="BI22" s="1"/>
  <c r="I23"/>
  <c r="L23" s="1"/>
  <c r="BH23"/>
  <c r="BI23" s="1"/>
  <c r="I24"/>
  <c r="L24" s="1"/>
  <c r="BH24"/>
  <c r="BI24" s="1"/>
  <c r="I25"/>
  <c r="L25" s="1"/>
  <c r="Z25"/>
  <c r="AA25" s="1"/>
  <c r="AP25"/>
  <c r="AS25" s="1"/>
  <c r="BH25"/>
  <c r="BI25" s="1"/>
  <c r="I26"/>
  <c r="L26" s="1"/>
  <c r="BH26"/>
  <c r="BI26" s="1"/>
  <c r="I27"/>
  <c r="L27" s="1"/>
  <c r="AP27"/>
  <c r="AS27" s="1"/>
  <c r="I28"/>
  <c r="L28" s="1"/>
  <c r="Z28"/>
  <c r="AA28" s="1"/>
  <c r="AP28"/>
  <c r="AS28" s="1"/>
  <c r="BH28"/>
  <c r="BI28" s="1"/>
  <c r="I29"/>
  <c r="L29" s="1"/>
  <c r="AP29"/>
  <c r="AS29" s="1"/>
  <c r="I30"/>
  <c r="L30" s="1"/>
  <c r="BH30"/>
  <c r="BI30" s="1"/>
  <c r="I31"/>
  <c r="L31" s="1"/>
  <c r="Z31"/>
  <c r="AA31" s="1"/>
  <c r="I32"/>
  <c r="L32" s="1"/>
  <c r="Z32"/>
  <c r="AA32" s="1"/>
  <c r="I33"/>
  <c r="L33" s="1"/>
  <c r="Z33"/>
  <c r="AA33" s="1"/>
  <c r="I34"/>
  <c r="L34" s="1"/>
  <c r="Z34"/>
  <c r="AA34" s="1"/>
  <c r="I35"/>
  <c r="L35" s="1"/>
  <c r="Z35"/>
  <c r="AA35" s="1"/>
  <c r="I36"/>
  <c r="L36" s="1"/>
  <c r="Z36"/>
  <c r="AA36" s="1"/>
  <c r="I37"/>
  <c r="L37" s="1"/>
  <c r="Z37"/>
  <c r="AA37" s="1"/>
  <c r="I38"/>
  <c r="L38" s="1"/>
  <c r="Z38"/>
  <c r="AA38" s="1"/>
  <c r="I39"/>
  <c r="L39" s="1"/>
  <c r="Z39"/>
  <c r="AA39" s="1"/>
  <c r="I40"/>
  <c r="L40" s="1"/>
  <c r="Z40"/>
  <c r="AA40" s="1"/>
  <c r="I41"/>
  <c r="L41" s="1"/>
  <c r="Z41"/>
  <c r="AA41" s="1"/>
  <c r="I42"/>
  <c r="L42" s="1"/>
  <c r="Z42"/>
  <c r="AA42" s="1"/>
  <c r="I43"/>
  <c r="L43" s="1"/>
  <c r="Z43"/>
  <c r="AA43" s="1"/>
  <c r="I44"/>
  <c r="L44" s="1"/>
  <c r="Z44"/>
  <c r="AA44" s="1"/>
  <c r="I45"/>
  <c r="L45" s="1"/>
  <c r="Z45"/>
  <c r="AA45" s="1"/>
  <c r="I46"/>
  <c r="L46" s="1"/>
  <c r="Z46"/>
  <c r="AA46" s="1"/>
  <c r="I47"/>
  <c r="L47" s="1"/>
  <c r="Z47"/>
  <c r="AA47" s="1"/>
  <c r="I48"/>
  <c r="L48" s="1"/>
  <c r="Z48"/>
  <c r="AA48" s="1"/>
  <c r="I49"/>
  <c r="L49" s="1"/>
  <c r="Z49"/>
  <c r="AA49" s="1"/>
  <c r="I50"/>
  <c r="L50" s="1"/>
  <c r="Z50"/>
  <c r="AA50" s="1"/>
  <c r="I51"/>
  <c r="L51" s="1"/>
  <c r="Z51"/>
  <c r="AA51" s="1"/>
  <c r="I52"/>
  <c r="L52" s="1"/>
  <c r="Z52"/>
  <c r="AA52" s="1"/>
  <c r="I53"/>
  <c r="L53" s="1"/>
  <c r="Z53"/>
  <c r="AA53" s="1"/>
  <c r="I54"/>
  <c r="L54" s="1"/>
  <c r="Z54"/>
  <c r="AA54" s="1"/>
  <c r="I55"/>
  <c r="L55" s="1"/>
  <c r="Z55"/>
  <c r="AA55" s="1"/>
  <c r="I56"/>
  <c r="L56" s="1"/>
  <c r="Z56"/>
  <c r="AA56" s="1"/>
  <c r="I57"/>
  <c r="L57" s="1"/>
  <c r="Z57"/>
  <c r="AA57" s="1"/>
  <c r="I58"/>
  <c r="L58" s="1"/>
  <c r="Z58"/>
  <c r="AA58" s="1"/>
  <c r="I59"/>
  <c r="L59" s="1"/>
  <c r="Z59"/>
  <c r="AA59" s="1"/>
  <c r="I60"/>
  <c r="L60" s="1"/>
  <c r="Z60"/>
  <c r="AA60" s="1"/>
  <c r="I61"/>
  <c r="L61" s="1"/>
  <c r="Z61"/>
  <c r="AA61" s="1"/>
  <c r="I62"/>
  <c r="L62" s="1"/>
  <c r="Z62"/>
  <c r="AA62" s="1"/>
  <c r="I63"/>
  <c r="L63" s="1"/>
  <c r="Z63"/>
  <c r="AA63" s="1"/>
  <c r="I64"/>
  <c r="L64" s="1"/>
  <c r="Z64"/>
  <c r="AA64" s="1"/>
  <c r="I65"/>
  <c r="L65" s="1"/>
  <c r="Z65"/>
  <c r="AA65" s="1"/>
  <c r="I66"/>
  <c r="L66" s="1"/>
  <c r="Z66"/>
  <c r="AA66" s="1"/>
  <c r="D5" i="9" l="1"/>
  <c r="D3"/>
  <c r="D7"/>
  <c r="D4"/>
  <c r="F465" s="1"/>
  <c r="D2"/>
  <c r="F564"/>
  <c r="H564"/>
  <c r="G564"/>
  <c r="F504"/>
  <c r="H504"/>
  <c r="G504"/>
  <c r="F452"/>
  <c r="H452"/>
  <c r="G452"/>
  <c r="F436"/>
  <c r="H436"/>
  <c r="G436"/>
  <c r="F292"/>
  <c r="H292"/>
  <c r="G292"/>
  <c r="F116"/>
  <c r="H116"/>
  <c r="G116"/>
  <c r="F100"/>
  <c r="H100"/>
  <c r="G100"/>
  <c r="F36"/>
  <c r="H36"/>
  <c r="G36"/>
  <c r="F11"/>
  <c r="H11"/>
  <c r="G11"/>
  <c r="F179"/>
  <c r="H179"/>
  <c r="G179"/>
  <c r="F177"/>
  <c r="H177"/>
  <c r="G177"/>
  <c r="F171"/>
  <c r="H171"/>
  <c r="G171"/>
  <c r="F169"/>
  <c r="H169"/>
  <c r="G169"/>
  <c r="F163"/>
  <c r="H163"/>
  <c r="G163"/>
  <c r="F161"/>
  <c r="H161"/>
  <c r="G161"/>
  <c r="F155"/>
  <c r="H155"/>
  <c r="G155"/>
  <c r="F153"/>
  <c r="H153"/>
  <c r="G153"/>
  <c r="F147"/>
  <c r="H147"/>
  <c r="G147"/>
  <c r="F145"/>
  <c r="H145"/>
  <c r="G145"/>
  <c r="F139"/>
  <c r="H139"/>
  <c r="G139"/>
  <c r="F137"/>
  <c r="H137"/>
  <c r="G137"/>
  <c r="F131"/>
  <c r="H131"/>
  <c r="G131"/>
  <c r="F129"/>
  <c r="H129"/>
  <c r="G129"/>
  <c r="F123"/>
  <c r="H123"/>
  <c r="G123"/>
  <c r="F121"/>
  <c r="H121"/>
  <c r="G121"/>
  <c r="F115"/>
  <c r="H115"/>
  <c r="G115"/>
  <c r="F113"/>
  <c r="H113"/>
  <c r="G113"/>
  <c r="F107"/>
  <c r="H107"/>
  <c r="G107"/>
  <c r="F105"/>
  <c r="H105"/>
  <c r="G105"/>
  <c r="F99"/>
  <c r="H99"/>
  <c r="G99"/>
  <c r="F97"/>
  <c r="H97"/>
  <c r="G97"/>
  <c r="F91"/>
  <c r="H91"/>
  <c r="G91"/>
  <c r="F89"/>
  <c r="H89"/>
  <c r="G89"/>
  <c r="F83"/>
  <c r="H83"/>
  <c r="G83"/>
  <c r="F81"/>
  <c r="H81"/>
  <c r="G81"/>
  <c r="F75"/>
  <c r="H75"/>
  <c r="G75"/>
  <c r="F73"/>
  <c r="H73"/>
  <c r="G73"/>
  <c r="F66"/>
  <c r="H66"/>
  <c r="G66"/>
  <c r="F64"/>
  <c r="H64"/>
  <c r="G64"/>
  <c r="F58"/>
  <c r="H58"/>
  <c r="G58"/>
  <c r="F56"/>
  <c r="H56"/>
  <c r="G56"/>
  <c r="F50"/>
  <c r="H50"/>
  <c r="G50"/>
  <c r="F48"/>
  <c r="H48"/>
  <c r="G48"/>
  <c r="F42"/>
  <c r="H42"/>
  <c r="G42"/>
  <c r="F40"/>
  <c r="H40"/>
  <c r="G40"/>
  <c r="F34"/>
  <c r="H34"/>
  <c r="G34"/>
  <c r="F32"/>
  <c r="H32"/>
  <c r="G32"/>
  <c r="F26"/>
  <c r="H26"/>
  <c r="G26"/>
  <c r="F24"/>
  <c r="H24"/>
  <c r="G24"/>
  <c r="F19"/>
  <c r="H19"/>
  <c r="G19"/>
  <c r="F17"/>
  <c r="H17"/>
  <c r="G17"/>
  <c r="F13"/>
  <c r="H13"/>
  <c r="G13"/>
  <c r="F7"/>
  <c r="H7"/>
  <c r="G7"/>
  <c r="F5"/>
  <c r="H5"/>
  <c r="G5"/>
  <c r="F995"/>
  <c r="H995"/>
  <c r="G995"/>
  <c r="F993"/>
  <c r="H993"/>
  <c r="G993"/>
  <c r="F980"/>
  <c r="H980"/>
  <c r="G980"/>
  <c r="F978"/>
  <c r="H978"/>
  <c r="G978"/>
  <c r="F976"/>
  <c r="H976"/>
  <c r="G976"/>
  <c r="F963"/>
  <c r="H963"/>
  <c r="G963"/>
  <c r="F961"/>
  <c r="H961"/>
  <c r="G961"/>
  <c r="F948"/>
  <c r="H948"/>
  <c r="G948"/>
  <c r="F946"/>
  <c r="H946"/>
  <c r="G946"/>
  <c r="F944"/>
  <c r="H944"/>
  <c r="G944"/>
  <c r="F931"/>
  <c r="H931"/>
  <c r="G931"/>
  <c r="F929"/>
  <c r="H929"/>
  <c r="G929"/>
  <c r="F916"/>
  <c r="H916"/>
  <c r="G916"/>
  <c r="F914"/>
  <c r="H914"/>
  <c r="G914"/>
  <c r="F912"/>
  <c r="H912"/>
  <c r="G912"/>
  <c r="F899"/>
  <c r="H899"/>
  <c r="G899"/>
  <c r="F897"/>
  <c r="G897"/>
  <c r="H897"/>
  <c r="F884"/>
  <c r="H884"/>
  <c r="G884"/>
  <c r="F882"/>
  <c r="H882"/>
  <c r="G882"/>
  <c r="F880"/>
  <c r="H880"/>
  <c r="G880"/>
  <c r="F867"/>
  <c r="H867"/>
  <c r="G867"/>
  <c r="F865"/>
  <c r="G865"/>
  <c r="H865"/>
  <c r="F852"/>
  <c r="H852"/>
  <c r="G852"/>
  <c r="F850"/>
  <c r="H850"/>
  <c r="G850"/>
  <c r="F848"/>
  <c r="H848"/>
  <c r="G848"/>
  <c r="F835"/>
  <c r="H835"/>
  <c r="G835"/>
  <c r="F833"/>
  <c r="G833"/>
  <c r="H833"/>
  <c r="F820"/>
  <c r="H820"/>
  <c r="G820"/>
  <c r="F818"/>
  <c r="H818"/>
  <c r="G818"/>
  <c r="F816"/>
  <c r="H816"/>
  <c r="G816"/>
  <c r="F803"/>
  <c r="H803"/>
  <c r="G803"/>
  <c r="F801"/>
  <c r="G801"/>
  <c r="H801"/>
  <c r="F788"/>
  <c r="H788"/>
  <c r="G788"/>
  <c r="F786"/>
  <c r="H786"/>
  <c r="G786"/>
  <c r="F784"/>
  <c r="H784"/>
  <c r="G784"/>
  <c r="F771"/>
  <c r="H771"/>
  <c r="G771"/>
  <c r="F769"/>
  <c r="G769"/>
  <c r="H769"/>
  <c r="F756"/>
  <c r="H756"/>
  <c r="G756"/>
  <c r="F754"/>
  <c r="H754"/>
  <c r="G754"/>
  <c r="F752"/>
  <c r="H752"/>
  <c r="G752"/>
  <c r="F739"/>
  <c r="H739"/>
  <c r="G739"/>
  <c r="F737"/>
  <c r="G737"/>
  <c r="H737"/>
  <c r="F724"/>
  <c r="H724"/>
  <c r="G724"/>
  <c r="F722"/>
  <c r="H722"/>
  <c r="G722"/>
  <c r="F720"/>
  <c r="H720"/>
  <c r="G720"/>
  <c r="F707"/>
  <c r="H707"/>
  <c r="G707"/>
  <c r="F705"/>
  <c r="H705"/>
  <c r="G705"/>
  <c r="F692"/>
  <c r="H692"/>
  <c r="G692"/>
  <c r="F690"/>
  <c r="H690"/>
  <c r="G690"/>
  <c r="F688"/>
  <c r="H688"/>
  <c r="G688"/>
  <c r="F675"/>
  <c r="H675"/>
  <c r="G675"/>
  <c r="F673"/>
  <c r="H673"/>
  <c r="G673"/>
  <c r="F660"/>
  <c r="H660"/>
  <c r="G660"/>
  <c r="F658"/>
  <c r="H658"/>
  <c r="G658"/>
  <c r="F656"/>
  <c r="H656"/>
  <c r="G656"/>
  <c r="F643"/>
  <c r="H643"/>
  <c r="G643"/>
  <c r="F641"/>
  <c r="H641"/>
  <c r="G641"/>
  <c r="F628"/>
  <c r="H628"/>
  <c r="G628"/>
  <c r="F626"/>
  <c r="H626"/>
  <c r="G626"/>
  <c r="F624"/>
  <c r="H624"/>
  <c r="G624"/>
  <c r="F611"/>
  <c r="H611"/>
  <c r="G611"/>
  <c r="F609"/>
  <c r="H609"/>
  <c r="G609"/>
  <c r="F596"/>
  <c r="H596"/>
  <c r="G596"/>
  <c r="F594"/>
  <c r="H594"/>
  <c r="G594"/>
  <c r="F592"/>
  <c r="H592"/>
  <c r="G592"/>
  <c r="F579"/>
  <c r="H579"/>
  <c r="G579"/>
  <c r="F577"/>
  <c r="H577"/>
  <c r="G577"/>
  <c r="F559"/>
  <c r="H559"/>
  <c r="G559"/>
  <c r="F557"/>
  <c r="H557"/>
  <c r="G557"/>
  <c r="F550"/>
  <c r="H550"/>
  <c r="G550"/>
  <c r="F548"/>
  <c r="H548"/>
  <c r="G548"/>
  <c r="F542"/>
  <c r="H542"/>
  <c r="G542"/>
  <c r="F540"/>
  <c r="H540"/>
  <c r="G540"/>
  <c r="F534"/>
  <c r="H534"/>
  <c r="G534"/>
  <c r="F532"/>
  <c r="H532"/>
  <c r="G532"/>
  <c r="F526"/>
  <c r="H526"/>
  <c r="G526"/>
  <c r="F524"/>
  <c r="H524"/>
  <c r="G524"/>
  <c r="F518"/>
  <c r="H518"/>
  <c r="G518"/>
  <c r="F516"/>
  <c r="H516"/>
  <c r="G516"/>
  <c r="F510"/>
  <c r="H510"/>
  <c r="G510"/>
  <c r="F508"/>
  <c r="H508"/>
  <c r="G508"/>
  <c r="F502"/>
  <c r="H502"/>
  <c r="G502"/>
  <c r="F500"/>
  <c r="H500"/>
  <c r="G500"/>
  <c r="F494"/>
  <c r="H494"/>
  <c r="G494"/>
  <c r="F492"/>
  <c r="H492"/>
  <c r="G492"/>
  <c r="F486"/>
  <c r="H486"/>
  <c r="G486"/>
  <c r="F484"/>
  <c r="H484"/>
  <c r="G484"/>
  <c r="F478"/>
  <c r="H478"/>
  <c r="G478"/>
  <c r="F476"/>
  <c r="H476"/>
  <c r="G476"/>
  <c r="F470"/>
  <c r="H470"/>
  <c r="G470"/>
  <c r="F468"/>
  <c r="H468"/>
  <c r="G468"/>
  <c r="F462"/>
  <c r="H462"/>
  <c r="G462"/>
  <c r="F460"/>
  <c r="H460"/>
  <c r="G460"/>
  <c r="F454"/>
  <c r="H454"/>
  <c r="G454"/>
  <c r="F447"/>
  <c r="H447"/>
  <c r="G447"/>
  <c r="F445"/>
  <c r="H445"/>
  <c r="G445"/>
  <c r="F438"/>
  <c r="H438"/>
  <c r="G438"/>
  <c r="F431"/>
  <c r="H431"/>
  <c r="G431"/>
  <c r="F429"/>
  <c r="H429"/>
  <c r="G429"/>
  <c r="F423"/>
  <c r="H423"/>
  <c r="G423"/>
  <c r="F421"/>
  <c r="H421"/>
  <c r="G421"/>
  <c r="F415"/>
  <c r="H415"/>
  <c r="G415"/>
  <c r="F413"/>
  <c r="H413"/>
  <c r="G413"/>
  <c r="F406"/>
  <c r="H406"/>
  <c r="G406"/>
  <c r="F404"/>
  <c r="H404"/>
  <c r="G404"/>
  <c r="F398"/>
  <c r="H398"/>
  <c r="G398"/>
  <c r="F396"/>
  <c r="H396"/>
  <c r="G396"/>
  <c r="F390"/>
  <c r="H390"/>
  <c r="G390"/>
  <c r="F388"/>
  <c r="H388"/>
  <c r="G388"/>
  <c r="F382"/>
  <c r="H382"/>
  <c r="G382"/>
  <c r="F380"/>
  <c r="H380"/>
  <c r="G380"/>
  <c r="F374"/>
  <c r="H374"/>
  <c r="G374"/>
  <c r="F372"/>
  <c r="H372"/>
  <c r="G372"/>
  <c r="F366"/>
  <c r="H366"/>
  <c r="G366"/>
  <c r="F364"/>
  <c r="H364"/>
  <c r="G364"/>
  <c r="F358"/>
  <c r="H358"/>
  <c r="G358"/>
  <c r="F356"/>
  <c r="H356"/>
  <c r="G356"/>
  <c r="F350"/>
  <c r="H350"/>
  <c r="G350"/>
  <c r="F348"/>
  <c r="H348"/>
  <c r="G348"/>
  <c r="F342"/>
  <c r="H342"/>
  <c r="G342"/>
  <c r="F340"/>
  <c r="H340"/>
  <c r="G340"/>
  <c r="F334"/>
  <c r="H334"/>
  <c r="G334"/>
  <c r="F332"/>
  <c r="H332"/>
  <c r="G332"/>
  <c r="F326"/>
  <c r="H326"/>
  <c r="G326"/>
  <c r="F324"/>
  <c r="H324"/>
  <c r="G324"/>
  <c r="F318"/>
  <c r="H318"/>
  <c r="G318"/>
  <c r="F316"/>
  <c r="H316"/>
  <c r="G316"/>
  <c r="F310"/>
  <c r="H310"/>
  <c r="G310"/>
  <c r="F308"/>
  <c r="H308"/>
  <c r="G308"/>
  <c r="F302"/>
  <c r="H302"/>
  <c r="G302"/>
  <c r="F300"/>
  <c r="H300"/>
  <c r="G300"/>
  <c r="F294"/>
  <c r="H294"/>
  <c r="G294"/>
  <c r="F287"/>
  <c r="H287"/>
  <c r="G287"/>
  <c r="F285"/>
  <c r="H285"/>
  <c r="G285"/>
  <c r="F279"/>
  <c r="H279"/>
  <c r="G279"/>
  <c r="F277"/>
  <c r="H277"/>
  <c r="G277"/>
  <c r="F271"/>
  <c r="H271"/>
  <c r="G271"/>
  <c r="F269"/>
  <c r="H269"/>
  <c r="G269"/>
  <c r="F263"/>
  <c r="H263"/>
  <c r="G263"/>
  <c r="F261"/>
  <c r="H261"/>
  <c r="G261"/>
  <c r="F255"/>
  <c r="H255"/>
  <c r="G255"/>
  <c r="F253"/>
  <c r="H253"/>
  <c r="G253"/>
  <c r="F247"/>
  <c r="H247"/>
  <c r="G247"/>
  <c r="F245"/>
  <c r="H245"/>
  <c r="G245"/>
  <c r="F239"/>
  <c r="H239"/>
  <c r="G239"/>
  <c r="F237"/>
  <c r="H237"/>
  <c r="G237"/>
  <c r="F231"/>
  <c r="H231"/>
  <c r="G231"/>
  <c r="F229"/>
  <c r="H229"/>
  <c r="G229"/>
  <c r="F223"/>
  <c r="H223"/>
  <c r="G223"/>
  <c r="F221"/>
  <c r="H221"/>
  <c r="G221"/>
  <c r="F215"/>
  <c r="H215"/>
  <c r="G215"/>
  <c r="F213"/>
  <c r="H213"/>
  <c r="G213"/>
  <c r="F207"/>
  <c r="H207"/>
  <c r="G207"/>
  <c r="F205"/>
  <c r="H205"/>
  <c r="G205"/>
  <c r="F199"/>
  <c r="H199"/>
  <c r="G199"/>
  <c r="F197"/>
  <c r="H197"/>
  <c r="G197"/>
  <c r="F191"/>
  <c r="H191"/>
  <c r="G191"/>
  <c r="F189"/>
  <c r="H189"/>
  <c r="G189"/>
  <c r="F183"/>
  <c r="H183"/>
  <c r="G183"/>
  <c r="F181"/>
  <c r="H181"/>
  <c r="G181"/>
  <c r="F175"/>
  <c r="H175"/>
  <c r="G175"/>
  <c r="F173"/>
  <c r="H173"/>
  <c r="G173"/>
  <c r="F167"/>
  <c r="H167"/>
  <c r="G167"/>
  <c r="F165"/>
  <c r="H165"/>
  <c r="G165"/>
  <c r="F159"/>
  <c r="H159"/>
  <c r="G159"/>
  <c r="F157"/>
  <c r="H157"/>
  <c r="G157"/>
  <c r="F151"/>
  <c r="H151"/>
  <c r="G151"/>
  <c r="F149"/>
  <c r="H149"/>
  <c r="G149"/>
  <c r="F143"/>
  <c r="H143"/>
  <c r="G143"/>
  <c r="F141"/>
  <c r="H141"/>
  <c r="G141"/>
  <c r="F135"/>
  <c r="H135"/>
  <c r="G135"/>
  <c r="F133"/>
  <c r="H133"/>
  <c r="G133"/>
  <c r="F127"/>
  <c r="H127"/>
  <c r="G127"/>
  <c r="F125"/>
  <c r="H125"/>
  <c r="G125"/>
  <c r="F119"/>
  <c r="H119"/>
  <c r="G119"/>
  <c r="F117"/>
  <c r="H117"/>
  <c r="G117"/>
  <c r="F110"/>
  <c r="H110"/>
  <c r="G110"/>
  <c r="F103"/>
  <c r="H103"/>
  <c r="G103"/>
  <c r="F101"/>
  <c r="H101"/>
  <c r="G101"/>
  <c r="F94"/>
  <c r="H94"/>
  <c r="G94"/>
  <c r="F92"/>
  <c r="H92"/>
  <c r="G92"/>
  <c r="F86"/>
  <c r="H86"/>
  <c r="G86"/>
  <c r="F84"/>
  <c r="H84"/>
  <c r="G84"/>
  <c r="F78"/>
  <c r="H78"/>
  <c r="G78"/>
  <c r="F76"/>
  <c r="H76"/>
  <c r="G76"/>
  <c r="F70"/>
  <c r="H70"/>
  <c r="G70"/>
  <c r="F68"/>
  <c r="H68"/>
  <c r="G68"/>
  <c r="F62"/>
  <c r="H62"/>
  <c r="G62"/>
  <c r="F60"/>
  <c r="H60"/>
  <c r="G60"/>
  <c r="F54"/>
  <c r="H54"/>
  <c r="G54"/>
  <c r="F52"/>
  <c r="H52"/>
  <c r="G52"/>
  <c r="F46"/>
  <c r="H46"/>
  <c r="G46"/>
  <c r="F44"/>
  <c r="H44"/>
  <c r="G44"/>
  <c r="F38"/>
  <c r="H38"/>
  <c r="G38"/>
  <c r="F31"/>
  <c r="H31"/>
  <c r="G31"/>
  <c r="F29"/>
  <c r="H29"/>
  <c r="G29"/>
  <c r="F23"/>
  <c r="H23"/>
  <c r="G23"/>
  <c r="F21"/>
  <c r="H21"/>
  <c r="G21"/>
  <c r="F10"/>
  <c r="H10"/>
  <c r="G10"/>
  <c r="F8"/>
  <c r="H8"/>
  <c r="G8"/>
  <c r="F556"/>
  <c r="H556"/>
  <c r="G556"/>
  <c r="F496"/>
  <c r="H496"/>
  <c r="G496"/>
  <c r="F444"/>
  <c r="H444"/>
  <c r="G444"/>
  <c r="F412"/>
  <c r="H412"/>
  <c r="G412"/>
  <c r="F200"/>
  <c r="H200"/>
  <c r="G200"/>
  <c r="F108"/>
  <c r="H108"/>
  <c r="G108"/>
  <c r="F72"/>
  <c r="H72"/>
  <c r="G72"/>
  <c r="F14"/>
  <c r="H14"/>
  <c r="G14"/>
  <c r="F4"/>
  <c r="H4"/>
  <c r="G4"/>
  <c r="F1000"/>
  <c r="H1000"/>
  <c r="G1000"/>
  <c r="I17" i="8"/>
  <c r="I6"/>
  <c r="I18"/>
  <c r="I5"/>
  <c r="I11"/>
  <c r="I12" s="1"/>
  <c r="I14" s="1"/>
  <c r="I4"/>
  <c r="I9"/>
  <c r="I7"/>
  <c r="Q30" i="4"/>
  <c r="L6"/>
  <c r="T30"/>
  <c r="BA30"/>
  <c r="AD20"/>
  <c r="AD21"/>
  <c r="AD22"/>
  <c r="AQ46"/>
  <c r="AT46" s="1"/>
  <c r="AQ54"/>
  <c r="AT54" s="1"/>
  <c r="AQ38"/>
  <c r="AT38" s="1"/>
  <c r="AQ50"/>
  <c r="AT50" s="1"/>
  <c r="AQ42"/>
  <c r="AT42" s="1"/>
  <c r="AQ34"/>
  <c r="AT34" s="1"/>
  <c r="AQ56"/>
  <c r="AT56" s="1"/>
  <c r="AQ52"/>
  <c r="AT52" s="1"/>
  <c r="AQ48"/>
  <c r="AT48" s="1"/>
  <c r="AQ44"/>
  <c r="AT44" s="1"/>
  <c r="AQ40"/>
  <c r="AT40" s="1"/>
  <c r="AQ36"/>
  <c r="AT36" s="1"/>
  <c r="AQ32"/>
  <c r="AT32" s="1"/>
  <c r="AQ55"/>
  <c r="AT55" s="1"/>
  <c r="AQ53"/>
  <c r="AT53" s="1"/>
  <c r="AQ51"/>
  <c r="AT51" s="1"/>
  <c r="AQ49"/>
  <c r="AT49" s="1"/>
  <c r="AQ47"/>
  <c r="AT47" s="1"/>
  <c r="AQ45"/>
  <c r="AT45" s="1"/>
  <c r="AQ43"/>
  <c r="AT43" s="1"/>
  <c r="AQ41"/>
  <c r="AT41" s="1"/>
  <c r="AQ39"/>
  <c r="AT39" s="1"/>
  <c r="AQ37"/>
  <c r="AT37" s="1"/>
  <c r="AQ35"/>
  <c r="AT35" s="1"/>
  <c r="AQ33"/>
  <c r="AT33" s="1"/>
  <c r="AX30"/>
  <c r="BL21"/>
  <c r="BN8" i="7"/>
  <c r="BO8" s="1"/>
  <c r="BP8" s="1"/>
  <c r="Q97" i="6"/>
  <c r="W96"/>
  <c r="Y96" s="1"/>
  <c r="R97"/>
  <c r="Q93"/>
  <c r="W92"/>
  <c r="Y92" s="1"/>
  <c r="R93"/>
  <c r="Q89"/>
  <c r="W88"/>
  <c r="Y88" s="1"/>
  <c r="R89"/>
  <c r="Q85"/>
  <c r="W84"/>
  <c r="Y84" s="1"/>
  <c r="R85"/>
  <c r="Q81"/>
  <c r="W80"/>
  <c r="Y80" s="1"/>
  <c r="R81"/>
  <c r="Q77"/>
  <c r="W76"/>
  <c r="Y76" s="1"/>
  <c r="R77"/>
  <c r="Q73"/>
  <c r="W72"/>
  <c r="Y72" s="1"/>
  <c r="R73"/>
  <c r="Q69"/>
  <c r="W68"/>
  <c r="Y68" s="1"/>
  <c r="R69"/>
  <c r="Q65"/>
  <c r="W64"/>
  <c r="Y64" s="1"/>
  <c r="R65"/>
  <c r="Q61"/>
  <c r="W60"/>
  <c r="Y60" s="1"/>
  <c r="R61"/>
  <c r="Q57"/>
  <c r="W56"/>
  <c r="Y56" s="1"/>
  <c r="R57"/>
  <c r="Q53"/>
  <c r="W52"/>
  <c r="Y52" s="1"/>
  <c r="R53"/>
  <c r="Q49"/>
  <c r="W48"/>
  <c r="Y48" s="1"/>
  <c r="R49"/>
  <c r="Q45"/>
  <c r="W44"/>
  <c r="Y44" s="1"/>
  <c r="R45"/>
  <c r="Q41"/>
  <c r="W40"/>
  <c r="Y40" s="1"/>
  <c r="R41"/>
  <c r="Q37"/>
  <c r="W36"/>
  <c r="Y36" s="1"/>
  <c r="R37"/>
  <c r="Q33"/>
  <c r="W32"/>
  <c r="Y32" s="1"/>
  <c r="R33"/>
  <c r="Q29"/>
  <c r="W28"/>
  <c r="Y28" s="1"/>
  <c r="R29"/>
  <c r="Q25"/>
  <c r="W24"/>
  <c r="Y24" s="1"/>
  <c r="R25"/>
  <c r="Q21"/>
  <c r="W20"/>
  <c r="Y20" s="1"/>
  <c r="R21"/>
  <c r="Q96"/>
  <c r="W95"/>
  <c r="Y95" s="1"/>
  <c r="R96"/>
  <c r="Q95"/>
  <c r="W94"/>
  <c r="Y94" s="1"/>
  <c r="R95"/>
  <c r="Q91"/>
  <c r="W90"/>
  <c r="Y90" s="1"/>
  <c r="R91"/>
  <c r="Q87"/>
  <c r="W86"/>
  <c r="Y86" s="1"/>
  <c r="R87"/>
  <c r="Q83"/>
  <c r="W82"/>
  <c r="Y82" s="1"/>
  <c r="R83"/>
  <c r="W83"/>
  <c r="Y83" s="1"/>
  <c r="Q79"/>
  <c r="W78"/>
  <c r="Y78" s="1"/>
  <c r="R79"/>
  <c r="Q75"/>
  <c r="W74"/>
  <c r="Y74" s="1"/>
  <c r="R75"/>
  <c r="Q71"/>
  <c r="W70"/>
  <c r="Y70" s="1"/>
  <c r="R71"/>
  <c r="Q67"/>
  <c r="W66"/>
  <c r="Y66" s="1"/>
  <c r="R67"/>
  <c r="Q63"/>
  <c r="W62"/>
  <c r="Y62" s="1"/>
  <c r="R63"/>
  <c r="Q59"/>
  <c r="W58"/>
  <c r="Y58" s="1"/>
  <c r="R59"/>
  <c r="Q55"/>
  <c r="W54"/>
  <c r="Y54" s="1"/>
  <c r="R55"/>
  <c r="Q51"/>
  <c r="W50"/>
  <c r="Y50" s="1"/>
  <c r="R51"/>
  <c r="Q47"/>
  <c r="W46"/>
  <c r="Y46" s="1"/>
  <c r="R47"/>
  <c r="Q43"/>
  <c r="W42"/>
  <c r="Y42" s="1"/>
  <c r="R43"/>
  <c r="Q39"/>
  <c r="W38"/>
  <c r="Y38" s="1"/>
  <c r="R39"/>
  <c r="Q35"/>
  <c r="W34"/>
  <c r="Y34" s="1"/>
  <c r="R35"/>
  <c r="Q31"/>
  <c r="W30"/>
  <c r="Y30" s="1"/>
  <c r="R31"/>
  <c r="Q27"/>
  <c r="W26"/>
  <c r="Y26" s="1"/>
  <c r="R27"/>
  <c r="Q23"/>
  <c r="W22"/>
  <c r="Y22" s="1"/>
  <c r="R23"/>
  <c r="Q19"/>
  <c r="W18"/>
  <c r="Y18" s="1"/>
  <c r="R19"/>
  <c r="Q13"/>
  <c r="W12"/>
  <c r="Y12" s="1"/>
  <c r="R13"/>
  <c r="Q6"/>
  <c r="W5"/>
  <c r="Y5" s="1"/>
  <c r="R6"/>
  <c r="Q92"/>
  <c r="W91"/>
  <c r="Y91" s="1"/>
  <c r="R92"/>
  <c r="Q88"/>
  <c r="W87"/>
  <c r="Y87" s="1"/>
  <c r="R88"/>
  <c r="Q82"/>
  <c r="W81"/>
  <c r="Y81" s="1"/>
  <c r="R82"/>
  <c r="Q76"/>
  <c r="W75"/>
  <c r="Y75" s="1"/>
  <c r="R76"/>
  <c r="Q70"/>
  <c r="W69"/>
  <c r="Y69" s="1"/>
  <c r="R70"/>
  <c r="Q62"/>
  <c r="W61"/>
  <c r="Y61" s="1"/>
  <c r="R62"/>
  <c r="Q58"/>
  <c r="W57"/>
  <c r="Y57" s="1"/>
  <c r="R58"/>
  <c r="Q50"/>
  <c r="W49"/>
  <c r="Y49" s="1"/>
  <c r="R50"/>
  <c r="Q44"/>
  <c r="W43"/>
  <c r="Y43" s="1"/>
  <c r="R44"/>
  <c r="Q40"/>
  <c r="W39"/>
  <c r="Y39" s="1"/>
  <c r="R40"/>
  <c r="Q36"/>
  <c r="W35"/>
  <c r="Y35" s="1"/>
  <c r="R36"/>
  <c r="Q32"/>
  <c r="W31"/>
  <c r="Y31" s="1"/>
  <c r="R32"/>
  <c r="Q28"/>
  <c r="W27"/>
  <c r="Y27" s="1"/>
  <c r="R28"/>
  <c r="Q24"/>
  <c r="W23"/>
  <c r="Y23" s="1"/>
  <c r="R24"/>
  <c r="Q20"/>
  <c r="W19"/>
  <c r="Y19" s="1"/>
  <c r="R20"/>
  <c r="Q12"/>
  <c r="R12"/>
  <c r="W11"/>
  <c r="Y11" s="1"/>
  <c r="R99"/>
  <c r="Q99"/>
  <c r="W98"/>
  <c r="Y98" s="1"/>
  <c r="R102"/>
  <c r="Q102"/>
  <c r="W101"/>
  <c r="Y101" s="1"/>
  <c r="R108"/>
  <c r="Q108"/>
  <c r="W107"/>
  <c r="Y107" s="1"/>
  <c r="R110"/>
  <c r="Q110"/>
  <c r="W109"/>
  <c r="Y109" s="1"/>
  <c r="R112"/>
  <c r="Q112"/>
  <c r="W111"/>
  <c r="Y111" s="1"/>
  <c r="R114"/>
  <c r="Q114"/>
  <c r="W113"/>
  <c r="Y113" s="1"/>
  <c r="Q117"/>
  <c r="W116"/>
  <c r="Y116" s="1"/>
  <c r="R117"/>
  <c r="R119"/>
  <c r="Q119"/>
  <c r="W118"/>
  <c r="Y118" s="1"/>
  <c r="R122"/>
  <c r="Q122"/>
  <c r="W121"/>
  <c r="Y121" s="1"/>
  <c r="R124"/>
  <c r="Q124"/>
  <c r="W123"/>
  <c r="Y123" s="1"/>
  <c r="R127"/>
  <c r="Q127"/>
  <c r="W126"/>
  <c r="Y126" s="1"/>
  <c r="R129"/>
  <c r="Q129"/>
  <c r="W128"/>
  <c r="Y128" s="1"/>
  <c r="R135"/>
  <c r="Q135"/>
  <c r="W134"/>
  <c r="Y134" s="1"/>
  <c r="R138"/>
  <c r="Q138"/>
  <c r="W137"/>
  <c r="Y137" s="1"/>
  <c r="R142"/>
  <c r="Q142"/>
  <c r="W141"/>
  <c r="Y141" s="1"/>
  <c r="R144"/>
  <c r="Q144"/>
  <c r="W143"/>
  <c r="Y143" s="1"/>
  <c r="R147"/>
  <c r="Q147"/>
  <c r="W146"/>
  <c r="Y146" s="1"/>
  <c r="R149"/>
  <c r="Q149"/>
  <c r="W148"/>
  <c r="Y148" s="1"/>
  <c r="R153"/>
  <c r="Q153"/>
  <c r="W152"/>
  <c r="Y152" s="1"/>
  <c r="R156"/>
  <c r="Q156"/>
  <c r="W155"/>
  <c r="Y155" s="1"/>
  <c r="R158"/>
  <c r="Q158"/>
  <c r="W157"/>
  <c r="Y157" s="1"/>
  <c r="R160"/>
  <c r="Q160"/>
  <c r="W159"/>
  <c r="Y159" s="1"/>
  <c r="R162"/>
  <c r="Q162"/>
  <c r="W161"/>
  <c r="Y161" s="1"/>
  <c r="R166"/>
  <c r="Q166"/>
  <c r="W165"/>
  <c r="Y165" s="1"/>
  <c r="R173"/>
  <c r="Q173"/>
  <c r="W172"/>
  <c r="Y172" s="1"/>
  <c r="R5"/>
  <c r="W4"/>
  <c r="Y4" s="1"/>
  <c r="Q5"/>
  <c r="R10"/>
  <c r="Q10"/>
  <c r="W9"/>
  <c r="Y9" s="1"/>
  <c r="R15"/>
  <c r="W14"/>
  <c r="Y14" s="1"/>
  <c r="Q15"/>
  <c r="R18"/>
  <c r="W17"/>
  <c r="Y17" s="1"/>
  <c r="Q18"/>
  <c r="Q103"/>
  <c r="W102"/>
  <c r="Y102" s="1"/>
  <c r="R103"/>
  <c r="Q106"/>
  <c r="W105"/>
  <c r="Y105" s="1"/>
  <c r="R106"/>
  <c r="Q115"/>
  <c r="W114"/>
  <c r="Y114" s="1"/>
  <c r="R115"/>
  <c r="Q126"/>
  <c r="W125"/>
  <c r="Y125" s="1"/>
  <c r="R126"/>
  <c r="Q131"/>
  <c r="W130"/>
  <c r="Y130" s="1"/>
  <c r="R131"/>
  <c r="Q134"/>
  <c r="W133"/>
  <c r="Y133" s="1"/>
  <c r="R134"/>
  <c r="Q140"/>
  <c r="W139"/>
  <c r="Y139" s="1"/>
  <c r="R140"/>
  <c r="Q146"/>
  <c r="W145"/>
  <c r="Y145" s="1"/>
  <c r="R146"/>
  <c r="Q152"/>
  <c r="W151"/>
  <c r="Y151" s="1"/>
  <c r="R152"/>
  <c r="Q164"/>
  <c r="W163"/>
  <c r="Y163" s="1"/>
  <c r="R164"/>
  <c r="Q167"/>
  <c r="W166"/>
  <c r="Y166" s="1"/>
  <c r="R167"/>
  <c r="Q170"/>
  <c r="W169"/>
  <c r="Y169" s="1"/>
  <c r="R170"/>
  <c r="R172"/>
  <c r="Q172"/>
  <c r="W171"/>
  <c r="Y171" s="1"/>
  <c r="Q175"/>
  <c r="W174"/>
  <c r="Y174" s="1"/>
  <c r="R175"/>
  <c r="R177"/>
  <c r="Q177"/>
  <c r="W176"/>
  <c r="Y176" s="1"/>
  <c r="R179"/>
  <c r="Q179"/>
  <c r="W178"/>
  <c r="Y178" s="1"/>
  <c r="R181"/>
  <c r="Q181"/>
  <c r="W180"/>
  <c r="Y180" s="1"/>
  <c r="R183"/>
  <c r="Q183"/>
  <c r="W182"/>
  <c r="Y182" s="1"/>
  <c r="R185"/>
  <c r="Q185"/>
  <c r="W184"/>
  <c r="Y184" s="1"/>
  <c r="R187"/>
  <c r="Q187"/>
  <c r="W186"/>
  <c r="Y186" s="1"/>
  <c r="R189"/>
  <c r="Q189"/>
  <c r="W188"/>
  <c r="Y188" s="1"/>
  <c r="R191"/>
  <c r="Q191"/>
  <c r="W190"/>
  <c r="Y190" s="1"/>
  <c r="R193"/>
  <c r="Q193"/>
  <c r="W192"/>
  <c r="Y192" s="1"/>
  <c r="R195"/>
  <c r="Q195"/>
  <c r="W194"/>
  <c r="Y194" s="1"/>
  <c r="R197"/>
  <c r="Q197"/>
  <c r="W196"/>
  <c r="Y196" s="1"/>
  <c r="R199"/>
  <c r="Q199"/>
  <c r="W198"/>
  <c r="Y198" s="1"/>
  <c r="R201"/>
  <c r="Q201"/>
  <c r="W200"/>
  <c r="Y200" s="1"/>
  <c r="R203"/>
  <c r="Q203"/>
  <c r="W202"/>
  <c r="Y202" s="1"/>
  <c r="R205"/>
  <c r="Q205"/>
  <c r="W204"/>
  <c r="Y204" s="1"/>
  <c r="R207"/>
  <c r="Q207"/>
  <c r="W206"/>
  <c r="Y206" s="1"/>
  <c r="R209"/>
  <c r="Q209"/>
  <c r="W208"/>
  <c r="Y208" s="1"/>
  <c r="R211"/>
  <c r="Q211"/>
  <c r="W210"/>
  <c r="Y210" s="1"/>
  <c r="R213"/>
  <c r="Q213"/>
  <c r="W212"/>
  <c r="Y212" s="1"/>
  <c r="R215"/>
  <c r="Q215"/>
  <c r="W214"/>
  <c r="Y214" s="1"/>
  <c r="R217"/>
  <c r="Q217"/>
  <c r="W216"/>
  <c r="Y216" s="1"/>
  <c r="R219"/>
  <c r="Q219"/>
  <c r="W218"/>
  <c r="Y218" s="1"/>
  <c r="R221"/>
  <c r="Q221"/>
  <c r="W220"/>
  <c r="Y220" s="1"/>
  <c r="R223"/>
  <c r="Q223"/>
  <c r="W222"/>
  <c r="Y222" s="1"/>
  <c r="R225"/>
  <c r="Q225"/>
  <c r="W224"/>
  <c r="Y224" s="1"/>
  <c r="R227"/>
  <c r="Q227"/>
  <c r="W226"/>
  <c r="Y226" s="1"/>
  <c r="R229"/>
  <c r="Q229"/>
  <c r="W228"/>
  <c r="Y228" s="1"/>
  <c r="R231"/>
  <c r="Q231"/>
  <c r="W230"/>
  <c r="Y230" s="1"/>
  <c r="R233"/>
  <c r="Q233"/>
  <c r="W232"/>
  <c r="Y232" s="1"/>
  <c r="R235"/>
  <c r="Q235"/>
  <c r="W234"/>
  <c r="Y234" s="1"/>
  <c r="R237"/>
  <c r="Q237"/>
  <c r="W236"/>
  <c r="Y236" s="1"/>
  <c r="R239"/>
  <c r="Q239"/>
  <c r="W238"/>
  <c r="Y238" s="1"/>
  <c r="R241"/>
  <c r="Q241"/>
  <c r="W240"/>
  <c r="Y240" s="1"/>
  <c r="R243"/>
  <c r="Q243"/>
  <c r="W242"/>
  <c r="Y242" s="1"/>
  <c r="R245"/>
  <c r="Q245"/>
  <c r="W244"/>
  <c r="Y244" s="1"/>
  <c r="R247"/>
  <c r="Q247"/>
  <c r="W246"/>
  <c r="Y246" s="1"/>
  <c r="R249"/>
  <c r="Q249"/>
  <c r="W248"/>
  <c r="Y248" s="1"/>
  <c r="R251"/>
  <c r="Q251"/>
  <c r="W250"/>
  <c r="Y250" s="1"/>
  <c r="R253"/>
  <c r="Q253"/>
  <c r="W252"/>
  <c r="Y252" s="1"/>
  <c r="Q8"/>
  <c r="W7"/>
  <c r="Y7" s="1"/>
  <c r="R8"/>
  <c r="U4"/>
  <c r="Q94"/>
  <c r="W93"/>
  <c r="Y93" s="1"/>
  <c r="R94"/>
  <c r="Q90"/>
  <c r="W89"/>
  <c r="Y89" s="1"/>
  <c r="R90"/>
  <c r="Q86"/>
  <c r="W85"/>
  <c r="Y85" s="1"/>
  <c r="R86"/>
  <c r="Q80"/>
  <c r="W79"/>
  <c r="Y79" s="1"/>
  <c r="R80"/>
  <c r="Q72"/>
  <c r="W71"/>
  <c r="Y71" s="1"/>
  <c r="R72"/>
  <c r="Q68"/>
  <c r="W67"/>
  <c r="Y67" s="1"/>
  <c r="R68"/>
  <c r="Q60"/>
  <c r="W59"/>
  <c r="Y59" s="1"/>
  <c r="R60"/>
  <c r="Q52"/>
  <c r="W51"/>
  <c r="Y51" s="1"/>
  <c r="R52"/>
  <c r="Q48"/>
  <c r="W47"/>
  <c r="Y47" s="1"/>
  <c r="R48"/>
  <c r="Q42"/>
  <c r="W41"/>
  <c r="Y41" s="1"/>
  <c r="R42"/>
  <c r="Q38"/>
  <c r="W37"/>
  <c r="Y37" s="1"/>
  <c r="R38"/>
  <c r="Q34"/>
  <c r="W33"/>
  <c r="Y33" s="1"/>
  <c r="R34"/>
  <c r="Q30"/>
  <c r="W29"/>
  <c r="Y29" s="1"/>
  <c r="R30"/>
  <c r="Q26"/>
  <c r="W25"/>
  <c r="Y25" s="1"/>
  <c r="R26"/>
  <c r="Q22"/>
  <c r="W21"/>
  <c r="Y21" s="1"/>
  <c r="R22"/>
  <c r="Q14"/>
  <c r="W13"/>
  <c r="Y13" s="1"/>
  <c r="R14"/>
  <c r="Q7"/>
  <c r="W6"/>
  <c r="Y6" s="1"/>
  <c r="R7"/>
  <c r="X3"/>
  <c r="R98"/>
  <c r="Q98"/>
  <c r="W97"/>
  <c r="Y97" s="1"/>
  <c r="R101"/>
  <c r="Q101"/>
  <c r="W100"/>
  <c r="Y100" s="1"/>
  <c r="R104"/>
  <c r="Q104"/>
  <c r="W103"/>
  <c r="Y103" s="1"/>
  <c r="R109"/>
  <c r="Q109"/>
  <c r="W108"/>
  <c r="Y108" s="1"/>
  <c r="R111"/>
  <c r="Q111"/>
  <c r="W110"/>
  <c r="Y110" s="1"/>
  <c r="R113"/>
  <c r="Q113"/>
  <c r="W112"/>
  <c r="Y112" s="1"/>
  <c r="R116"/>
  <c r="Q116"/>
  <c r="W115"/>
  <c r="Y115" s="1"/>
  <c r="Q118"/>
  <c r="W117"/>
  <c r="Y117" s="1"/>
  <c r="R118"/>
  <c r="R120"/>
  <c r="Q120"/>
  <c r="W119"/>
  <c r="Y119" s="1"/>
  <c r="R123"/>
  <c r="Q123"/>
  <c r="W122"/>
  <c r="Y122" s="1"/>
  <c r="R125"/>
  <c r="Q125"/>
  <c r="W124"/>
  <c r="Y124" s="1"/>
  <c r="R128"/>
  <c r="Q128"/>
  <c r="W127"/>
  <c r="Y127" s="1"/>
  <c r="R133"/>
  <c r="Q133"/>
  <c r="W132"/>
  <c r="Y132" s="1"/>
  <c r="R136"/>
  <c r="Q136"/>
  <c r="W135"/>
  <c r="Y135" s="1"/>
  <c r="R139"/>
  <c r="Q139"/>
  <c r="W138"/>
  <c r="Y138" s="1"/>
  <c r="R143"/>
  <c r="Q143"/>
  <c r="W142"/>
  <c r="Y142" s="1"/>
  <c r="R145"/>
  <c r="Q145"/>
  <c r="W144"/>
  <c r="Y144" s="1"/>
  <c r="R148"/>
  <c r="Q148"/>
  <c r="W147"/>
  <c r="Y147" s="1"/>
  <c r="R151"/>
  <c r="Q151"/>
  <c r="W150"/>
  <c r="Y150" s="1"/>
  <c r="R154"/>
  <c r="Q154"/>
  <c r="W153"/>
  <c r="Y153" s="1"/>
  <c r="R157"/>
  <c r="Q157"/>
  <c r="W156"/>
  <c r="Y156" s="1"/>
  <c r="R159"/>
  <c r="Q159"/>
  <c r="W158"/>
  <c r="Y158" s="1"/>
  <c r="R161"/>
  <c r="Q161"/>
  <c r="W160"/>
  <c r="Y160" s="1"/>
  <c r="R163"/>
  <c r="Q163"/>
  <c r="W162"/>
  <c r="Y162" s="1"/>
  <c r="R168"/>
  <c r="Q168"/>
  <c r="W167"/>
  <c r="Y167" s="1"/>
  <c r="AC3"/>
  <c r="R3"/>
  <c r="AC4"/>
  <c r="AC5" s="1"/>
  <c r="AB8" s="1"/>
  <c r="Q3"/>
  <c r="R9"/>
  <c r="W8"/>
  <c r="Y8" s="1"/>
  <c r="Q9"/>
  <c r="R11"/>
  <c r="Q11"/>
  <c r="W10"/>
  <c r="Y10" s="1"/>
  <c r="R16"/>
  <c r="Q16"/>
  <c r="W15"/>
  <c r="Y15" s="1"/>
  <c r="Q100"/>
  <c r="W99"/>
  <c r="Y99" s="1"/>
  <c r="R100"/>
  <c r="Q105"/>
  <c r="W104"/>
  <c r="Y104" s="1"/>
  <c r="R105"/>
  <c r="Q107"/>
  <c r="W106"/>
  <c r="Y106" s="1"/>
  <c r="R107"/>
  <c r="Q121"/>
  <c r="W120"/>
  <c r="Y120" s="1"/>
  <c r="R121"/>
  <c r="Q130"/>
  <c r="W129"/>
  <c r="Y129" s="1"/>
  <c r="R130"/>
  <c r="R132"/>
  <c r="Q132"/>
  <c r="W131"/>
  <c r="Y131" s="1"/>
  <c r="Q137"/>
  <c r="W136"/>
  <c r="Y136" s="1"/>
  <c r="R137"/>
  <c r="Q141"/>
  <c r="W140"/>
  <c r="Y140" s="1"/>
  <c r="R141"/>
  <c r="Q150"/>
  <c r="W149"/>
  <c r="Y149" s="1"/>
  <c r="R150"/>
  <c r="Q155"/>
  <c r="W154"/>
  <c r="Y154" s="1"/>
  <c r="R155"/>
  <c r="Q165"/>
  <c r="W164"/>
  <c r="Y164" s="1"/>
  <c r="R165"/>
  <c r="R169"/>
  <c r="Q169"/>
  <c r="W168"/>
  <c r="Y168" s="1"/>
  <c r="Q171"/>
  <c r="W170"/>
  <c r="Y170" s="1"/>
  <c r="R171"/>
  <c r="R174"/>
  <c r="Q174"/>
  <c r="W173"/>
  <c r="Y173" s="1"/>
  <c r="R176"/>
  <c r="Q176"/>
  <c r="W175"/>
  <c r="Y175" s="1"/>
  <c r="R178"/>
  <c r="Q178"/>
  <c r="W177"/>
  <c r="Y177" s="1"/>
  <c r="R180"/>
  <c r="Q180"/>
  <c r="W179"/>
  <c r="Y179" s="1"/>
  <c r="R182"/>
  <c r="Q182"/>
  <c r="W181"/>
  <c r="Y181" s="1"/>
  <c r="R184"/>
  <c r="Q184"/>
  <c r="W183"/>
  <c r="Y183" s="1"/>
  <c r="R186"/>
  <c r="Q186"/>
  <c r="W185"/>
  <c r="Y185" s="1"/>
  <c r="R188"/>
  <c r="Q188"/>
  <c r="W187"/>
  <c r="Y187" s="1"/>
  <c r="R190"/>
  <c r="Q190"/>
  <c r="W189"/>
  <c r="Y189" s="1"/>
  <c r="R192"/>
  <c r="Q192"/>
  <c r="W191"/>
  <c r="Y191" s="1"/>
  <c r="R194"/>
  <c r="Q194"/>
  <c r="W193"/>
  <c r="Y193" s="1"/>
  <c r="R196"/>
  <c r="Q196"/>
  <c r="W195"/>
  <c r="Y195" s="1"/>
  <c r="R198"/>
  <c r="Q198"/>
  <c r="W197"/>
  <c r="Y197" s="1"/>
  <c r="R200"/>
  <c r="Q200"/>
  <c r="W199"/>
  <c r="Y199" s="1"/>
  <c r="R202"/>
  <c r="Q202"/>
  <c r="W201"/>
  <c r="Y201" s="1"/>
  <c r="R204"/>
  <c r="Q204"/>
  <c r="W203"/>
  <c r="Y203" s="1"/>
  <c r="R206"/>
  <c r="Q206"/>
  <c r="W205"/>
  <c r="Y205" s="1"/>
  <c r="R208"/>
  <c r="Q208"/>
  <c r="W207"/>
  <c r="Y207" s="1"/>
  <c r="R210"/>
  <c r="Q210"/>
  <c r="W209"/>
  <c r="Y209" s="1"/>
  <c r="R212"/>
  <c r="Q212"/>
  <c r="W211"/>
  <c r="Y211" s="1"/>
  <c r="R214"/>
  <c r="Q214"/>
  <c r="W213"/>
  <c r="Y213" s="1"/>
  <c r="R216"/>
  <c r="Q216"/>
  <c r="W215"/>
  <c r="Y215" s="1"/>
  <c r="R218"/>
  <c r="Q218"/>
  <c r="W217"/>
  <c r="Y217" s="1"/>
  <c r="R220"/>
  <c r="Q220"/>
  <c r="W219"/>
  <c r="Y219" s="1"/>
  <c r="R222"/>
  <c r="Q222"/>
  <c r="W221"/>
  <c r="Y221" s="1"/>
  <c r="R224"/>
  <c r="Q224"/>
  <c r="W223"/>
  <c r="Y223" s="1"/>
  <c r="R226"/>
  <c r="Q226"/>
  <c r="W225"/>
  <c r="Y225" s="1"/>
  <c r="R228"/>
  <c r="Q228"/>
  <c r="W227"/>
  <c r="Y227" s="1"/>
  <c r="R230"/>
  <c r="Q230"/>
  <c r="W229"/>
  <c r="Y229" s="1"/>
  <c r="R232"/>
  <c r="Q232"/>
  <c r="W231"/>
  <c r="Y231" s="1"/>
  <c r="R234"/>
  <c r="Q234"/>
  <c r="W233"/>
  <c r="Y233" s="1"/>
  <c r="R236"/>
  <c r="Q236"/>
  <c r="W235"/>
  <c r="Y235" s="1"/>
  <c r="R238"/>
  <c r="Q238"/>
  <c r="W237"/>
  <c r="Y237" s="1"/>
  <c r="R240"/>
  <c r="Q240"/>
  <c r="W239"/>
  <c r="Y239" s="1"/>
  <c r="R242"/>
  <c r="Q242"/>
  <c r="W241"/>
  <c r="Y241" s="1"/>
  <c r="R244"/>
  <c r="Q244"/>
  <c r="W243"/>
  <c r="Y243" s="1"/>
  <c r="R246"/>
  <c r="Q246"/>
  <c r="W245"/>
  <c r="Y245" s="1"/>
  <c r="R248"/>
  <c r="Q248"/>
  <c r="W247"/>
  <c r="Y247" s="1"/>
  <c r="R250"/>
  <c r="Q250"/>
  <c r="W249"/>
  <c r="Y249" s="1"/>
  <c r="R252"/>
  <c r="Q252"/>
  <c r="W251"/>
  <c r="Y251" s="1"/>
  <c r="Q74"/>
  <c r="W73"/>
  <c r="Y73" s="1"/>
  <c r="R74"/>
  <c r="Q64"/>
  <c r="W63"/>
  <c r="Y63" s="1"/>
  <c r="R64"/>
  <c r="Q54"/>
  <c r="W53"/>
  <c r="Y53" s="1"/>
  <c r="R54"/>
  <c r="Q17"/>
  <c r="R17"/>
  <c r="W16"/>
  <c r="Y16" s="1"/>
  <c r="Q78"/>
  <c r="W77"/>
  <c r="Y77" s="1"/>
  <c r="R78"/>
  <c r="Q66"/>
  <c r="W65"/>
  <c r="Y65" s="1"/>
  <c r="R66"/>
  <c r="Q56"/>
  <c r="W55"/>
  <c r="Y55" s="1"/>
  <c r="R56"/>
  <c r="Q46"/>
  <c r="W45"/>
  <c r="Y45" s="1"/>
  <c r="R46"/>
  <c r="AD24" i="4"/>
  <c r="AR25"/>
  <c r="AU25" s="1"/>
  <c r="AQ23"/>
  <c r="AT23" s="1"/>
  <c r="AR21"/>
  <c r="AU21" s="1"/>
  <c r="AQ18"/>
  <c r="AT18" s="1"/>
  <c r="AQ16"/>
  <c r="AT16" s="1"/>
  <c r="AQ14"/>
  <c r="AT14" s="1"/>
  <c r="AQ12"/>
  <c r="AT12" s="1"/>
  <c r="AQ10"/>
  <c r="AT10" s="1"/>
  <c r="AQ8"/>
  <c r="AT8" s="1"/>
  <c r="AR9"/>
  <c r="AU9" s="1"/>
  <c r="AR56"/>
  <c r="AU56" s="1"/>
  <c r="AR54"/>
  <c r="AU54" s="1"/>
  <c r="AR52"/>
  <c r="AU52" s="1"/>
  <c r="AR50"/>
  <c r="AU50" s="1"/>
  <c r="AR48"/>
  <c r="AU48" s="1"/>
  <c r="AR46"/>
  <c r="AU46" s="1"/>
  <c r="AR44"/>
  <c r="AU44" s="1"/>
  <c r="AR42"/>
  <c r="AU42" s="1"/>
  <c r="AR40"/>
  <c r="AU40" s="1"/>
  <c r="AR38"/>
  <c r="AU38" s="1"/>
  <c r="AR36"/>
  <c r="AU36" s="1"/>
  <c r="AR34"/>
  <c r="AU34" s="1"/>
  <c r="AR32"/>
  <c r="AU32" s="1"/>
  <c r="AQ25"/>
  <c r="AT25" s="1"/>
  <c r="AR23"/>
  <c r="AU23" s="1"/>
  <c r="AQ21"/>
  <c r="AT21" s="1"/>
  <c r="AR18"/>
  <c r="AU18" s="1"/>
  <c r="AR16"/>
  <c r="AU16" s="1"/>
  <c r="AR14"/>
  <c r="AU14" s="1"/>
  <c r="AR11"/>
  <c r="AU11" s="1"/>
  <c r="AR6"/>
  <c r="AU6" s="1"/>
  <c r="BL20"/>
  <c r="BL24" s="1"/>
  <c r="BL22"/>
  <c r="K66"/>
  <c r="N66" s="1"/>
  <c r="K65"/>
  <c r="N65" s="1"/>
  <c r="K64"/>
  <c r="N64" s="1"/>
  <c r="K63"/>
  <c r="N63" s="1"/>
  <c r="K62"/>
  <c r="N62" s="1"/>
  <c r="K61"/>
  <c r="N61" s="1"/>
  <c r="K60"/>
  <c r="N60" s="1"/>
  <c r="K59"/>
  <c r="N59" s="1"/>
  <c r="K58"/>
  <c r="N58" s="1"/>
  <c r="K57"/>
  <c r="N57" s="1"/>
  <c r="K56"/>
  <c r="N56" s="1"/>
  <c r="K55"/>
  <c r="N55" s="1"/>
  <c r="K54"/>
  <c r="N54" s="1"/>
  <c r="K53"/>
  <c r="N53" s="1"/>
  <c r="K52"/>
  <c r="N52" s="1"/>
  <c r="K51"/>
  <c r="N51" s="1"/>
  <c r="K50"/>
  <c r="N50" s="1"/>
  <c r="K49"/>
  <c r="N49" s="1"/>
  <c r="K48"/>
  <c r="N48" s="1"/>
  <c r="K47"/>
  <c r="N47" s="1"/>
  <c r="K46"/>
  <c r="N46" s="1"/>
  <c r="K45"/>
  <c r="N45" s="1"/>
  <c r="K44"/>
  <c r="N44" s="1"/>
  <c r="K43"/>
  <c r="N43" s="1"/>
  <c r="K42"/>
  <c r="N42" s="1"/>
  <c r="K41"/>
  <c r="N41" s="1"/>
  <c r="K40"/>
  <c r="N40" s="1"/>
  <c r="K39"/>
  <c r="N39" s="1"/>
  <c r="K38"/>
  <c r="N38" s="1"/>
  <c r="K37"/>
  <c r="N37" s="1"/>
  <c r="K36"/>
  <c r="N36" s="1"/>
  <c r="K35"/>
  <c r="N35" s="1"/>
  <c r="K34"/>
  <c r="N34" s="1"/>
  <c r="K33"/>
  <c r="N33" s="1"/>
  <c r="K32"/>
  <c r="N32" s="1"/>
  <c r="K31"/>
  <c r="N31" s="1"/>
  <c r="K30"/>
  <c r="N30" s="1"/>
  <c r="K29"/>
  <c r="N29" s="1"/>
  <c r="K28"/>
  <c r="N28" s="1"/>
  <c r="K27"/>
  <c r="N27" s="1"/>
  <c r="K26"/>
  <c r="N26" s="1"/>
  <c r="K25"/>
  <c r="N25" s="1"/>
  <c r="K24"/>
  <c r="N24" s="1"/>
  <c r="K23"/>
  <c r="N23" s="1"/>
  <c r="K22"/>
  <c r="N22" s="1"/>
  <c r="K21"/>
  <c r="N21" s="1"/>
  <c r="K20"/>
  <c r="N20" s="1"/>
  <c r="K19"/>
  <c r="N19" s="1"/>
  <c r="K18"/>
  <c r="N18" s="1"/>
  <c r="K17"/>
  <c r="N17" s="1"/>
  <c r="K16"/>
  <c r="N16" s="1"/>
  <c r="K15"/>
  <c r="N15" s="1"/>
  <c r="K14"/>
  <c r="N14" s="1"/>
  <c r="K13"/>
  <c r="N13" s="1"/>
  <c r="K12"/>
  <c r="N12" s="1"/>
  <c r="K11"/>
  <c r="N11" s="1"/>
  <c r="K10"/>
  <c r="N10" s="1"/>
  <c r="K9"/>
  <c r="N9" s="1"/>
  <c r="K8"/>
  <c r="N8" s="1"/>
  <c r="K7"/>
  <c r="N7" s="1"/>
  <c r="K6"/>
  <c r="N6" s="1"/>
  <c r="J13"/>
  <c r="M13" s="1"/>
  <c r="J11"/>
  <c r="M11" s="1"/>
  <c r="J10"/>
  <c r="M10" s="1"/>
  <c r="J8"/>
  <c r="M8" s="1"/>
  <c r="J6"/>
  <c r="M6" s="1"/>
  <c r="J66"/>
  <c r="M66" s="1"/>
  <c r="J65"/>
  <c r="M65" s="1"/>
  <c r="J64"/>
  <c r="M64" s="1"/>
  <c r="J63"/>
  <c r="M63" s="1"/>
  <c r="J62"/>
  <c r="M62" s="1"/>
  <c r="J61"/>
  <c r="M61" s="1"/>
  <c r="J60"/>
  <c r="M60" s="1"/>
  <c r="J59"/>
  <c r="M59" s="1"/>
  <c r="J58"/>
  <c r="M58" s="1"/>
  <c r="J57"/>
  <c r="M57" s="1"/>
  <c r="J56"/>
  <c r="M56" s="1"/>
  <c r="J55"/>
  <c r="M55" s="1"/>
  <c r="J54"/>
  <c r="M54" s="1"/>
  <c r="J53"/>
  <c r="M53" s="1"/>
  <c r="J52"/>
  <c r="M52" s="1"/>
  <c r="J51"/>
  <c r="M51" s="1"/>
  <c r="J50"/>
  <c r="M50" s="1"/>
  <c r="J49"/>
  <c r="M49" s="1"/>
  <c r="J48"/>
  <c r="M48" s="1"/>
  <c r="J47"/>
  <c r="M47" s="1"/>
  <c r="J46"/>
  <c r="M46" s="1"/>
  <c r="J45"/>
  <c r="M45" s="1"/>
  <c r="J44"/>
  <c r="M44" s="1"/>
  <c r="J43"/>
  <c r="M43" s="1"/>
  <c r="J42"/>
  <c r="M42" s="1"/>
  <c r="J41"/>
  <c r="M41" s="1"/>
  <c r="J40"/>
  <c r="M40" s="1"/>
  <c r="J39"/>
  <c r="M39" s="1"/>
  <c r="J38"/>
  <c r="M38" s="1"/>
  <c r="J37"/>
  <c r="M37" s="1"/>
  <c r="J36"/>
  <c r="M36" s="1"/>
  <c r="J35"/>
  <c r="M35" s="1"/>
  <c r="J34"/>
  <c r="M34" s="1"/>
  <c r="J33"/>
  <c r="M33" s="1"/>
  <c r="J32"/>
  <c r="M32" s="1"/>
  <c r="J31"/>
  <c r="M31" s="1"/>
  <c r="J30"/>
  <c r="M30" s="1"/>
  <c r="J29"/>
  <c r="M29" s="1"/>
  <c r="J28"/>
  <c r="M28" s="1"/>
  <c r="J27"/>
  <c r="M27" s="1"/>
  <c r="J26"/>
  <c r="M26" s="1"/>
  <c r="J25"/>
  <c r="M25" s="1"/>
  <c r="J24"/>
  <c r="M24" s="1"/>
  <c r="J23"/>
  <c r="M23" s="1"/>
  <c r="J22"/>
  <c r="M22" s="1"/>
  <c r="J21"/>
  <c r="M21" s="1"/>
  <c r="J20"/>
  <c r="M20" s="1"/>
  <c r="J19"/>
  <c r="M19" s="1"/>
  <c r="J18"/>
  <c r="M18" s="1"/>
  <c r="J17"/>
  <c r="M17" s="1"/>
  <c r="J16"/>
  <c r="M16" s="1"/>
  <c r="J15"/>
  <c r="M15" s="1"/>
  <c r="J14"/>
  <c r="M14" s="1"/>
  <c r="J12"/>
  <c r="M12" s="1"/>
  <c r="J9"/>
  <c r="M9" s="1"/>
  <c r="J7"/>
  <c r="M7" s="1"/>
  <c r="AQ31"/>
  <c r="AT31" s="1"/>
  <c r="AQ30"/>
  <c r="AT30" s="1"/>
  <c r="AR29"/>
  <c r="AU29" s="1"/>
  <c r="AR28"/>
  <c r="AU28" s="1"/>
  <c r="AR27"/>
  <c r="AU27" s="1"/>
  <c r="AQ26"/>
  <c r="AT26" s="1"/>
  <c r="AQ24"/>
  <c r="AT24" s="1"/>
  <c r="AQ22"/>
  <c r="AT22" s="1"/>
  <c r="AR20"/>
  <c r="AU20" s="1"/>
  <c r="AQ19"/>
  <c r="AT19" s="1"/>
  <c r="AQ17"/>
  <c r="AT17" s="1"/>
  <c r="AQ15"/>
  <c r="AT15" s="1"/>
  <c r="AQ13"/>
  <c r="AT13" s="1"/>
  <c r="AQ11"/>
  <c r="AT11" s="1"/>
  <c r="AQ9"/>
  <c r="AT9" s="1"/>
  <c r="AQ7"/>
  <c r="AT7" s="1"/>
  <c r="AQ6"/>
  <c r="AT6" s="1"/>
  <c r="AR10"/>
  <c r="AU10" s="1"/>
  <c r="AR7"/>
  <c r="AU7" s="1"/>
  <c r="AR55"/>
  <c r="AU55" s="1"/>
  <c r="AR53"/>
  <c r="AU53" s="1"/>
  <c r="AR51"/>
  <c r="AU51" s="1"/>
  <c r="AR49"/>
  <c r="AU49" s="1"/>
  <c r="AR47"/>
  <c r="AU47" s="1"/>
  <c r="AR45"/>
  <c r="AU45" s="1"/>
  <c r="AR43"/>
  <c r="AU43" s="1"/>
  <c r="AR41"/>
  <c r="AU41" s="1"/>
  <c r="AR39"/>
  <c r="AU39" s="1"/>
  <c r="AR37"/>
  <c r="AU37" s="1"/>
  <c r="AR35"/>
  <c r="AU35" s="1"/>
  <c r="AR33"/>
  <c r="AU33" s="1"/>
  <c r="AR31"/>
  <c r="AU31" s="1"/>
  <c r="AR30"/>
  <c r="AU30" s="1"/>
  <c r="AQ29"/>
  <c r="AT29" s="1"/>
  <c r="AQ28"/>
  <c r="AT28" s="1"/>
  <c r="AQ27"/>
  <c r="AT27" s="1"/>
  <c r="AR26"/>
  <c r="AU26" s="1"/>
  <c r="AR24"/>
  <c r="AU24" s="1"/>
  <c r="AR22"/>
  <c r="AU22" s="1"/>
  <c r="AQ20"/>
  <c r="AT20" s="1"/>
  <c r="AR19"/>
  <c r="AU19" s="1"/>
  <c r="AR17"/>
  <c r="AU17" s="1"/>
  <c r="AR15"/>
  <c r="AU15" s="1"/>
  <c r="AR13"/>
  <c r="AU13" s="1"/>
  <c r="AR12"/>
  <c r="AU12" s="1"/>
  <c r="AR8"/>
  <c r="AU8" s="1"/>
  <c r="H3" i="9" l="1"/>
  <c r="F9"/>
  <c r="G22"/>
  <c r="H28"/>
  <c r="F30"/>
  <c r="G39"/>
  <c r="H45"/>
  <c r="F47"/>
  <c r="G55"/>
  <c r="H61"/>
  <c r="F63"/>
  <c r="G71"/>
  <c r="H77"/>
  <c r="F79"/>
  <c r="G87"/>
  <c r="H93"/>
  <c r="F95"/>
  <c r="G109"/>
  <c r="H111"/>
  <c r="F118"/>
  <c r="G126"/>
  <c r="H132"/>
  <c r="F134"/>
  <c r="G142"/>
  <c r="H148"/>
  <c r="F150"/>
  <c r="G158"/>
  <c r="H164"/>
  <c r="F166"/>
  <c r="G174"/>
  <c r="H180"/>
  <c r="F182"/>
  <c r="G190"/>
  <c r="H196"/>
  <c r="F198"/>
  <c r="G206"/>
  <c r="H212"/>
  <c r="F214"/>
  <c r="G222"/>
  <c r="F228"/>
  <c r="H238"/>
  <c r="G252"/>
  <c r="F260"/>
  <c r="H270"/>
  <c r="G284"/>
  <c r="F293"/>
  <c r="H303"/>
  <c r="G317"/>
  <c r="F325"/>
  <c r="H335"/>
  <c r="G349"/>
  <c r="F357"/>
  <c r="H367"/>
  <c r="G381"/>
  <c r="F389"/>
  <c r="H399"/>
  <c r="G414"/>
  <c r="F422"/>
  <c r="H437"/>
  <c r="G453"/>
  <c r="F461"/>
  <c r="H471"/>
  <c r="G485"/>
  <c r="F493"/>
  <c r="H503"/>
  <c r="G517"/>
  <c r="F525"/>
  <c r="H535"/>
  <c r="G549"/>
  <c r="F558"/>
  <c r="H580"/>
  <c r="G608"/>
  <c r="F612"/>
  <c r="H640"/>
  <c r="G657"/>
  <c r="F672"/>
  <c r="H689"/>
  <c r="G706"/>
  <c r="F721"/>
  <c r="H738"/>
  <c r="G755"/>
  <c r="F770"/>
  <c r="H787"/>
  <c r="G804"/>
  <c r="F819"/>
  <c r="H836"/>
  <c r="G864"/>
  <c r="F868"/>
  <c r="H896"/>
  <c r="H913"/>
  <c r="F928"/>
  <c r="H945"/>
  <c r="G962"/>
  <c r="F977"/>
  <c r="H994"/>
  <c r="G12"/>
  <c r="F18"/>
  <c r="H27"/>
  <c r="G41"/>
  <c r="F49"/>
  <c r="H59"/>
  <c r="G74"/>
  <c r="F82"/>
  <c r="H96"/>
  <c r="G106"/>
  <c r="F114"/>
  <c r="H128"/>
  <c r="G138"/>
  <c r="F146"/>
  <c r="H160"/>
  <c r="G170"/>
  <c r="F178"/>
  <c r="H185"/>
  <c r="G195"/>
  <c r="F208"/>
  <c r="H218"/>
  <c r="G232"/>
  <c r="F240"/>
  <c r="H250"/>
  <c r="G264"/>
  <c r="F272"/>
  <c r="H282"/>
  <c r="G296"/>
  <c r="F304"/>
  <c r="H314"/>
  <c r="G328"/>
  <c r="F336"/>
  <c r="H346"/>
  <c r="G360"/>
  <c r="F368"/>
  <c r="H378"/>
  <c r="G392"/>
  <c r="F400"/>
  <c r="H410"/>
  <c r="G424"/>
  <c r="F432"/>
  <c r="H442"/>
  <c r="G456"/>
  <c r="F464"/>
  <c r="H474"/>
  <c r="G488"/>
  <c r="F497"/>
  <c r="H512"/>
  <c r="G522"/>
  <c r="F530"/>
  <c r="H544"/>
  <c r="G554"/>
  <c r="F562"/>
  <c r="H572"/>
  <c r="G600"/>
  <c r="F604"/>
  <c r="H632"/>
  <c r="G649"/>
  <c r="F664"/>
  <c r="H681"/>
  <c r="G698"/>
  <c r="F713"/>
  <c r="H730"/>
  <c r="G747"/>
  <c r="F762"/>
  <c r="H779"/>
  <c r="G796"/>
  <c r="F811"/>
  <c r="H828"/>
  <c r="G856"/>
  <c r="F860"/>
  <c r="H888"/>
  <c r="H905"/>
  <c r="F920"/>
  <c r="H937"/>
  <c r="G954"/>
  <c r="F969"/>
  <c r="H986"/>
  <c r="G567"/>
  <c r="F581"/>
  <c r="H597"/>
  <c r="G613"/>
  <c r="F622"/>
  <c r="H638"/>
  <c r="G654"/>
  <c r="F663"/>
  <c r="H679"/>
  <c r="G695"/>
  <c r="F709"/>
  <c r="G725"/>
  <c r="H741"/>
  <c r="F750"/>
  <c r="H766"/>
  <c r="G782"/>
  <c r="F791"/>
  <c r="H807"/>
  <c r="G823"/>
  <c r="F837"/>
  <c r="G853"/>
  <c r="H869"/>
  <c r="F878"/>
  <c r="H894"/>
  <c r="G910"/>
  <c r="F919"/>
  <c r="H935"/>
  <c r="G951"/>
  <c r="F965"/>
  <c r="H981"/>
  <c r="G997"/>
  <c r="F192"/>
  <c r="H203"/>
  <c r="G217"/>
  <c r="F225"/>
  <c r="H235"/>
  <c r="G249"/>
  <c r="F257"/>
  <c r="H267"/>
  <c r="G281"/>
  <c r="F289"/>
  <c r="H299"/>
  <c r="G313"/>
  <c r="F321"/>
  <c r="H331"/>
  <c r="G345"/>
  <c r="F353"/>
  <c r="H363"/>
  <c r="G377"/>
  <c r="F385"/>
  <c r="H395"/>
  <c r="G409"/>
  <c r="F417"/>
  <c r="H427"/>
  <c r="G441"/>
  <c r="F449"/>
  <c r="H459"/>
  <c r="G473"/>
  <c r="G9"/>
  <c r="H15"/>
  <c r="F22"/>
  <c r="G30"/>
  <c r="H37"/>
  <c r="F39"/>
  <c r="G47"/>
  <c r="H53"/>
  <c r="F55"/>
  <c r="G63"/>
  <c r="H69"/>
  <c r="F71"/>
  <c r="G79"/>
  <c r="H85"/>
  <c r="F87"/>
  <c r="G95"/>
  <c r="H102"/>
  <c r="F109"/>
  <c r="G118"/>
  <c r="H124"/>
  <c r="F126"/>
  <c r="G134"/>
  <c r="H140"/>
  <c r="F142"/>
  <c r="G150"/>
  <c r="H156"/>
  <c r="F158"/>
  <c r="G166"/>
  <c r="H172"/>
  <c r="F174"/>
  <c r="G182"/>
  <c r="H188"/>
  <c r="F190"/>
  <c r="G198"/>
  <c r="H204"/>
  <c r="F206"/>
  <c r="G214"/>
  <c r="H220"/>
  <c r="F222"/>
  <c r="G236"/>
  <c r="F244"/>
  <c r="H254"/>
  <c r="G268"/>
  <c r="F276"/>
  <c r="H286"/>
  <c r="G301"/>
  <c r="F309"/>
  <c r="H319"/>
  <c r="G333"/>
  <c r="F341"/>
  <c r="H351"/>
  <c r="G365"/>
  <c r="F373"/>
  <c r="H383"/>
  <c r="G397"/>
  <c r="F405"/>
  <c r="H420"/>
  <c r="G430"/>
  <c r="F439"/>
  <c r="H455"/>
  <c r="G469"/>
  <c r="F477"/>
  <c r="H487"/>
  <c r="G501"/>
  <c r="F509"/>
  <c r="H519"/>
  <c r="G533"/>
  <c r="F541"/>
  <c r="H551"/>
  <c r="G578"/>
  <c r="F593"/>
  <c r="H610"/>
  <c r="G627"/>
  <c r="F642"/>
  <c r="H659"/>
  <c r="G676"/>
  <c r="F691"/>
  <c r="H708"/>
  <c r="G736"/>
  <c r="F740"/>
  <c r="H768"/>
  <c r="H785"/>
  <c r="F800"/>
  <c r="G817"/>
  <c r="G834"/>
  <c r="F849"/>
  <c r="H866"/>
  <c r="G883"/>
  <c r="F898"/>
  <c r="H915"/>
  <c r="G932"/>
  <c r="F947"/>
  <c r="H964"/>
  <c r="G992"/>
  <c r="F996"/>
  <c r="H16"/>
  <c r="G25"/>
  <c r="F33"/>
  <c r="H43"/>
  <c r="G57"/>
  <c r="F65"/>
  <c r="H80"/>
  <c r="G90"/>
  <c r="F98"/>
  <c r="H112"/>
  <c r="G122"/>
  <c r="F130"/>
  <c r="H144"/>
  <c r="G154"/>
  <c r="F162"/>
  <c r="H176"/>
  <c r="G186"/>
  <c r="F187"/>
  <c r="H202"/>
  <c r="G216"/>
  <c r="F224"/>
  <c r="H234"/>
  <c r="G248"/>
  <c r="F256"/>
  <c r="H266"/>
  <c r="G280"/>
  <c r="F288"/>
  <c r="H298"/>
  <c r="G312"/>
  <c r="F320"/>
  <c r="H330"/>
  <c r="G344"/>
  <c r="F352"/>
  <c r="H362"/>
  <c r="G376"/>
  <c r="F384"/>
  <c r="H394"/>
  <c r="G408"/>
  <c r="F416"/>
  <c r="H426"/>
  <c r="G440"/>
  <c r="F448"/>
  <c r="H458"/>
  <c r="G472"/>
  <c r="F480"/>
  <c r="H490"/>
  <c r="G506"/>
  <c r="F514"/>
  <c r="H528"/>
  <c r="G538"/>
  <c r="F546"/>
  <c r="H560"/>
  <c r="G570"/>
  <c r="F585"/>
  <c r="H602"/>
  <c r="G619"/>
  <c r="F634"/>
  <c r="H651"/>
  <c r="G668"/>
  <c r="F683"/>
  <c r="H700"/>
  <c r="G728"/>
  <c r="F732"/>
  <c r="H760"/>
  <c r="H777"/>
  <c r="F792"/>
  <c r="G809"/>
  <c r="G826"/>
  <c r="F841"/>
  <c r="H858"/>
  <c r="G875"/>
  <c r="F890"/>
  <c r="H907"/>
  <c r="G924"/>
  <c r="F939"/>
  <c r="H956"/>
  <c r="G984"/>
  <c r="F988"/>
  <c r="H574"/>
  <c r="G590"/>
  <c r="F599"/>
  <c r="H615"/>
  <c r="G631"/>
  <c r="F645"/>
  <c r="H661"/>
  <c r="G677"/>
  <c r="F686"/>
  <c r="H702"/>
  <c r="G718"/>
  <c r="F727"/>
  <c r="H743"/>
  <c r="G759"/>
  <c r="F773"/>
  <c r="G789"/>
  <c r="H805"/>
  <c r="F814"/>
  <c r="H830"/>
  <c r="G846"/>
  <c r="F855"/>
  <c r="H871"/>
  <c r="G887"/>
  <c r="F901"/>
  <c r="G917"/>
  <c r="G933"/>
  <c r="F942"/>
  <c r="H958"/>
  <c r="G974"/>
  <c r="F983"/>
  <c r="H999"/>
  <c r="G201"/>
  <c r="F209"/>
  <c r="H219"/>
  <c r="G233"/>
  <c r="F241"/>
  <c r="H251"/>
  <c r="G265"/>
  <c r="F273"/>
  <c r="H283"/>
  <c r="G297"/>
  <c r="F305"/>
  <c r="H315"/>
  <c r="G329"/>
  <c r="F337"/>
  <c r="H347"/>
  <c r="G361"/>
  <c r="F369"/>
  <c r="H379"/>
  <c r="G393"/>
  <c r="F401"/>
  <c r="H411"/>
  <c r="G425"/>
  <c r="F433"/>
  <c r="H443"/>
  <c r="G457"/>
  <c r="H2"/>
  <c r="F2"/>
  <c r="G2"/>
  <c r="H998"/>
  <c r="F991"/>
  <c r="G991"/>
  <c r="H989"/>
  <c r="F982"/>
  <c r="G982"/>
  <c r="H975"/>
  <c r="F973"/>
  <c r="G973"/>
  <c r="H966"/>
  <c r="F959"/>
  <c r="G959"/>
  <c r="H957"/>
  <c r="F950"/>
  <c r="G950"/>
  <c r="H943"/>
  <c r="F941"/>
  <c r="G941"/>
  <c r="H934"/>
  <c r="F927"/>
  <c r="G927"/>
  <c r="G925"/>
  <c r="F918"/>
  <c r="G918"/>
  <c r="H911"/>
  <c r="F909"/>
  <c r="H909"/>
  <c r="H902"/>
  <c r="F895"/>
  <c r="G895"/>
  <c r="G893"/>
  <c r="F886"/>
  <c r="G886"/>
  <c r="H879"/>
  <c r="F877"/>
  <c r="H877"/>
  <c r="H870"/>
  <c r="F863"/>
  <c r="G863"/>
  <c r="G861"/>
  <c r="F854"/>
  <c r="G854"/>
  <c r="H847"/>
  <c r="F845"/>
  <c r="H845"/>
  <c r="H838"/>
  <c r="F831"/>
  <c r="G831"/>
  <c r="G829"/>
  <c r="F822"/>
  <c r="G822"/>
  <c r="H815"/>
  <c r="F813"/>
  <c r="H813"/>
  <c r="H806"/>
  <c r="F799"/>
  <c r="G799"/>
  <c r="G797"/>
  <c r="F790"/>
  <c r="G790"/>
  <c r="H783"/>
  <c r="F781"/>
  <c r="H781"/>
  <c r="H774"/>
  <c r="F767"/>
  <c r="G767"/>
  <c r="G765"/>
  <c r="F758"/>
  <c r="G758"/>
  <c r="H751"/>
  <c r="F749"/>
  <c r="H749"/>
  <c r="H742"/>
  <c r="F735"/>
  <c r="G735"/>
  <c r="G733"/>
  <c r="F726"/>
  <c r="G726"/>
  <c r="H719"/>
  <c r="F717"/>
  <c r="H717"/>
  <c r="H710"/>
  <c r="F703"/>
  <c r="G703"/>
  <c r="H701"/>
  <c r="F694"/>
  <c r="G694"/>
  <c r="H687"/>
  <c r="F685"/>
  <c r="G685"/>
  <c r="H678"/>
  <c r="F671"/>
  <c r="G671"/>
  <c r="H669"/>
  <c r="F662"/>
  <c r="G662"/>
  <c r="H655"/>
  <c r="F653"/>
  <c r="G653"/>
  <c r="H646"/>
  <c r="F639"/>
  <c r="G639"/>
  <c r="H637"/>
  <c r="F630"/>
  <c r="G630"/>
  <c r="H623"/>
  <c r="F621"/>
  <c r="G621"/>
  <c r="H614"/>
  <c r="F607"/>
  <c r="G607"/>
  <c r="H605"/>
  <c r="F598"/>
  <c r="G598"/>
  <c r="H591"/>
  <c r="F589"/>
  <c r="G589"/>
  <c r="H582"/>
  <c r="F575"/>
  <c r="G575"/>
  <c r="H573"/>
  <c r="F566"/>
  <c r="G566"/>
  <c r="H1001"/>
  <c r="F987"/>
  <c r="G987"/>
  <c r="H985"/>
  <c r="F972"/>
  <c r="G972"/>
  <c r="H970"/>
  <c r="F968"/>
  <c r="G968"/>
  <c r="H955"/>
  <c r="F953"/>
  <c r="G953"/>
  <c r="H940"/>
  <c r="F938"/>
  <c r="G938"/>
  <c r="H936"/>
  <c r="F923"/>
  <c r="G923"/>
  <c r="G921"/>
  <c r="F908"/>
  <c r="G908"/>
  <c r="H906"/>
  <c r="F904"/>
  <c r="G904"/>
  <c r="H891"/>
  <c r="F889"/>
  <c r="H889"/>
  <c r="H876"/>
  <c r="F874"/>
  <c r="G874"/>
  <c r="H872"/>
  <c r="F859"/>
  <c r="G859"/>
  <c r="G857"/>
  <c r="F844"/>
  <c r="G844"/>
  <c r="H842"/>
  <c r="F840"/>
  <c r="G840"/>
  <c r="H827"/>
  <c r="F825"/>
  <c r="H825"/>
  <c r="H812"/>
  <c r="F810"/>
  <c r="G810"/>
  <c r="H808"/>
  <c r="F795"/>
  <c r="G795"/>
  <c r="G793"/>
  <c r="F780"/>
  <c r="G780"/>
  <c r="H778"/>
  <c r="F776"/>
  <c r="G776"/>
  <c r="H763"/>
  <c r="F761"/>
  <c r="H761"/>
  <c r="H748"/>
  <c r="F746"/>
  <c r="G746"/>
  <c r="H744"/>
  <c r="F731"/>
  <c r="G731"/>
  <c r="G729"/>
  <c r="F716"/>
  <c r="G716"/>
  <c r="H714"/>
  <c r="F712"/>
  <c r="G712"/>
  <c r="H699"/>
  <c r="F697"/>
  <c r="G697"/>
  <c r="H684"/>
  <c r="F682"/>
  <c r="G682"/>
  <c r="H680"/>
  <c r="F667"/>
  <c r="G667"/>
  <c r="H665"/>
  <c r="F652"/>
  <c r="G652"/>
  <c r="H650"/>
  <c r="F648"/>
  <c r="G648"/>
  <c r="H635"/>
  <c r="F633"/>
  <c r="G633"/>
  <c r="H620"/>
  <c r="F618"/>
  <c r="G618"/>
  <c r="H616"/>
  <c r="F603"/>
  <c r="G603"/>
  <c r="H601"/>
  <c r="F588"/>
  <c r="G588"/>
  <c r="H586"/>
  <c r="F584"/>
  <c r="G584"/>
  <c r="H571"/>
  <c r="F569"/>
  <c r="G569"/>
  <c r="H563"/>
  <c r="F561"/>
  <c r="G561"/>
  <c r="H555"/>
  <c r="F553"/>
  <c r="G553"/>
  <c r="H547"/>
  <c r="F545"/>
  <c r="G545"/>
  <c r="H539"/>
  <c r="F537"/>
  <c r="G537"/>
  <c r="H531"/>
  <c r="F529"/>
  <c r="G529"/>
  <c r="H523"/>
  <c r="F521"/>
  <c r="G521"/>
  <c r="H515"/>
  <c r="F513"/>
  <c r="G513"/>
  <c r="H507"/>
  <c r="F505"/>
  <c r="G505"/>
  <c r="H498"/>
  <c r="F491"/>
  <c r="G491"/>
  <c r="H489"/>
  <c r="F483"/>
  <c r="G483"/>
  <c r="H481"/>
  <c r="F475"/>
  <c r="G475"/>
  <c r="H473"/>
  <c r="F467"/>
  <c r="G467"/>
  <c r="H465"/>
  <c r="F459"/>
  <c r="G459"/>
  <c r="H457"/>
  <c r="F451"/>
  <c r="G451"/>
  <c r="H449"/>
  <c r="F443"/>
  <c r="G443"/>
  <c r="H441"/>
  <c r="F435"/>
  <c r="G435"/>
  <c r="H433"/>
  <c r="F427"/>
  <c r="G427"/>
  <c r="H425"/>
  <c r="F419"/>
  <c r="G419"/>
  <c r="H417"/>
  <c r="F411"/>
  <c r="G411"/>
  <c r="H409"/>
  <c r="F403"/>
  <c r="G403"/>
  <c r="H401"/>
  <c r="F395"/>
  <c r="G395"/>
  <c r="H393"/>
  <c r="F387"/>
  <c r="G387"/>
  <c r="H385"/>
  <c r="F379"/>
  <c r="G379"/>
  <c r="H377"/>
  <c r="F371"/>
  <c r="G371"/>
  <c r="H369"/>
  <c r="F363"/>
  <c r="G363"/>
  <c r="H361"/>
  <c r="F355"/>
  <c r="G355"/>
  <c r="H353"/>
  <c r="F347"/>
  <c r="G347"/>
  <c r="H345"/>
  <c r="F339"/>
  <c r="G339"/>
  <c r="H337"/>
  <c r="F331"/>
  <c r="G331"/>
  <c r="H329"/>
  <c r="F323"/>
  <c r="G323"/>
  <c r="H321"/>
  <c r="F315"/>
  <c r="G315"/>
  <c r="H313"/>
  <c r="F307"/>
  <c r="G307"/>
  <c r="H305"/>
  <c r="F299"/>
  <c r="G299"/>
  <c r="H297"/>
  <c r="F291"/>
  <c r="G291"/>
  <c r="H289"/>
  <c r="F283"/>
  <c r="G283"/>
  <c r="H281"/>
  <c r="F275"/>
  <c r="G275"/>
  <c r="H273"/>
  <c r="F267"/>
  <c r="G267"/>
  <c r="H265"/>
  <c r="F259"/>
  <c r="G259"/>
  <c r="H257"/>
  <c r="F251"/>
  <c r="G251"/>
  <c r="H249"/>
  <c r="F243"/>
  <c r="G243"/>
  <c r="H241"/>
  <c r="F235"/>
  <c r="G235"/>
  <c r="H233"/>
  <c r="F227"/>
  <c r="G227"/>
  <c r="H225"/>
  <c r="F219"/>
  <c r="G219"/>
  <c r="H217"/>
  <c r="F211"/>
  <c r="G211"/>
  <c r="H209"/>
  <c r="F203"/>
  <c r="G203"/>
  <c r="H201"/>
  <c r="F194"/>
  <c r="G194"/>
  <c r="H192"/>
  <c r="F999"/>
  <c r="G999"/>
  <c r="H997"/>
  <c r="F990"/>
  <c r="G990"/>
  <c r="H983"/>
  <c r="F981"/>
  <c r="G981"/>
  <c r="H974"/>
  <c r="F967"/>
  <c r="G967"/>
  <c r="H965"/>
  <c r="F958"/>
  <c r="G958"/>
  <c r="H951"/>
  <c r="F949"/>
  <c r="G949"/>
  <c r="H942"/>
  <c r="F935"/>
  <c r="G935"/>
  <c r="H933"/>
  <c r="F926"/>
  <c r="G926"/>
  <c r="H919"/>
  <c r="F917"/>
  <c r="H917"/>
  <c r="H910"/>
  <c r="F903"/>
  <c r="G903"/>
  <c r="G901"/>
  <c r="F894"/>
  <c r="G894"/>
  <c r="H887"/>
  <c r="F885"/>
  <c r="H885"/>
  <c r="H878"/>
  <c r="F871"/>
  <c r="G871"/>
  <c r="G869"/>
  <c r="F862"/>
  <c r="G862"/>
  <c r="H855"/>
  <c r="F853"/>
  <c r="H853"/>
  <c r="H846"/>
  <c r="F839"/>
  <c r="G839"/>
  <c r="G837"/>
  <c r="F830"/>
  <c r="G830"/>
  <c r="H823"/>
  <c r="F821"/>
  <c r="H821"/>
  <c r="H814"/>
  <c r="F807"/>
  <c r="G807"/>
  <c r="G805"/>
  <c r="F798"/>
  <c r="G798"/>
  <c r="H791"/>
  <c r="F789"/>
  <c r="H789"/>
  <c r="H782"/>
  <c r="F775"/>
  <c r="G775"/>
  <c r="G773"/>
  <c r="F766"/>
  <c r="G766"/>
  <c r="H759"/>
  <c r="F757"/>
  <c r="H757"/>
  <c r="H750"/>
  <c r="F743"/>
  <c r="G743"/>
  <c r="G741"/>
  <c r="F734"/>
  <c r="G734"/>
  <c r="H727"/>
  <c r="F725"/>
  <c r="H725"/>
  <c r="H718"/>
  <c r="F711"/>
  <c r="G711"/>
  <c r="H709"/>
  <c r="F702"/>
  <c r="G702"/>
  <c r="H695"/>
  <c r="F693"/>
  <c r="G693"/>
  <c r="H686"/>
  <c r="F679"/>
  <c r="G679"/>
  <c r="H677"/>
  <c r="F670"/>
  <c r="G670"/>
  <c r="H663"/>
  <c r="F661"/>
  <c r="G661"/>
  <c r="H654"/>
  <c r="F647"/>
  <c r="G647"/>
  <c r="H645"/>
  <c r="F638"/>
  <c r="G638"/>
  <c r="H631"/>
  <c r="F629"/>
  <c r="G629"/>
  <c r="H622"/>
  <c r="F615"/>
  <c r="G615"/>
  <c r="H613"/>
  <c r="F606"/>
  <c r="G606"/>
  <c r="H599"/>
  <c r="F597"/>
  <c r="G597"/>
  <c r="H590"/>
  <c r="F583"/>
  <c r="G583"/>
  <c r="H581"/>
  <c r="F574"/>
  <c r="G574"/>
  <c r="H567"/>
  <c r="F565"/>
  <c r="G565"/>
  <c r="H988"/>
  <c r="F986"/>
  <c r="G986"/>
  <c r="H984"/>
  <c r="F971"/>
  <c r="G971"/>
  <c r="H969"/>
  <c r="F956"/>
  <c r="G956"/>
  <c r="H954"/>
  <c r="F952"/>
  <c r="G952"/>
  <c r="H939"/>
  <c r="F937"/>
  <c r="G937"/>
  <c r="H924"/>
  <c r="F922"/>
  <c r="G922"/>
  <c r="H920"/>
  <c r="F907"/>
  <c r="G907"/>
  <c r="G905"/>
  <c r="F892"/>
  <c r="G892"/>
  <c r="H890"/>
  <c r="F888"/>
  <c r="G888"/>
  <c r="H875"/>
  <c r="F873"/>
  <c r="H873"/>
  <c r="H860"/>
  <c r="F858"/>
  <c r="G858"/>
  <c r="H856"/>
  <c r="F843"/>
  <c r="G843"/>
  <c r="G841"/>
  <c r="F828"/>
  <c r="G828"/>
  <c r="H826"/>
  <c r="F824"/>
  <c r="G824"/>
  <c r="H811"/>
  <c r="F809"/>
  <c r="H809"/>
  <c r="H796"/>
  <c r="F794"/>
  <c r="G794"/>
  <c r="H792"/>
  <c r="F779"/>
  <c r="G779"/>
  <c r="G777"/>
  <c r="F764"/>
  <c r="G764"/>
  <c r="H762"/>
  <c r="F760"/>
  <c r="G760"/>
  <c r="H747"/>
  <c r="F745"/>
  <c r="H745"/>
  <c r="H732"/>
  <c r="F730"/>
  <c r="G730"/>
  <c r="H728"/>
  <c r="F715"/>
  <c r="G715"/>
  <c r="H713"/>
  <c r="F700"/>
  <c r="G700"/>
  <c r="H698"/>
  <c r="F696"/>
  <c r="G696"/>
  <c r="H683"/>
  <c r="F681"/>
  <c r="G681"/>
  <c r="H668"/>
  <c r="F666"/>
  <c r="G666"/>
  <c r="H664"/>
  <c r="F651"/>
  <c r="G651"/>
  <c r="H649"/>
  <c r="F636"/>
  <c r="G636"/>
  <c r="H634"/>
  <c r="F632"/>
  <c r="G632"/>
  <c r="H619"/>
  <c r="F617"/>
  <c r="G617"/>
  <c r="H604"/>
  <c r="F602"/>
  <c r="G602"/>
  <c r="H600"/>
  <c r="F587"/>
  <c r="G587"/>
  <c r="H585"/>
  <c r="F572"/>
  <c r="G572"/>
  <c r="H570"/>
  <c r="F568"/>
  <c r="G568"/>
  <c r="H562"/>
  <c r="F560"/>
  <c r="G560"/>
  <c r="H554"/>
  <c r="F552"/>
  <c r="G552"/>
  <c r="H546"/>
  <c r="F544"/>
  <c r="G544"/>
  <c r="H538"/>
  <c r="F536"/>
  <c r="G536"/>
  <c r="H530"/>
  <c r="F528"/>
  <c r="G528"/>
  <c r="H522"/>
  <c r="F520"/>
  <c r="G520"/>
  <c r="H514"/>
  <c r="F512"/>
  <c r="G512"/>
  <c r="H506"/>
  <c r="F499"/>
  <c r="G499"/>
  <c r="H497"/>
  <c r="F490"/>
  <c r="G490"/>
  <c r="H488"/>
  <c r="F482"/>
  <c r="G482"/>
  <c r="H480"/>
  <c r="F474"/>
  <c r="G474"/>
  <c r="H472"/>
  <c r="F466"/>
  <c r="G466"/>
  <c r="H464"/>
  <c r="F458"/>
  <c r="G458"/>
  <c r="H456"/>
  <c r="F450"/>
  <c r="G450"/>
  <c r="H448"/>
  <c r="F442"/>
  <c r="G442"/>
  <c r="H440"/>
  <c r="F434"/>
  <c r="G434"/>
  <c r="H432"/>
  <c r="F426"/>
  <c r="G426"/>
  <c r="H424"/>
  <c r="F418"/>
  <c r="G418"/>
  <c r="H416"/>
  <c r="F410"/>
  <c r="G410"/>
  <c r="H408"/>
  <c r="F402"/>
  <c r="G402"/>
  <c r="H400"/>
  <c r="F394"/>
  <c r="G394"/>
  <c r="H392"/>
  <c r="F386"/>
  <c r="G386"/>
  <c r="H384"/>
  <c r="F378"/>
  <c r="G378"/>
  <c r="H376"/>
  <c r="F370"/>
  <c r="G370"/>
  <c r="H368"/>
  <c r="F362"/>
  <c r="G362"/>
  <c r="H360"/>
  <c r="F354"/>
  <c r="G354"/>
  <c r="H352"/>
  <c r="F346"/>
  <c r="G346"/>
  <c r="H344"/>
  <c r="F338"/>
  <c r="G338"/>
  <c r="H336"/>
  <c r="F330"/>
  <c r="G330"/>
  <c r="H328"/>
  <c r="F322"/>
  <c r="G322"/>
  <c r="H320"/>
  <c r="F314"/>
  <c r="G314"/>
  <c r="H312"/>
  <c r="F306"/>
  <c r="G306"/>
  <c r="H304"/>
  <c r="F298"/>
  <c r="G298"/>
  <c r="H296"/>
  <c r="F290"/>
  <c r="G290"/>
  <c r="H288"/>
  <c r="F282"/>
  <c r="G282"/>
  <c r="H280"/>
  <c r="F274"/>
  <c r="G274"/>
  <c r="H272"/>
  <c r="F266"/>
  <c r="G266"/>
  <c r="H264"/>
  <c r="F258"/>
  <c r="G258"/>
  <c r="H256"/>
  <c r="F250"/>
  <c r="G250"/>
  <c r="H248"/>
  <c r="F242"/>
  <c r="G242"/>
  <c r="H240"/>
  <c r="F234"/>
  <c r="G234"/>
  <c r="H232"/>
  <c r="F226"/>
  <c r="G226"/>
  <c r="H224"/>
  <c r="F218"/>
  <c r="G218"/>
  <c r="H216"/>
  <c r="F210"/>
  <c r="G210"/>
  <c r="H208"/>
  <c r="F202"/>
  <c r="G202"/>
  <c r="H195"/>
  <c r="F193"/>
  <c r="G193"/>
  <c r="H187"/>
  <c r="F185"/>
  <c r="G185"/>
  <c r="H186"/>
  <c r="F184"/>
  <c r="G184"/>
  <c r="H178"/>
  <c r="F176"/>
  <c r="G176"/>
  <c r="H170"/>
  <c r="F168"/>
  <c r="G168"/>
  <c r="H162"/>
  <c r="F160"/>
  <c r="G160"/>
  <c r="H154"/>
  <c r="F152"/>
  <c r="G152"/>
  <c r="H146"/>
  <c r="F144"/>
  <c r="G144"/>
  <c r="H138"/>
  <c r="F136"/>
  <c r="G136"/>
  <c r="H130"/>
  <c r="F128"/>
  <c r="G128"/>
  <c r="H122"/>
  <c r="F120"/>
  <c r="G120"/>
  <c r="H114"/>
  <c r="F112"/>
  <c r="G112"/>
  <c r="H106"/>
  <c r="F104"/>
  <c r="G104"/>
  <c r="H98"/>
  <c r="F96"/>
  <c r="G96"/>
  <c r="H90"/>
  <c r="F88"/>
  <c r="G88"/>
  <c r="H82"/>
  <c r="F80"/>
  <c r="G80"/>
  <c r="H74"/>
  <c r="F67"/>
  <c r="G67"/>
  <c r="H65"/>
  <c r="F59"/>
  <c r="G59"/>
  <c r="H57"/>
  <c r="F51"/>
  <c r="G51"/>
  <c r="H49"/>
  <c r="F43"/>
  <c r="G43"/>
  <c r="H41"/>
  <c r="F35"/>
  <c r="G35"/>
  <c r="H33"/>
  <c r="F27"/>
  <c r="G27"/>
  <c r="H25"/>
  <c r="F20"/>
  <c r="G20"/>
  <c r="H18"/>
  <c r="F16"/>
  <c r="G16"/>
  <c r="H12"/>
  <c r="F6"/>
  <c r="G6"/>
  <c r="H996"/>
  <c r="F994"/>
  <c r="G994"/>
  <c r="H992"/>
  <c r="F979"/>
  <c r="G979"/>
  <c r="H977"/>
  <c r="F964"/>
  <c r="G964"/>
  <c r="H962"/>
  <c r="F960"/>
  <c r="G960"/>
  <c r="H947"/>
  <c r="F945"/>
  <c r="G945"/>
  <c r="H932"/>
  <c r="F930"/>
  <c r="G930"/>
  <c r="H928"/>
  <c r="F915"/>
  <c r="G915"/>
  <c r="G913"/>
  <c r="F900"/>
  <c r="G900"/>
  <c r="H898"/>
  <c r="F896"/>
  <c r="G896"/>
  <c r="H883"/>
  <c r="F881"/>
  <c r="H881"/>
  <c r="H868"/>
  <c r="F866"/>
  <c r="G866"/>
  <c r="H864"/>
  <c r="F851"/>
  <c r="G851"/>
  <c r="G849"/>
  <c r="F836"/>
  <c r="G836"/>
  <c r="H834"/>
  <c r="F832"/>
  <c r="G832"/>
  <c r="H819"/>
  <c r="F817"/>
  <c r="H817"/>
  <c r="H804"/>
  <c r="F802"/>
  <c r="G802"/>
  <c r="H800"/>
  <c r="F787"/>
  <c r="G787"/>
  <c r="G785"/>
  <c r="F772"/>
  <c r="G772"/>
  <c r="H770"/>
  <c r="F768"/>
  <c r="G768"/>
  <c r="H755"/>
  <c r="F753"/>
  <c r="H753"/>
  <c r="H740"/>
  <c r="F738"/>
  <c r="G738"/>
  <c r="H736"/>
  <c r="F723"/>
  <c r="G723"/>
  <c r="G721"/>
  <c r="F708"/>
  <c r="G708"/>
  <c r="H706"/>
  <c r="F704"/>
  <c r="G704"/>
  <c r="H691"/>
  <c r="F689"/>
  <c r="G689"/>
  <c r="H676"/>
  <c r="F674"/>
  <c r="G674"/>
  <c r="H672"/>
  <c r="F659"/>
  <c r="G659"/>
  <c r="H657"/>
  <c r="F644"/>
  <c r="G644"/>
  <c r="H642"/>
  <c r="F640"/>
  <c r="G640"/>
  <c r="H627"/>
  <c r="F625"/>
  <c r="G625"/>
  <c r="H612"/>
  <c r="F610"/>
  <c r="G610"/>
  <c r="H608"/>
  <c r="F595"/>
  <c r="G595"/>
  <c r="H593"/>
  <c r="F580"/>
  <c r="G580"/>
  <c r="H578"/>
  <c r="F576"/>
  <c r="G576"/>
  <c r="H558"/>
  <c r="F551"/>
  <c r="G551"/>
  <c r="H549"/>
  <c r="F543"/>
  <c r="G543"/>
  <c r="H541"/>
  <c r="F535"/>
  <c r="G535"/>
  <c r="H533"/>
  <c r="F527"/>
  <c r="G527"/>
  <c r="H525"/>
  <c r="F519"/>
  <c r="G519"/>
  <c r="H517"/>
  <c r="F511"/>
  <c r="G511"/>
  <c r="H509"/>
  <c r="F503"/>
  <c r="G503"/>
  <c r="H501"/>
  <c r="F495"/>
  <c r="G495"/>
  <c r="H493"/>
  <c r="F487"/>
  <c r="G487"/>
  <c r="H485"/>
  <c r="F479"/>
  <c r="G479"/>
  <c r="H477"/>
  <c r="F471"/>
  <c r="G471"/>
  <c r="H469"/>
  <c r="F463"/>
  <c r="G463"/>
  <c r="H461"/>
  <c r="F455"/>
  <c r="G455"/>
  <c r="H453"/>
  <c r="F446"/>
  <c r="G446"/>
  <c r="H439"/>
  <c r="F437"/>
  <c r="G437"/>
  <c r="H430"/>
  <c r="F428"/>
  <c r="G428"/>
  <c r="H422"/>
  <c r="F420"/>
  <c r="G420"/>
  <c r="H414"/>
  <c r="F407"/>
  <c r="G407"/>
  <c r="H405"/>
  <c r="F399"/>
  <c r="G399"/>
  <c r="H397"/>
  <c r="F391"/>
  <c r="G391"/>
  <c r="H389"/>
  <c r="F383"/>
  <c r="G383"/>
  <c r="H381"/>
  <c r="F375"/>
  <c r="G375"/>
  <c r="H373"/>
  <c r="F367"/>
  <c r="G367"/>
  <c r="H365"/>
  <c r="F359"/>
  <c r="G359"/>
  <c r="H357"/>
  <c r="F351"/>
  <c r="G351"/>
  <c r="H349"/>
  <c r="F343"/>
  <c r="G343"/>
  <c r="H341"/>
  <c r="F335"/>
  <c r="G335"/>
  <c r="H333"/>
  <c r="F327"/>
  <c r="G327"/>
  <c r="H325"/>
  <c r="F319"/>
  <c r="G319"/>
  <c r="H317"/>
  <c r="F311"/>
  <c r="G311"/>
  <c r="H309"/>
  <c r="F303"/>
  <c r="G303"/>
  <c r="H301"/>
  <c r="F295"/>
  <c r="G295"/>
  <c r="H293"/>
  <c r="F286"/>
  <c r="G286"/>
  <c r="H284"/>
  <c r="F278"/>
  <c r="G278"/>
  <c r="H276"/>
  <c r="F270"/>
  <c r="G270"/>
  <c r="H268"/>
  <c r="F262"/>
  <c r="G262"/>
  <c r="H260"/>
  <c r="F254"/>
  <c r="G254"/>
  <c r="H252"/>
  <c r="F246"/>
  <c r="G246"/>
  <c r="H244"/>
  <c r="F238"/>
  <c r="G238"/>
  <c r="H236"/>
  <c r="F230"/>
  <c r="G230"/>
  <c r="H228"/>
  <c r="F998"/>
  <c r="G998"/>
  <c r="H991"/>
  <c r="F989"/>
  <c r="G989"/>
  <c r="H982"/>
  <c r="F975"/>
  <c r="G975"/>
  <c r="H973"/>
  <c r="F966"/>
  <c r="G966"/>
  <c r="H959"/>
  <c r="F957"/>
  <c r="G957"/>
  <c r="H950"/>
  <c r="F943"/>
  <c r="G943"/>
  <c r="H941"/>
  <c r="F934"/>
  <c r="G934"/>
  <c r="H927"/>
  <c r="F925"/>
  <c r="H925"/>
  <c r="H918"/>
  <c r="F911"/>
  <c r="G911"/>
  <c r="G909"/>
  <c r="F902"/>
  <c r="G902"/>
  <c r="H895"/>
  <c r="F893"/>
  <c r="H893"/>
  <c r="H886"/>
  <c r="F879"/>
  <c r="G879"/>
  <c r="G877"/>
  <c r="F870"/>
  <c r="G870"/>
  <c r="H863"/>
  <c r="F861"/>
  <c r="H861"/>
  <c r="H854"/>
  <c r="F847"/>
  <c r="G847"/>
  <c r="G845"/>
  <c r="F838"/>
  <c r="G838"/>
  <c r="H831"/>
  <c r="F829"/>
  <c r="H829"/>
  <c r="H822"/>
  <c r="F815"/>
  <c r="G815"/>
  <c r="G813"/>
  <c r="F806"/>
  <c r="G806"/>
  <c r="H799"/>
  <c r="F797"/>
  <c r="H797"/>
  <c r="H790"/>
  <c r="F783"/>
  <c r="G783"/>
  <c r="G781"/>
  <c r="F774"/>
  <c r="G774"/>
  <c r="H767"/>
  <c r="F765"/>
  <c r="H765"/>
  <c r="H758"/>
  <c r="F751"/>
  <c r="G751"/>
  <c r="G749"/>
  <c r="F742"/>
  <c r="G742"/>
  <c r="H735"/>
  <c r="F733"/>
  <c r="H733"/>
  <c r="H726"/>
  <c r="F719"/>
  <c r="G719"/>
  <c r="G717"/>
  <c r="F710"/>
  <c r="G710"/>
  <c r="H703"/>
  <c r="F701"/>
  <c r="G701"/>
  <c r="H694"/>
  <c r="F687"/>
  <c r="G687"/>
  <c r="H685"/>
  <c r="F678"/>
  <c r="G678"/>
  <c r="H671"/>
  <c r="F669"/>
  <c r="G669"/>
  <c r="H662"/>
  <c r="F655"/>
  <c r="G655"/>
  <c r="H653"/>
  <c r="F646"/>
  <c r="G646"/>
  <c r="H639"/>
  <c r="F637"/>
  <c r="G637"/>
  <c r="H630"/>
  <c r="F623"/>
  <c r="G623"/>
  <c r="H621"/>
  <c r="F614"/>
  <c r="G614"/>
  <c r="H607"/>
  <c r="F605"/>
  <c r="G605"/>
  <c r="H598"/>
  <c r="F591"/>
  <c r="G591"/>
  <c r="H589"/>
  <c r="F582"/>
  <c r="G582"/>
  <c r="H575"/>
  <c r="F573"/>
  <c r="G573"/>
  <c r="H566"/>
  <c r="F1001"/>
  <c r="G1001"/>
  <c r="H987"/>
  <c r="F985"/>
  <c r="G985"/>
  <c r="H972"/>
  <c r="F970"/>
  <c r="G970"/>
  <c r="H968"/>
  <c r="F955"/>
  <c r="G955"/>
  <c r="H953"/>
  <c r="F940"/>
  <c r="G940"/>
  <c r="H938"/>
  <c r="F936"/>
  <c r="G936"/>
  <c r="H923"/>
  <c r="F921"/>
  <c r="H921"/>
  <c r="H908"/>
  <c r="F906"/>
  <c r="G906"/>
  <c r="H904"/>
  <c r="F891"/>
  <c r="G891"/>
  <c r="G889"/>
  <c r="F876"/>
  <c r="G876"/>
  <c r="H874"/>
  <c r="F872"/>
  <c r="G872"/>
  <c r="H859"/>
  <c r="F857"/>
  <c r="H857"/>
  <c r="H844"/>
  <c r="F842"/>
  <c r="G842"/>
  <c r="H840"/>
  <c r="F827"/>
  <c r="G827"/>
  <c r="G825"/>
  <c r="F812"/>
  <c r="G812"/>
  <c r="H810"/>
  <c r="F808"/>
  <c r="G808"/>
  <c r="H795"/>
  <c r="F793"/>
  <c r="H793"/>
  <c r="H780"/>
  <c r="F778"/>
  <c r="G778"/>
  <c r="H776"/>
  <c r="F763"/>
  <c r="G763"/>
  <c r="G761"/>
  <c r="F748"/>
  <c r="G748"/>
  <c r="H746"/>
  <c r="F744"/>
  <c r="G744"/>
  <c r="H731"/>
  <c r="F729"/>
  <c r="H729"/>
  <c r="H716"/>
  <c r="F714"/>
  <c r="G714"/>
  <c r="H712"/>
  <c r="F699"/>
  <c r="G699"/>
  <c r="H697"/>
  <c r="F684"/>
  <c r="G684"/>
  <c r="H682"/>
  <c r="F680"/>
  <c r="G680"/>
  <c r="H667"/>
  <c r="F665"/>
  <c r="G665"/>
  <c r="H652"/>
  <c r="F650"/>
  <c r="G650"/>
  <c r="H648"/>
  <c r="F635"/>
  <c r="G635"/>
  <c r="H633"/>
  <c r="F620"/>
  <c r="G620"/>
  <c r="H618"/>
  <c r="F616"/>
  <c r="G616"/>
  <c r="H603"/>
  <c r="G3"/>
  <c r="F3"/>
  <c r="H9"/>
  <c r="G15"/>
  <c r="F15"/>
  <c r="H22"/>
  <c r="G28"/>
  <c r="F28"/>
  <c r="H30"/>
  <c r="G37"/>
  <c r="F37"/>
  <c r="H39"/>
  <c r="G45"/>
  <c r="F45"/>
  <c r="H47"/>
  <c r="G53"/>
  <c r="F53"/>
  <c r="H55"/>
  <c r="G61"/>
  <c r="F61"/>
  <c r="H63"/>
  <c r="G69"/>
  <c r="F69"/>
  <c r="H71"/>
  <c r="G77"/>
  <c r="F77"/>
  <c r="H79"/>
  <c r="G85"/>
  <c r="F85"/>
  <c r="H87"/>
  <c r="G93"/>
  <c r="F93"/>
  <c r="H95"/>
  <c r="G102"/>
  <c r="F102"/>
  <c r="H109"/>
  <c r="G111"/>
  <c r="F111"/>
  <c r="H118"/>
  <c r="G124"/>
  <c r="F124"/>
  <c r="H126"/>
  <c r="G132"/>
  <c r="F132"/>
  <c r="H134"/>
  <c r="G140"/>
  <c r="F140"/>
  <c r="H142"/>
  <c r="G148"/>
  <c r="F148"/>
  <c r="H150"/>
  <c r="G156"/>
  <c r="F156"/>
  <c r="H158"/>
  <c r="G164"/>
  <c r="F164"/>
  <c r="H166"/>
  <c r="G172"/>
  <c r="F172"/>
  <c r="H174"/>
  <c r="G180"/>
  <c r="F180"/>
  <c r="H182"/>
  <c r="G188"/>
  <c r="F188"/>
  <c r="H190"/>
  <c r="G196"/>
  <c r="F196"/>
  <c r="H198"/>
  <c r="G204"/>
  <c r="F204"/>
  <c r="H206"/>
  <c r="G212"/>
  <c r="F212"/>
  <c r="H214"/>
  <c r="G220"/>
  <c r="F220"/>
  <c r="H222"/>
  <c r="G228"/>
  <c r="H230"/>
  <c r="F236"/>
  <c r="G244"/>
  <c r="H246"/>
  <c r="F252"/>
  <c r="G260"/>
  <c r="H262"/>
  <c r="F268"/>
  <c r="G276"/>
  <c r="H278"/>
  <c r="F284"/>
  <c r="G293"/>
  <c r="H295"/>
  <c r="F301"/>
  <c r="G309"/>
  <c r="H311"/>
  <c r="F317"/>
  <c r="G325"/>
  <c r="H327"/>
  <c r="F333"/>
  <c r="G341"/>
  <c r="H343"/>
  <c r="F349"/>
  <c r="G357"/>
  <c r="H359"/>
  <c r="F365"/>
  <c r="G373"/>
  <c r="H375"/>
  <c r="F381"/>
  <c r="G389"/>
  <c r="H391"/>
  <c r="F397"/>
  <c r="G405"/>
  <c r="H407"/>
  <c r="F414"/>
  <c r="G422"/>
  <c r="H428"/>
  <c r="F430"/>
  <c r="G439"/>
  <c r="H446"/>
  <c r="F453"/>
  <c r="G461"/>
  <c r="H463"/>
  <c r="F469"/>
  <c r="G477"/>
  <c r="H479"/>
  <c r="F485"/>
  <c r="G493"/>
  <c r="H495"/>
  <c r="F501"/>
  <c r="G509"/>
  <c r="H511"/>
  <c r="F517"/>
  <c r="G525"/>
  <c r="H527"/>
  <c r="F533"/>
  <c r="G541"/>
  <c r="H543"/>
  <c r="F549"/>
  <c r="G558"/>
  <c r="H576"/>
  <c r="F578"/>
  <c r="G593"/>
  <c r="H595"/>
  <c r="F608"/>
  <c r="G612"/>
  <c r="H625"/>
  <c r="F627"/>
  <c r="G642"/>
  <c r="H644"/>
  <c r="F657"/>
  <c r="G672"/>
  <c r="H674"/>
  <c r="F676"/>
  <c r="G691"/>
  <c r="H704"/>
  <c r="F706"/>
  <c r="H721"/>
  <c r="H723"/>
  <c r="F736"/>
  <c r="G740"/>
  <c r="G753"/>
  <c r="F755"/>
  <c r="G770"/>
  <c r="H772"/>
  <c r="F785"/>
  <c r="G800"/>
  <c r="H802"/>
  <c r="F804"/>
  <c r="G819"/>
  <c r="H832"/>
  <c r="F834"/>
  <c r="H849"/>
  <c r="H851"/>
  <c r="F864"/>
  <c r="G868"/>
  <c r="G881"/>
  <c r="F883"/>
  <c r="G898"/>
  <c r="H900"/>
  <c r="F913"/>
  <c r="G928"/>
  <c r="H930"/>
  <c r="F932"/>
  <c r="G947"/>
  <c r="H960"/>
  <c r="F962"/>
  <c r="G977"/>
  <c r="H979"/>
  <c r="F992"/>
  <c r="G996"/>
  <c r="H6"/>
  <c r="F12"/>
  <c r="G18"/>
  <c r="H20"/>
  <c r="F25"/>
  <c r="G33"/>
  <c r="H35"/>
  <c r="F41"/>
  <c r="G49"/>
  <c r="H51"/>
  <c r="F57"/>
  <c r="G65"/>
  <c r="H67"/>
  <c r="F74"/>
  <c r="G82"/>
  <c r="H88"/>
  <c r="F90"/>
  <c r="G98"/>
  <c r="H104"/>
  <c r="F106"/>
  <c r="G114"/>
  <c r="H120"/>
  <c r="F122"/>
  <c r="G130"/>
  <c r="H136"/>
  <c r="F138"/>
  <c r="G146"/>
  <c r="H152"/>
  <c r="F154"/>
  <c r="G162"/>
  <c r="H168"/>
  <c r="F170"/>
  <c r="G178"/>
  <c r="H184"/>
  <c r="F186"/>
  <c r="G187"/>
  <c r="H193"/>
  <c r="F195"/>
  <c r="G208"/>
  <c r="H210"/>
  <c r="F216"/>
  <c r="G224"/>
  <c r="H226"/>
  <c r="F232"/>
  <c r="G240"/>
  <c r="H242"/>
  <c r="F248"/>
  <c r="G256"/>
  <c r="H258"/>
  <c r="F264"/>
  <c r="G272"/>
  <c r="H274"/>
  <c r="F280"/>
  <c r="G288"/>
  <c r="H290"/>
  <c r="F296"/>
  <c r="G304"/>
  <c r="H306"/>
  <c r="F312"/>
  <c r="G320"/>
  <c r="H322"/>
  <c r="F328"/>
  <c r="G336"/>
  <c r="H338"/>
  <c r="F344"/>
  <c r="G352"/>
  <c r="H354"/>
  <c r="F360"/>
  <c r="G368"/>
  <c r="H370"/>
  <c r="F376"/>
  <c r="G384"/>
  <c r="H386"/>
  <c r="F392"/>
  <c r="G400"/>
  <c r="H402"/>
  <c r="F408"/>
  <c r="G416"/>
  <c r="H418"/>
  <c r="F424"/>
  <c r="G432"/>
  <c r="H434"/>
  <c r="F440"/>
  <c r="G448"/>
  <c r="H450"/>
  <c r="F456"/>
  <c r="G464"/>
  <c r="H466"/>
  <c r="F472"/>
  <c r="G480"/>
  <c r="H482"/>
  <c r="F488"/>
  <c r="G497"/>
  <c r="H499"/>
  <c r="F506"/>
  <c r="G514"/>
  <c r="H520"/>
  <c r="F522"/>
  <c r="G530"/>
  <c r="H536"/>
  <c r="F538"/>
  <c r="G546"/>
  <c r="H552"/>
  <c r="F554"/>
  <c r="G562"/>
  <c r="H568"/>
  <c r="F570"/>
  <c r="G585"/>
  <c r="H587"/>
  <c r="F600"/>
  <c r="G604"/>
  <c r="H617"/>
  <c r="F619"/>
  <c r="G634"/>
  <c r="H636"/>
  <c r="F649"/>
  <c r="G664"/>
  <c r="H666"/>
  <c r="F668"/>
  <c r="G683"/>
  <c r="H696"/>
  <c r="F698"/>
  <c r="G713"/>
  <c r="H715"/>
  <c r="F728"/>
  <c r="G732"/>
  <c r="G745"/>
  <c r="F747"/>
  <c r="G762"/>
  <c r="H764"/>
  <c r="F777"/>
  <c r="G792"/>
  <c r="H794"/>
  <c r="F796"/>
  <c r="G811"/>
  <c r="H824"/>
  <c r="F826"/>
  <c r="H841"/>
  <c r="H843"/>
  <c r="F856"/>
  <c r="G860"/>
  <c r="G873"/>
  <c r="F875"/>
  <c r="G890"/>
  <c r="H892"/>
  <c r="F905"/>
  <c r="G920"/>
  <c r="H922"/>
  <c r="F924"/>
  <c r="G939"/>
  <c r="H952"/>
  <c r="F954"/>
  <c r="G969"/>
  <c r="H971"/>
  <c r="F984"/>
  <c r="G988"/>
  <c r="H565"/>
  <c r="F567"/>
  <c r="G581"/>
  <c r="H583"/>
  <c r="F590"/>
  <c r="G599"/>
  <c r="H606"/>
  <c r="F613"/>
  <c r="G622"/>
  <c r="H629"/>
  <c r="F631"/>
  <c r="G645"/>
  <c r="H647"/>
  <c r="F654"/>
  <c r="G663"/>
  <c r="H670"/>
  <c r="F677"/>
  <c r="G686"/>
  <c r="H693"/>
  <c r="F695"/>
  <c r="G709"/>
  <c r="H711"/>
  <c r="F718"/>
  <c r="G727"/>
  <c r="H734"/>
  <c r="F741"/>
  <c r="G750"/>
  <c r="G757"/>
  <c r="F759"/>
  <c r="H773"/>
  <c r="H775"/>
  <c r="F782"/>
  <c r="G791"/>
  <c r="H798"/>
  <c r="F805"/>
  <c r="G814"/>
  <c r="G821"/>
  <c r="F823"/>
  <c r="H837"/>
  <c r="H839"/>
  <c r="F846"/>
  <c r="G855"/>
  <c r="H862"/>
  <c r="F869"/>
  <c r="G878"/>
  <c r="G885"/>
  <c r="F887"/>
  <c r="H901"/>
  <c r="H903"/>
  <c r="F910"/>
  <c r="G919"/>
  <c r="H926"/>
  <c r="F933"/>
  <c r="G942"/>
  <c r="H949"/>
  <c r="F951"/>
  <c r="G965"/>
  <c r="H967"/>
  <c r="F974"/>
  <c r="G983"/>
  <c r="H990"/>
  <c r="F997"/>
  <c r="G192"/>
  <c r="H194"/>
  <c r="F201"/>
  <c r="G209"/>
  <c r="H211"/>
  <c r="F217"/>
  <c r="G225"/>
  <c r="H227"/>
  <c r="F233"/>
  <c r="G241"/>
  <c r="H243"/>
  <c r="F249"/>
  <c r="G257"/>
  <c r="H259"/>
  <c r="F265"/>
  <c r="G273"/>
  <c r="H275"/>
  <c r="F281"/>
  <c r="G289"/>
  <c r="H291"/>
  <c r="F297"/>
  <c r="G305"/>
  <c r="H307"/>
  <c r="F313"/>
  <c r="G321"/>
  <c r="H323"/>
  <c r="F329"/>
  <c r="G337"/>
  <c r="H339"/>
  <c r="F345"/>
  <c r="G353"/>
  <c r="H355"/>
  <c r="F361"/>
  <c r="G369"/>
  <c r="H371"/>
  <c r="F377"/>
  <c r="G385"/>
  <c r="H387"/>
  <c r="F393"/>
  <c r="G401"/>
  <c r="H403"/>
  <c r="F409"/>
  <c r="G417"/>
  <c r="H419"/>
  <c r="F425"/>
  <c r="G433"/>
  <c r="H435"/>
  <c r="F441"/>
  <c r="G449"/>
  <c r="H451"/>
  <c r="F457"/>
  <c r="G465"/>
  <c r="H467"/>
  <c r="F473"/>
  <c r="G481"/>
  <c r="H483"/>
  <c r="F489"/>
  <c r="G498"/>
  <c r="H505"/>
  <c r="F507"/>
  <c r="G515"/>
  <c r="H521"/>
  <c r="F523"/>
  <c r="G531"/>
  <c r="H537"/>
  <c r="F539"/>
  <c r="G547"/>
  <c r="H553"/>
  <c r="F555"/>
  <c r="G563"/>
  <c r="H569"/>
  <c r="F571"/>
  <c r="G586"/>
  <c r="H588"/>
  <c r="F601"/>
  <c r="D9"/>
  <c r="D10" s="1"/>
  <c r="D12" s="1"/>
  <c r="H475"/>
  <c r="F481"/>
  <c r="G489"/>
  <c r="H491"/>
  <c r="F498"/>
  <c r="G507"/>
  <c r="H513"/>
  <c r="F515"/>
  <c r="G523"/>
  <c r="H529"/>
  <c r="F531"/>
  <c r="G539"/>
  <c r="H545"/>
  <c r="F547"/>
  <c r="G555"/>
  <c r="H561"/>
  <c r="F563"/>
  <c r="G571"/>
  <c r="H584"/>
  <c r="F586"/>
  <c r="G601"/>
  <c r="BL26" i="4"/>
  <c r="M12" i="7" s="1"/>
  <c r="M13"/>
  <c r="AD26" i="4"/>
  <c r="B12" i="7" s="1"/>
  <c r="B13"/>
  <c r="BA24" i="4"/>
  <c r="BA22"/>
  <c r="BA27" s="1"/>
  <c r="BA23"/>
  <c r="BA26" s="1"/>
  <c r="BA29" s="1"/>
  <c r="T23"/>
  <c r="T22"/>
  <c r="T27" s="1"/>
  <c r="T24"/>
  <c r="Q22"/>
  <c r="Q27" s="1"/>
  <c r="B7" i="7" s="1"/>
  <c r="Q24" i="4"/>
  <c r="Q23"/>
  <c r="Q26" s="1"/>
  <c r="B6" i="7" s="1"/>
  <c r="AX22" i="4"/>
  <c r="BM9" i="7"/>
  <c r="X4" i="6"/>
  <c r="T5"/>
  <c r="T6" s="1"/>
  <c r="T7" s="1"/>
  <c r="T8" s="1"/>
  <c r="T9" s="1"/>
  <c r="T10" s="1"/>
  <c r="T11" s="1"/>
  <c r="T12" s="1"/>
  <c r="T13" s="1"/>
  <c r="T14" s="1"/>
  <c r="T15" s="1"/>
  <c r="T16" s="1"/>
  <c r="T17" s="1"/>
  <c r="T18" s="1"/>
  <c r="T19" s="1"/>
  <c r="T20" s="1"/>
  <c r="T21" s="1"/>
  <c r="T22" s="1"/>
  <c r="T23" s="1"/>
  <c r="T24" s="1"/>
  <c r="T25" s="1"/>
  <c r="T26" s="1"/>
  <c r="T27" s="1"/>
  <c r="T28" s="1"/>
  <c r="T29" s="1"/>
  <c r="T30" s="1"/>
  <c r="T31" s="1"/>
  <c r="T32" s="1"/>
  <c r="T33" s="1"/>
  <c r="T34" s="1"/>
  <c r="T35" s="1"/>
  <c r="T36" s="1"/>
  <c r="T37" s="1"/>
  <c r="T38" s="1"/>
  <c r="T39" s="1"/>
  <c r="T40" s="1"/>
  <c r="T41" s="1"/>
  <c r="T42" s="1"/>
  <c r="T43" s="1"/>
  <c r="T44" s="1"/>
  <c r="T45" s="1"/>
  <c r="T46" s="1"/>
  <c r="T47" s="1"/>
  <c r="T48" s="1"/>
  <c r="T49" s="1"/>
  <c r="T50" s="1"/>
  <c r="T51" s="1"/>
  <c r="T52" s="1"/>
  <c r="T53" s="1"/>
  <c r="T54" s="1"/>
  <c r="T55" s="1"/>
  <c r="T56" s="1"/>
  <c r="T57" s="1"/>
  <c r="T58" s="1"/>
  <c r="T59" s="1"/>
  <c r="T60" s="1"/>
  <c r="T61" s="1"/>
  <c r="T62" s="1"/>
  <c r="T63" s="1"/>
  <c r="T64" s="1"/>
  <c r="T65" s="1"/>
  <c r="T66" s="1"/>
  <c r="T67" s="1"/>
  <c r="T68" s="1"/>
  <c r="T69" s="1"/>
  <c r="T70" s="1"/>
  <c r="T71" s="1"/>
  <c r="T72" s="1"/>
  <c r="T73" s="1"/>
  <c r="T74" s="1"/>
  <c r="T75" s="1"/>
  <c r="T76" s="1"/>
  <c r="T77" s="1"/>
  <c r="T78" s="1"/>
  <c r="T79" s="1"/>
  <c r="T80" s="1"/>
  <c r="T81" s="1"/>
  <c r="T82" s="1"/>
  <c r="T83" s="1"/>
  <c r="T84" s="1"/>
  <c r="S5"/>
  <c r="S6" s="1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AX24" i="4"/>
  <c r="AX23"/>
  <c r="AX27"/>
  <c r="BL25"/>
  <c r="AD25"/>
  <c r="D14" i="9" l="1"/>
  <c r="D16" s="1"/>
  <c r="D18"/>
  <c r="D19" s="1"/>
  <c r="D15"/>
  <c r="BL28" i="4"/>
  <c r="M11" i="7"/>
  <c r="AD28" i="4"/>
  <c r="B14" i="7" s="1"/>
  <c r="B11"/>
  <c r="F330"/>
  <c r="F7"/>
  <c r="F14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5"/>
  <c r="W5" s="1"/>
  <c r="F8"/>
  <c r="F9"/>
  <c r="F10"/>
  <c r="F11"/>
  <c r="F15"/>
  <c r="F16"/>
  <c r="F20"/>
  <c r="F21"/>
  <c r="F22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503"/>
  <c r="F501"/>
  <c r="F499"/>
  <c r="F497"/>
  <c r="F495"/>
  <c r="F493"/>
  <c r="F491"/>
  <c r="F489"/>
  <c r="F487"/>
  <c r="F485"/>
  <c r="F483"/>
  <c r="F481"/>
  <c r="F479"/>
  <c r="F477"/>
  <c r="F475"/>
  <c r="F473"/>
  <c r="F471"/>
  <c r="F469"/>
  <c r="F467"/>
  <c r="F465"/>
  <c r="F463"/>
  <c r="F461"/>
  <c r="F459"/>
  <c r="F457"/>
  <c r="F455"/>
  <c r="F453"/>
  <c r="F451"/>
  <c r="F449"/>
  <c r="F447"/>
  <c r="F445"/>
  <c r="F443"/>
  <c r="F441"/>
  <c r="F439"/>
  <c r="F437"/>
  <c r="F435"/>
  <c r="F433"/>
  <c r="F431"/>
  <c r="F429"/>
  <c r="F427"/>
  <c r="F425"/>
  <c r="F423"/>
  <c r="F421"/>
  <c r="F419"/>
  <c r="F417"/>
  <c r="F415"/>
  <c r="F413"/>
  <c r="F411"/>
  <c r="F409"/>
  <c r="F407"/>
  <c r="F405"/>
  <c r="F403"/>
  <c r="F401"/>
  <c r="F399"/>
  <c r="F397"/>
  <c r="F395"/>
  <c r="F393"/>
  <c r="F391"/>
  <c r="F389"/>
  <c r="F387"/>
  <c r="F385"/>
  <c r="F383"/>
  <c r="F381"/>
  <c r="F379"/>
  <c r="F377"/>
  <c r="F375"/>
  <c r="F373"/>
  <c r="F371"/>
  <c r="F369"/>
  <c r="F367"/>
  <c r="F365"/>
  <c r="F363"/>
  <c r="F361"/>
  <c r="F359"/>
  <c r="F357"/>
  <c r="F355"/>
  <c r="F353"/>
  <c r="F351"/>
  <c r="F349"/>
  <c r="F347"/>
  <c r="F345"/>
  <c r="F343"/>
  <c r="F341"/>
  <c r="F339"/>
  <c r="F337"/>
  <c r="F335"/>
  <c r="F333"/>
  <c r="F331"/>
  <c r="F6"/>
  <c r="F504"/>
  <c r="F502"/>
  <c r="F500"/>
  <c r="F498"/>
  <c r="F496"/>
  <c r="F494"/>
  <c r="F492"/>
  <c r="F490"/>
  <c r="F488"/>
  <c r="F486"/>
  <c r="F484"/>
  <c r="F482"/>
  <c r="F480"/>
  <c r="F478"/>
  <c r="F476"/>
  <c r="F474"/>
  <c r="F472"/>
  <c r="F470"/>
  <c r="F468"/>
  <c r="F466"/>
  <c r="F464"/>
  <c r="F462"/>
  <c r="F460"/>
  <c r="F458"/>
  <c r="F456"/>
  <c r="F454"/>
  <c r="F452"/>
  <c r="F450"/>
  <c r="F448"/>
  <c r="F446"/>
  <c r="F444"/>
  <c r="F442"/>
  <c r="F440"/>
  <c r="F438"/>
  <c r="F436"/>
  <c r="F434"/>
  <c r="F432"/>
  <c r="F430"/>
  <c r="F428"/>
  <c r="F426"/>
  <c r="F424"/>
  <c r="F422"/>
  <c r="F420"/>
  <c r="F418"/>
  <c r="F416"/>
  <c r="F414"/>
  <c r="F412"/>
  <c r="F410"/>
  <c r="F408"/>
  <c r="F406"/>
  <c r="F404"/>
  <c r="F402"/>
  <c r="F400"/>
  <c r="F398"/>
  <c r="F396"/>
  <c r="F394"/>
  <c r="F392"/>
  <c r="F390"/>
  <c r="F388"/>
  <c r="F386"/>
  <c r="F384"/>
  <c r="F382"/>
  <c r="F380"/>
  <c r="F378"/>
  <c r="F376"/>
  <c r="F374"/>
  <c r="F372"/>
  <c r="F370"/>
  <c r="F368"/>
  <c r="F366"/>
  <c r="F364"/>
  <c r="F362"/>
  <c r="F360"/>
  <c r="F358"/>
  <c r="F356"/>
  <c r="F354"/>
  <c r="F352"/>
  <c r="F350"/>
  <c r="F348"/>
  <c r="F346"/>
  <c r="F344"/>
  <c r="F342"/>
  <c r="F340"/>
  <c r="F338"/>
  <c r="F336"/>
  <c r="F334"/>
  <c r="F332"/>
  <c r="F12"/>
  <c r="F13"/>
  <c r="F17"/>
  <c r="F18"/>
  <c r="F19"/>
  <c r="T26" i="4"/>
  <c r="T29" s="1"/>
  <c r="T85" i="6"/>
  <c r="T86" s="1"/>
  <c r="T87" s="1"/>
  <c r="T88" s="1"/>
  <c r="T89" s="1"/>
  <c r="T90" s="1"/>
  <c r="T91" s="1"/>
  <c r="T92" s="1"/>
  <c r="T93" s="1"/>
  <c r="T94" s="1"/>
  <c r="T95" s="1"/>
  <c r="T96" s="1"/>
  <c r="T97" s="1"/>
  <c r="T98" s="1"/>
  <c r="T99" s="1"/>
  <c r="T100" s="1"/>
  <c r="T101" s="1"/>
  <c r="T102" s="1"/>
  <c r="T103" s="1"/>
  <c r="T104" s="1"/>
  <c r="T105" s="1"/>
  <c r="T106" s="1"/>
  <c r="T107" s="1"/>
  <c r="T108" s="1"/>
  <c r="T109" s="1"/>
  <c r="T110" s="1"/>
  <c r="T111" s="1"/>
  <c r="T112" s="1"/>
  <c r="T113" s="1"/>
  <c r="T114" s="1"/>
  <c r="T115" s="1"/>
  <c r="T116" s="1"/>
  <c r="T117" s="1"/>
  <c r="T118" s="1"/>
  <c r="T119" s="1"/>
  <c r="T120" s="1"/>
  <c r="T121" s="1"/>
  <c r="T122" s="1"/>
  <c r="T123" s="1"/>
  <c r="T124" s="1"/>
  <c r="T125" s="1"/>
  <c r="T126" s="1"/>
  <c r="T127" s="1"/>
  <c r="T128" s="1"/>
  <c r="T129" s="1"/>
  <c r="T130" s="1"/>
  <c r="T131" s="1"/>
  <c r="T132" s="1"/>
  <c r="T133" s="1"/>
  <c r="T134" s="1"/>
  <c r="T135" s="1"/>
  <c r="T136" s="1"/>
  <c r="T137" s="1"/>
  <c r="T138" s="1"/>
  <c r="T139" s="1"/>
  <c r="T140" s="1"/>
  <c r="T141" s="1"/>
  <c r="T142" s="1"/>
  <c r="T143" s="1"/>
  <c r="T144" s="1"/>
  <c r="T145" s="1"/>
  <c r="T146" s="1"/>
  <c r="T147" s="1"/>
  <c r="T148" s="1"/>
  <c r="T149" s="1"/>
  <c r="T150" s="1"/>
  <c r="T151" s="1"/>
  <c r="T152" s="1"/>
  <c r="T153" s="1"/>
  <c r="T154" s="1"/>
  <c r="T155" s="1"/>
  <c r="T156" s="1"/>
  <c r="T157" s="1"/>
  <c r="T158" s="1"/>
  <c r="T159" s="1"/>
  <c r="T160" s="1"/>
  <c r="T161" s="1"/>
  <c r="T162" s="1"/>
  <c r="T163" s="1"/>
  <c r="T164" s="1"/>
  <c r="T165" s="1"/>
  <c r="T166" s="1"/>
  <c r="T167" s="1"/>
  <c r="T168" s="1"/>
  <c r="T169" s="1"/>
  <c r="T170" s="1"/>
  <c r="T171" s="1"/>
  <c r="T172" s="1"/>
  <c r="T173" s="1"/>
  <c r="T174" s="1"/>
  <c r="T175" s="1"/>
  <c r="T176" s="1"/>
  <c r="T177" s="1"/>
  <c r="T178" s="1"/>
  <c r="T179" s="1"/>
  <c r="T180" s="1"/>
  <c r="T181" s="1"/>
  <c r="T182" s="1"/>
  <c r="T183" s="1"/>
  <c r="T184" s="1"/>
  <c r="T185" s="1"/>
  <c r="T186" s="1"/>
  <c r="T187" s="1"/>
  <c r="T188" s="1"/>
  <c r="T189" s="1"/>
  <c r="T190" s="1"/>
  <c r="T191" s="1"/>
  <c r="T192" s="1"/>
  <c r="T193" s="1"/>
  <c r="T194" s="1"/>
  <c r="T195" s="1"/>
  <c r="T196" s="1"/>
  <c r="T197" s="1"/>
  <c r="T198" s="1"/>
  <c r="T199" s="1"/>
  <c r="T200" s="1"/>
  <c r="T201" s="1"/>
  <c r="T202" s="1"/>
  <c r="T203" s="1"/>
  <c r="T204" s="1"/>
  <c r="T205" s="1"/>
  <c r="T206" s="1"/>
  <c r="T207" s="1"/>
  <c r="T208" s="1"/>
  <c r="T209" s="1"/>
  <c r="T210" s="1"/>
  <c r="T211" s="1"/>
  <c r="T212" s="1"/>
  <c r="T213" s="1"/>
  <c r="T214" s="1"/>
  <c r="T215" s="1"/>
  <c r="T216" s="1"/>
  <c r="T217" s="1"/>
  <c r="T218" s="1"/>
  <c r="T219" s="1"/>
  <c r="T220" s="1"/>
  <c r="T221" s="1"/>
  <c r="T222" s="1"/>
  <c r="T223" s="1"/>
  <c r="T224" s="1"/>
  <c r="T225" s="1"/>
  <c r="T226" s="1"/>
  <c r="T227" s="1"/>
  <c r="T228" s="1"/>
  <c r="T229" s="1"/>
  <c r="T230" s="1"/>
  <c r="T231" s="1"/>
  <c r="T232" s="1"/>
  <c r="T233" s="1"/>
  <c r="T234" s="1"/>
  <c r="T235" s="1"/>
  <c r="T236" s="1"/>
  <c r="T237" s="1"/>
  <c r="T238" s="1"/>
  <c r="T239" s="1"/>
  <c r="T240" s="1"/>
  <c r="T241" s="1"/>
  <c r="T242" s="1"/>
  <c r="T243" s="1"/>
  <c r="T244" s="1"/>
  <c r="T245" s="1"/>
  <c r="T246" s="1"/>
  <c r="T247" s="1"/>
  <c r="T248" s="1"/>
  <c r="T249" s="1"/>
  <c r="T250" s="1"/>
  <c r="T251" s="1"/>
  <c r="T252" s="1"/>
  <c r="T253" s="1"/>
  <c r="V5"/>
  <c r="U5"/>
  <c r="V10"/>
  <c r="U10"/>
  <c r="V15"/>
  <c r="U15"/>
  <c r="U22"/>
  <c r="V22"/>
  <c r="U25"/>
  <c r="V25"/>
  <c r="S26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S41" s="1"/>
  <c r="S42" s="1"/>
  <c r="S43" s="1"/>
  <c r="S44" s="1"/>
  <c r="S45" s="1"/>
  <c r="S46" s="1"/>
  <c r="S47" s="1"/>
  <c r="S48" s="1"/>
  <c r="S49" s="1"/>
  <c r="S50" s="1"/>
  <c r="S51" s="1"/>
  <c r="V51" s="1"/>
  <c r="I19" i="8"/>
  <c r="U23" i="6"/>
  <c r="V23"/>
  <c r="U13"/>
  <c r="V13"/>
  <c r="U24"/>
  <c r="V24"/>
  <c r="U12"/>
  <c r="V12"/>
  <c r="U7"/>
  <c r="V7"/>
  <c r="BN9" i="7"/>
  <c r="BO9" s="1"/>
  <c r="BP9" s="1"/>
  <c r="U45" i="6"/>
  <c r="U29"/>
  <c r="U21"/>
  <c r="V21"/>
  <c r="U43"/>
  <c r="U27"/>
  <c r="U19"/>
  <c r="V19"/>
  <c r="U6"/>
  <c r="V6"/>
  <c r="U36"/>
  <c r="U20"/>
  <c r="V20"/>
  <c r="U8"/>
  <c r="V8"/>
  <c r="U42"/>
  <c r="U14"/>
  <c r="V14"/>
  <c r="S52"/>
  <c r="S53" s="1"/>
  <c r="V53" s="1"/>
  <c r="V16"/>
  <c r="U16"/>
  <c r="V18"/>
  <c r="U18"/>
  <c r="V9"/>
  <c r="U9"/>
  <c r="V11"/>
  <c r="U11"/>
  <c r="U17"/>
  <c r="V17"/>
  <c r="U46"/>
  <c r="Q29" i="4"/>
  <c r="AX26"/>
  <c r="AX29" s="1"/>
  <c r="M14" i="7" l="1"/>
  <c r="BO23" i="4"/>
  <c r="C19" i="5"/>
  <c r="U9" i="7"/>
  <c r="U19"/>
  <c r="U15"/>
  <c r="U22"/>
  <c r="U26"/>
  <c r="U30"/>
  <c r="U34"/>
  <c r="U39"/>
  <c r="U43"/>
  <c r="U47"/>
  <c r="U51"/>
  <c r="U55"/>
  <c r="U59"/>
  <c r="U64"/>
  <c r="U68"/>
  <c r="U71"/>
  <c r="U76"/>
  <c r="U81"/>
  <c r="U84"/>
  <c r="U88"/>
  <c r="U92"/>
  <c r="U96"/>
  <c r="U99"/>
  <c r="U103"/>
  <c r="U107"/>
  <c r="U111"/>
  <c r="U116"/>
  <c r="U120"/>
  <c r="U123"/>
  <c r="U127"/>
  <c r="U131"/>
  <c r="U134"/>
  <c r="U138"/>
  <c r="U142"/>
  <c r="U147"/>
  <c r="U151"/>
  <c r="U156"/>
  <c r="U160"/>
  <c r="U164"/>
  <c r="U168"/>
  <c r="U172"/>
  <c r="U176"/>
  <c r="U181"/>
  <c r="U185"/>
  <c r="U189"/>
  <c r="U193"/>
  <c r="U197"/>
  <c r="U201"/>
  <c r="U205"/>
  <c r="U209"/>
  <c r="U213"/>
  <c r="U216"/>
  <c r="U220"/>
  <c r="U8"/>
  <c r="U5"/>
  <c r="Z5" s="1"/>
  <c r="Y6" s="1"/>
  <c r="U13"/>
  <c r="U21"/>
  <c r="U25"/>
  <c r="U29"/>
  <c r="U33"/>
  <c r="U36"/>
  <c r="U40"/>
  <c r="U44"/>
  <c r="U48"/>
  <c r="U52"/>
  <c r="U56"/>
  <c r="U60"/>
  <c r="U63"/>
  <c r="U67"/>
  <c r="U72"/>
  <c r="U75"/>
  <c r="U78"/>
  <c r="U82"/>
  <c r="U87"/>
  <c r="U91"/>
  <c r="U95"/>
  <c r="U100"/>
  <c r="U104"/>
  <c r="U108"/>
  <c r="U112"/>
  <c r="U115"/>
  <c r="U119"/>
  <c r="U124"/>
  <c r="U128"/>
  <c r="U133"/>
  <c r="U137"/>
  <c r="U141"/>
  <c r="U144"/>
  <c r="U148"/>
  <c r="U152"/>
  <c r="U155"/>
  <c r="U159"/>
  <c r="U163"/>
  <c r="U167"/>
  <c r="U171"/>
  <c r="U174"/>
  <c r="U178"/>
  <c r="U182"/>
  <c r="U186"/>
  <c r="U190"/>
  <c r="U194"/>
  <c r="U198"/>
  <c r="U202"/>
  <c r="U206"/>
  <c r="U210"/>
  <c r="U215"/>
  <c r="U219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U246"/>
  <c r="U247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0"/>
  <c r="U271"/>
  <c r="U272"/>
  <c r="U273"/>
  <c r="U274"/>
  <c r="U275"/>
  <c r="U276"/>
  <c r="U277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307"/>
  <c r="U308"/>
  <c r="U309"/>
  <c r="U310"/>
  <c r="U311"/>
  <c r="U312"/>
  <c r="U313"/>
  <c r="U314"/>
  <c r="U315"/>
  <c r="U316"/>
  <c r="U317"/>
  <c r="U318"/>
  <c r="U319"/>
  <c r="U320"/>
  <c r="U321"/>
  <c r="U322"/>
  <c r="U323"/>
  <c r="U324"/>
  <c r="U325"/>
  <c r="U326"/>
  <c r="U327"/>
  <c r="U328"/>
  <c r="U329"/>
  <c r="U330"/>
  <c r="U332"/>
  <c r="U334"/>
  <c r="U336"/>
  <c r="U338"/>
  <c r="U340"/>
  <c r="U342"/>
  <c r="U344"/>
  <c r="U346"/>
  <c r="U348"/>
  <c r="U350"/>
  <c r="U352"/>
  <c r="U354"/>
  <c r="U356"/>
  <c r="U358"/>
  <c r="U360"/>
  <c r="U362"/>
  <c r="U364"/>
  <c r="U366"/>
  <c r="U368"/>
  <c r="U370"/>
  <c r="U372"/>
  <c r="U374"/>
  <c r="U376"/>
  <c r="U378"/>
  <c r="U380"/>
  <c r="U382"/>
  <c r="U384"/>
  <c r="U386"/>
  <c r="U388"/>
  <c r="U390"/>
  <c r="U392"/>
  <c r="U394"/>
  <c r="U396"/>
  <c r="U398"/>
  <c r="U400"/>
  <c r="U402"/>
  <c r="U404"/>
  <c r="U406"/>
  <c r="U408"/>
  <c r="U410"/>
  <c r="U6"/>
  <c r="U10"/>
  <c r="U20"/>
  <c r="U24"/>
  <c r="U28"/>
  <c r="U32"/>
  <c r="U37"/>
  <c r="U41"/>
  <c r="U45"/>
  <c r="U49"/>
  <c r="U53"/>
  <c r="U57"/>
  <c r="U62"/>
  <c r="U66"/>
  <c r="U70"/>
  <c r="U74"/>
  <c r="U79"/>
  <c r="U83"/>
  <c r="U86"/>
  <c r="U90"/>
  <c r="U94"/>
  <c r="U98"/>
  <c r="U101"/>
  <c r="U105"/>
  <c r="U109"/>
  <c r="U114"/>
  <c r="U117"/>
  <c r="U121"/>
  <c r="U125"/>
  <c r="U129"/>
  <c r="U132"/>
  <c r="U136"/>
  <c r="U140"/>
  <c r="U145"/>
  <c r="U149"/>
  <c r="U153"/>
  <c r="U158"/>
  <c r="U162"/>
  <c r="U166"/>
  <c r="U170"/>
  <c r="U175"/>
  <c r="U179"/>
  <c r="U183"/>
  <c r="U187"/>
  <c r="U191"/>
  <c r="U195"/>
  <c r="U199"/>
  <c r="U203"/>
  <c r="U207"/>
  <c r="U211"/>
  <c r="U214"/>
  <c r="U218"/>
  <c r="U221"/>
  <c r="U7"/>
  <c r="U12"/>
  <c r="U16"/>
  <c r="U23"/>
  <c r="U27"/>
  <c r="U31"/>
  <c r="U35"/>
  <c r="U38"/>
  <c r="U42"/>
  <c r="U46"/>
  <c r="U50"/>
  <c r="U54"/>
  <c r="U58"/>
  <c r="U61"/>
  <c r="U65"/>
  <c r="U69"/>
  <c r="U73"/>
  <c r="U77"/>
  <c r="U80"/>
  <c r="U85"/>
  <c r="U89"/>
  <c r="U93"/>
  <c r="U97"/>
  <c r="U102"/>
  <c r="U106"/>
  <c r="U110"/>
  <c r="U113"/>
  <c r="U118"/>
  <c r="U122"/>
  <c r="U126"/>
  <c r="U130"/>
  <c r="U135"/>
  <c r="U139"/>
  <c r="U143"/>
  <c r="U146"/>
  <c r="U150"/>
  <c r="U154"/>
  <c r="U157"/>
  <c r="U161"/>
  <c r="U165"/>
  <c r="U169"/>
  <c r="U173"/>
  <c r="U177"/>
  <c r="U180"/>
  <c r="U184"/>
  <c r="U188"/>
  <c r="U192"/>
  <c r="U196"/>
  <c r="U200"/>
  <c r="U204"/>
  <c r="U208"/>
  <c r="U212"/>
  <c r="U217"/>
  <c r="U333"/>
  <c r="U345"/>
  <c r="U357"/>
  <c r="U369"/>
  <c r="U377"/>
  <c r="U389"/>
  <c r="U401"/>
  <c r="U409"/>
  <c r="U416"/>
  <c r="U420"/>
  <c r="U424"/>
  <c r="U428"/>
  <c r="U432"/>
  <c r="U436"/>
  <c r="U440"/>
  <c r="U444"/>
  <c r="U448"/>
  <c r="U452"/>
  <c r="U456"/>
  <c r="U460"/>
  <c r="U464"/>
  <c r="U468"/>
  <c r="U474"/>
  <c r="U478"/>
  <c r="U482"/>
  <c r="U486"/>
  <c r="U490"/>
  <c r="U496"/>
  <c r="U500"/>
  <c r="U331"/>
  <c r="U335"/>
  <c r="U339"/>
  <c r="U343"/>
  <c r="U347"/>
  <c r="U351"/>
  <c r="U355"/>
  <c r="U359"/>
  <c r="U363"/>
  <c r="U367"/>
  <c r="U371"/>
  <c r="U375"/>
  <c r="U379"/>
  <c r="U383"/>
  <c r="U387"/>
  <c r="U391"/>
  <c r="U395"/>
  <c r="U399"/>
  <c r="U403"/>
  <c r="U407"/>
  <c r="U411"/>
  <c r="U413"/>
  <c r="U415"/>
  <c r="U417"/>
  <c r="U419"/>
  <c r="U421"/>
  <c r="U423"/>
  <c r="U425"/>
  <c r="U427"/>
  <c r="U429"/>
  <c r="U431"/>
  <c r="U433"/>
  <c r="U435"/>
  <c r="U437"/>
  <c r="U439"/>
  <c r="U441"/>
  <c r="U443"/>
  <c r="U445"/>
  <c r="U447"/>
  <c r="U449"/>
  <c r="U451"/>
  <c r="U453"/>
  <c r="U455"/>
  <c r="U457"/>
  <c r="U459"/>
  <c r="U461"/>
  <c r="U463"/>
  <c r="U465"/>
  <c r="U467"/>
  <c r="U469"/>
  <c r="U471"/>
  <c r="U473"/>
  <c r="U475"/>
  <c r="U477"/>
  <c r="U479"/>
  <c r="U481"/>
  <c r="U483"/>
  <c r="U485"/>
  <c r="U487"/>
  <c r="U489"/>
  <c r="U491"/>
  <c r="U493"/>
  <c r="U495"/>
  <c r="U497"/>
  <c r="U499"/>
  <c r="U501"/>
  <c r="U503"/>
  <c r="U11"/>
  <c r="U14"/>
  <c r="U17"/>
  <c r="U18"/>
  <c r="U337"/>
  <c r="U341"/>
  <c r="U349"/>
  <c r="U353"/>
  <c r="U361"/>
  <c r="U365"/>
  <c r="U373"/>
  <c r="U381"/>
  <c r="U385"/>
  <c r="U393"/>
  <c r="U397"/>
  <c r="U405"/>
  <c r="U412"/>
  <c r="U414"/>
  <c r="U418"/>
  <c r="U422"/>
  <c r="U426"/>
  <c r="U430"/>
  <c r="U434"/>
  <c r="U438"/>
  <c r="U442"/>
  <c r="U446"/>
  <c r="U450"/>
  <c r="U454"/>
  <c r="U458"/>
  <c r="U462"/>
  <c r="U466"/>
  <c r="U470"/>
  <c r="U472"/>
  <c r="U476"/>
  <c r="U480"/>
  <c r="U484"/>
  <c r="U488"/>
  <c r="U492"/>
  <c r="U494"/>
  <c r="U498"/>
  <c r="U502"/>
  <c r="U504"/>
  <c r="J9"/>
  <c r="J11"/>
  <c r="J15"/>
  <c r="J20"/>
  <c r="J22"/>
  <c r="J24"/>
  <c r="J26"/>
  <c r="J28"/>
  <c r="J30"/>
  <c r="J32"/>
  <c r="J34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108"/>
  <c r="J110"/>
  <c r="J112"/>
  <c r="J114"/>
  <c r="J116"/>
  <c r="J118"/>
  <c r="J120"/>
  <c r="J122"/>
  <c r="J124"/>
  <c r="J126"/>
  <c r="J128"/>
  <c r="J130"/>
  <c r="J132"/>
  <c r="J134"/>
  <c r="J136"/>
  <c r="J138"/>
  <c r="J140"/>
  <c r="J142"/>
  <c r="J144"/>
  <c r="J146"/>
  <c r="J148"/>
  <c r="J150"/>
  <c r="J152"/>
  <c r="J154"/>
  <c r="J156"/>
  <c r="J158"/>
  <c r="J160"/>
  <c r="J162"/>
  <c r="J164"/>
  <c r="J166"/>
  <c r="J168"/>
  <c r="J170"/>
  <c r="J172"/>
  <c r="J174"/>
  <c r="J176"/>
  <c r="J178"/>
  <c r="J180"/>
  <c r="J182"/>
  <c r="J184"/>
  <c r="J186"/>
  <c r="J188"/>
  <c r="J190"/>
  <c r="J192"/>
  <c r="J194"/>
  <c r="J196"/>
  <c r="J198"/>
  <c r="J200"/>
  <c r="J202"/>
  <c r="J204"/>
  <c r="J206"/>
  <c r="J208"/>
  <c r="J210"/>
  <c r="J212"/>
  <c r="J214"/>
  <c r="J216"/>
  <c r="J218"/>
  <c r="J220"/>
  <c r="J222"/>
  <c r="J224"/>
  <c r="J226"/>
  <c r="J228"/>
  <c r="J230"/>
  <c r="J232"/>
  <c r="J234"/>
  <c r="J236"/>
  <c r="J238"/>
  <c r="J240"/>
  <c r="J242"/>
  <c r="J244"/>
  <c r="J246"/>
  <c r="J248"/>
  <c r="J250"/>
  <c r="J252"/>
  <c r="J254"/>
  <c r="J256"/>
  <c r="J258"/>
  <c r="J260"/>
  <c r="J262"/>
  <c r="J264"/>
  <c r="J266"/>
  <c r="J268"/>
  <c r="J270"/>
  <c r="J272"/>
  <c r="J274"/>
  <c r="J276"/>
  <c r="J278"/>
  <c r="J280"/>
  <c r="J282"/>
  <c r="J284"/>
  <c r="J286"/>
  <c r="J288"/>
  <c r="J290"/>
  <c r="J292"/>
  <c r="J294"/>
  <c r="J296"/>
  <c r="J298"/>
  <c r="J300"/>
  <c r="J302"/>
  <c r="J304"/>
  <c r="J306"/>
  <c r="J308"/>
  <c r="J310"/>
  <c r="J312"/>
  <c r="J314"/>
  <c r="J316"/>
  <c r="J318"/>
  <c r="J320"/>
  <c r="J322"/>
  <c r="J324"/>
  <c r="J326"/>
  <c r="J328"/>
  <c r="J330"/>
  <c r="J7"/>
  <c r="J10"/>
  <c r="J8"/>
  <c r="J16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19"/>
  <c r="J6"/>
  <c r="J14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J257"/>
  <c r="J259"/>
  <c r="J261"/>
  <c r="J263"/>
  <c r="J265"/>
  <c r="J267"/>
  <c r="J269"/>
  <c r="J271"/>
  <c r="J273"/>
  <c r="J275"/>
  <c r="J277"/>
  <c r="J279"/>
  <c r="J281"/>
  <c r="J283"/>
  <c r="J285"/>
  <c r="J287"/>
  <c r="J289"/>
  <c r="J291"/>
  <c r="J293"/>
  <c r="J295"/>
  <c r="J297"/>
  <c r="J299"/>
  <c r="J301"/>
  <c r="J303"/>
  <c r="J305"/>
  <c r="J307"/>
  <c r="J309"/>
  <c r="J311"/>
  <c r="J313"/>
  <c r="J315"/>
  <c r="J317"/>
  <c r="J319"/>
  <c r="J321"/>
  <c r="J323"/>
  <c r="J325"/>
  <c r="J327"/>
  <c r="J329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13"/>
  <c r="J18"/>
  <c r="J12"/>
  <c r="J17"/>
  <c r="AF23" i="4"/>
  <c r="B8" i="7"/>
  <c r="D8" i="5"/>
  <c r="X5" i="7"/>
  <c r="W6" s="1"/>
  <c r="D9" i="5"/>
  <c r="U47" i="6"/>
  <c r="V46"/>
  <c r="U34"/>
  <c r="U28"/>
  <c r="U44"/>
  <c r="U35"/>
  <c r="U51"/>
  <c r="X51" s="1"/>
  <c r="U37"/>
  <c r="U40"/>
  <c r="V34"/>
  <c r="V42"/>
  <c r="V28"/>
  <c r="V36"/>
  <c r="V44"/>
  <c r="V27"/>
  <c r="X27" s="1"/>
  <c r="V35"/>
  <c r="V43"/>
  <c r="X43" s="1"/>
  <c r="V29"/>
  <c r="V37"/>
  <c r="V45"/>
  <c r="U48"/>
  <c r="U31"/>
  <c r="U30"/>
  <c r="U32"/>
  <c r="U50"/>
  <c r="U39"/>
  <c r="V30"/>
  <c r="V48"/>
  <c r="V32"/>
  <c r="X32" s="1"/>
  <c r="V40"/>
  <c r="V50"/>
  <c r="V31"/>
  <c r="V39"/>
  <c r="V47"/>
  <c r="V33"/>
  <c r="V49"/>
  <c r="V41"/>
  <c r="S54"/>
  <c r="U53"/>
  <c r="V38"/>
  <c r="U33"/>
  <c r="X33" s="1"/>
  <c r="U41"/>
  <c r="U49"/>
  <c r="U38"/>
  <c r="X38" s="1"/>
  <c r="X18"/>
  <c r="X11"/>
  <c r="X9"/>
  <c r="X15"/>
  <c r="X10"/>
  <c r="U52"/>
  <c r="V52"/>
  <c r="BM10" i="7"/>
  <c r="U26" i="6"/>
  <c r="V26"/>
  <c r="X46"/>
  <c r="X17"/>
  <c r="X16"/>
  <c r="X14"/>
  <c r="X42"/>
  <c r="X8"/>
  <c r="X20"/>
  <c r="X28"/>
  <c r="X36"/>
  <c r="X6"/>
  <c r="X19"/>
  <c r="X35"/>
  <c r="X21"/>
  <c r="X29"/>
  <c r="X37"/>
  <c r="X45"/>
  <c r="X53"/>
  <c r="X7"/>
  <c r="X30"/>
  <c r="X12"/>
  <c r="X24"/>
  <c r="X50"/>
  <c r="X13"/>
  <c r="X23"/>
  <c r="X31"/>
  <c r="X39"/>
  <c r="I21" i="8"/>
  <c r="X25" i="6"/>
  <c r="X22"/>
  <c r="X5"/>
  <c r="I22" i="8"/>
  <c r="D6" i="5" l="1"/>
  <c r="B19"/>
  <c r="X6" i="7"/>
  <c r="W7" s="1"/>
  <c r="X7" s="1"/>
  <c r="W8" s="1"/>
  <c r="X8" s="1"/>
  <c r="W9" s="1"/>
  <c r="X9" s="1"/>
  <c r="W10" s="1"/>
  <c r="X10" s="1"/>
  <c r="W11" s="1"/>
  <c r="X11" s="1"/>
  <c r="W12" s="1"/>
  <c r="X12" s="1"/>
  <c r="Z6"/>
  <c r="Y7" s="1"/>
  <c r="Z7" s="1"/>
  <c r="Y8" s="1"/>
  <c r="Z8" s="1"/>
  <c r="Y9" s="1"/>
  <c r="Z9" s="1"/>
  <c r="Y10" s="1"/>
  <c r="Z10" s="1"/>
  <c r="Y11" s="1"/>
  <c r="Z11" s="1"/>
  <c r="Y12" s="1"/>
  <c r="Z12" s="1"/>
  <c r="Y13" s="1"/>
  <c r="Z13" s="1"/>
  <c r="Y14" s="1"/>
  <c r="Z14" s="1"/>
  <c r="Y15" s="1"/>
  <c r="Z15" s="1"/>
  <c r="Y16" s="1"/>
  <c r="Z16" s="1"/>
  <c r="Y17" s="1"/>
  <c r="Z17" s="1"/>
  <c r="Y18" s="1"/>
  <c r="Z18" s="1"/>
  <c r="Y19" s="1"/>
  <c r="Z19" s="1"/>
  <c r="Y20" s="1"/>
  <c r="Z20" s="1"/>
  <c r="Y21" s="1"/>
  <c r="Z21" s="1"/>
  <c r="Y22" s="1"/>
  <c r="Z22" s="1"/>
  <c r="Y23" s="1"/>
  <c r="Z23" s="1"/>
  <c r="Y24" s="1"/>
  <c r="Z24" s="1"/>
  <c r="Y25" s="1"/>
  <c r="Z25" s="1"/>
  <c r="Y26" s="1"/>
  <c r="Z26" s="1"/>
  <c r="Y27" s="1"/>
  <c r="Z27" s="1"/>
  <c r="Y28" s="1"/>
  <c r="Z28" s="1"/>
  <c r="Y29" s="1"/>
  <c r="Z29" s="1"/>
  <c r="Y30" s="1"/>
  <c r="Z30" s="1"/>
  <c r="Y31" s="1"/>
  <c r="Z31" s="1"/>
  <c r="Y32" s="1"/>
  <c r="Z32" s="1"/>
  <c r="Y33" s="1"/>
  <c r="Z33" s="1"/>
  <c r="Y34" s="1"/>
  <c r="Z34" s="1"/>
  <c r="Y35" s="1"/>
  <c r="Z35" s="1"/>
  <c r="Y36" s="1"/>
  <c r="Z36" s="1"/>
  <c r="Y37" s="1"/>
  <c r="Z37" s="1"/>
  <c r="Y38" s="1"/>
  <c r="Z38" s="1"/>
  <c r="Y39" s="1"/>
  <c r="Z39" s="1"/>
  <c r="Y40" s="1"/>
  <c r="Z40" s="1"/>
  <c r="Y41" s="1"/>
  <c r="Z41" s="1"/>
  <c r="Y42" s="1"/>
  <c r="Z42" s="1"/>
  <c r="Y43" s="1"/>
  <c r="Z43" s="1"/>
  <c r="Y44" s="1"/>
  <c r="Z44" s="1"/>
  <c r="Y45" s="1"/>
  <c r="Z45" s="1"/>
  <c r="Y46" s="1"/>
  <c r="Z46" s="1"/>
  <c r="Y47" s="1"/>
  <c r="Z47" s="1"/>
  <c r="Y48" s="1"/>
  <c r="Z48" s="1"/>
  <c r="Y49" s="1"/>
  <c r="Z49" s="1"/>
  <c r="Y50" s="1"/>
  <c r="Z50" s="1"/>
  <c r="Y51" s="1"/>
  <c r="Z51" s="1"/>
  <c r="Y52" s="1"/>
  <c r="Z52" s="1"/>
  <c r="Y53" s="1"/>
  <c r="Z53" s="1"/>
  <c r="Y54" s="1"/>
  <c r="Z54" s="1"/>
  <c r="Y55" s="1"/>
  <c r="Z55" s="1"/>
  <c r="Y56" s="1"/>
  <c r="Z56" s="1"/>
  <c r="Y57" s="1"/>
  <c r="Z57" s="1"/>
  <c r="Y58" s="1"/>
  <c r="Z58" s="1"/>
  <c r="Y59" s="1"/>
  <c r="Z59" s="1"/>
  <c r="Y60" s="1"/>
  <c r="Z60" s="1"/>
  <c r="Y61" s="1"/>
  <c r="Z61" s="1"/>
  <c r="Y62" s="1"/>
  <c r="Z62" s="1"/>
  <c r="Y63" s="1"/>
  <c r="Z63" s="1"/>
  <c r="Y64" s="1"/>
  <c r="Z64" s="1"/>
  <c r="Y65" s="1"/>
  <c r="Z65" s="1"/>
  <c r="Y66" s="1"/>
  <c r="Z66" s="1"/>
  <c r="Y67" s="1"/>
  <c r="Z67" s="1"/>
  <c r="Y68" s="1"/>
  <c r="Z68" s="1"/>
  <c r="Y69" s="1"/>
  <c r="Z69" s="1"/>
  <c r="Y70" s="1"/>
  <c r="Z70" s="1"/>
  <c r="Y71" s="1"/>
  <c r="Z71" s="1"/>
  <c r="Y72" s="1"/>
  <c r="Z72" s="1"/>
  <c r="Y73" s="1"/>
  <c r="Z73" s="1"/>
  <c r="Y74" s="1"/>
  <c r="Z74" s="1"/>
  <c r="Y75" s="1"/>
  <c r="Z75" s="1"/>
  <c r="Y76" s="1"/>
  <c r="Z76" s="1"/>
  <c r="Y77" s="1"/>
  <c r="Z77" s="1"/>
  <c r="Y78" s="1"/>
  <c r="Z78" s="1"/>
  <c r="Y79" s="1"/>
  <c r="Z79" s="1"/>
  <c r="Y80" s="1"/>
  <c r="Z80" s="1"/>
  <c r="Y81" s="1"/>
  <c r="Z81" s="1"/>
  <c r="Y82" s="1"/>
  <c r="Z82" s="1"/>
  <c r="Y83" s="1"/>
  <c r="Z83" s="1"/>
  <c r="Y84" s="1"/>
  <c r="Z84" s="1"/>
  <c r="Y85" s="1"/>
  <c r="Z85" s="1"/>
  <c r="Y86" s="1"/>
  <c r="Z86" s="1"/>
  <c r="Y87" s="1"/>
  <c r="Z87" s="1"/>
  <c r="Y88" s="1"/>
  <c r="Z88" s="1"/>
  <c r="Y89" s="1"/>
  <c r="Z89" s="1"/>
  <c r="Y90" s="1"/>
  <c r="Z90" s="1"/>
  <c r="Y91" s="1"/>
  <c r="Z91" s="1"/>
  <c r="Y92" s="1"/>
  <c r="Z92" s="1"/>
  <c r="Y93" s="1"/>
  <c r="Z93" s="1"/>
  <c r="Y94" s="1"/>
  <c r="Z94" s="1"/>
  <c r="Y95" s="1"/>
  <c r="Z95" s="1"/>
  <c r="Y96" s="1"/>
  <c r="Z96" s="1"/>
  <c r="Y97" s="1"/>
  <c r="Z97" s="1"/>
  <c r="Y98" s="1"/>
  <c r="Z98" s="1"/>
  <c r="Y99" s="1"/>
  <c r="Z99" s="1"/>
  <c r="Y100" s="1"/>
  <c r="Z100" s="1"/>
  <c r="Y101" s="1"/>
  <c r="Z101" s="1"/>
  <c r="Y102" s="1"/>
  <c r="Z102" s="1"/>
  <c r="Y103" s="1"/>
  <c r="Z103" s="1"/>
  <c r="Y104" s="1"/>
  <c r="Z104" s="1"/>
  <c r="Y105" s="1"/>
  <c r="Z105" s="1"/>
  <c r="Y106" s="1"/>
  <c r="Z106" s="1"/>
  <c r="Y107" s="1"/>
  <c r="Z107" s="1"/>
  <c r="Y108" s="1"/>
  <c r="Z108" s="1"/>
  <c r="Y109" s="1"/>
  <c r="Z109" s="1"/>
  <c r="Y110" s="1"/>
  <c r="Z110" s="1"/>
  <c r="Y111" s="1"/>
  <c r="Z111" s="1"/>
  <c r="Y112" s="1"/>
  <c r="Z112" s="1"/>
  <c r="Y113" s="1"/>
  <c r="Z113" s="1"/>
  <c r="Y114" s="1"/>
  <c r="Z114" s="1"/>
  <c r="Y115" s="1"/>
  <c r="Z115" s="1"/>
  <c r="Y116" s="1"/>
  <c r="Z116" s="1"/>
  <c r="Y117" s="1"/>
  <c r="Z117" s="1"/>
  <c r="Y118" s="1"/>
  <c r="Z118" s="1"/>
  <c r="Y119" s="1"/>
  <c r="Z119" s="1"/>
  <c r="Y120" s="1"/>
  <c r="Z120" s="1"/>
  <c r="Y121" s="1"/>
  <c r="Z121" s="1"/>
  <c r="Y122" s="1"/>
  <c r="Z122" s="1"/>
  <c r="Y123" s="1"/>
  <c r="Z123" s="1"/>
  <c r="Y124" s="1"/>
  <c r="Z124" s="1"/>
  <c r="Y125" s="1"/>
  <c r="Z125" s="1"/>
  <c r="Y126" s="1"/>
  <c r="Z126" s="1"/>
  <c r="Y127" s="1"/>
  <c r="Z127" s="1"/>
  <c r="Y128" s="1"/>
  <c r="Z128" s="1"/>
  <c r="Y129" s="1"/>
  <c r="Z129" s="1"/>
  <c r="Y130" s="1"/>
  <c r="Z130" s="1"/>
  <c r="Y131" s="1"/>
  <c r="Z131" s="1"/>
  <c r="Y132" s="1"/>
  <c r="Z132" s="1"/>
  <c r="Y133" s="1"/>
  <c r="Z133" s="1"/>
  <c r="Y134" s="1"/>
  <c r="Z134" s="1"/>
  <c r="Y135" s="1"/>
  <c r="Z135" s="1"/>
  <c r="Y136" s="1"/>
  <c r="Z136" s="1"/>
  <c r="Y137" s="1"/>
  <c r="Z137" s="1"/>
  <c r="Y138" s="1"/>
  <c r="Z138" s="1"/>
  <c r="Y139" s="1"/>
  <c r="Z139" s="1"/>
  <c r="Y140" s="1"/>
  <c r="Z140" s="1"/>
  <c r="Y141" s="1"/>
  <c r="Z141" s="1"/>
  <c r="Y142" s="1"/>
  <c r="Z142" s="1"/>
  <c r="Y143" s="1"/>
  <c r="Z143" s="1"/>
  <c r="Y144" s="1"/>
  <c r="Z144" s="1"/>
  <c r="Y145" s="1"/>
  <c r="Z145" s="1"/>
  <c r="Y146" s="1"/>
  <c r="Z146" s="1"/>
  <c r="Y147" s="1"/>
  <c r="Z147" s="1"/>
  <c r="Y148" s="1"/>
  <c r="Z148" s="1"/>
  <c r="Y149" s="1"/>
  <c r="Z149" s="1"/>
  <c r="Y150" s="1"/>
  <c r="Z150" s="1"/>
  <c r="Y151" s="1"/>
  <c r="Z151" s="1"/>
  <c r="Y152" s="1"/>
  <c r="Z152" s="1"/>
  <c r="Y153" s="1"/>
  <c r="Z153" s="1"/>
  <c r="Y154" s="1"/>
  <c r="Z154" s="1"/>
  <c r="Y155" s="1"/>
  <c r="Z155" s="1"/>
  <c r="Y156" s="1"/>
  <c r="Z156" s="1"/>
  <c r="Y157" s="1"/>
  <c r="Z157" s="1"/>
  <c r="Y158" s="1"/>
  <c r="Z158" s="1"/>
  <c r="Y159" s="1"/>
  <c r="Z159" s="1"/>
  <c r="Y160" s="1"/>
  <c r="Z160" s="1"/>
  <c r="Y161" s="1"/>
  <c r="Z161" s="1"/>
  <c r="Y162" s="1"/>
  <c r="Z162" s="1"/>
  <c r="Y163" s="1"/>
  <c r="Z163" s="1"/>
  <c r="Y164" s="1"/>
  <c r="Z164" s="1"/>
  <c r="Y165" s="1"/>
  <c r="Z165" s="1"/>
  <c r="Y166" s="1"/>
  <c r="Z166" s="1"/>
  <c r="Y167" s="1"/>
  <c r="Z167" s="1"/>
  <c r="Y168" s="1"/>
  <c r="Z168" s="1"/>
  <c r="Y169" s="1"/>
  <c r="Z169" s="1"/>
  <c r="Y170" s="1"/>
  <c r="Z170" s="1"/>
  <c r="Y171" s="1"/>
  <c r="Z171" s="1"/>
  <c r="Y172" s="1"/>
  <c r="Z172" s="1"/>
  <c r="Y173" s="1"/>
  <c r="Z173" s="1"/>
  <c r="Y174" s="1"/>
  <c r="Z174" s="1"/>
  <c r="Y175" s="1"/>
  <c r="Z175" s="1"/>
  <c r="Y176" s="1"/>
  <c r="Z176" s="1"/>
  <c r="Y177" s="1"/>
  <c r="Z177" s="1"/>
  <c r="Y178" s="1"/>
  <c r="Z178" s="1"/>
  <c r="Y179" s="1"/>
  <c r="Z179" s="1"/>
  <c r="Y180" s="1"/>
  <c r="Z180" s="1"/>
  <c r="Y181" s="1"/>
  <c r="Z181" s="1"/>
  <c r="Y182" s="1"/>
  <c r="Z182" s="1"/>
  <c r="Y183" s="1"/>
  <c r="Z183" s="1"/>
  <c r="Y184" s="1"/>
  <c r="Z184" s="1"/>
  <c r="Y185" s="1"/>
  <c r="Z185" s="1"/>
  <c r="Y186" s="1"/>
  <c r="Z186" s="1"/>
  <c r="Y187" s="1"/>
  <c r="Z187" s="1"/>
  <c r="Y188" s="1"/>
  <c r="Z188" s="1"/>
  <c r="Y189" s="1"/>
  <c r="Z189" s="1"/>
  <c r="Y190" s="1"/>
  <c r="Z190" s="1"/>
  <c r="Y191" s="1"/>
  <c r="Z191" s="1"/>
  <c r="Y192" s="1"/>
  <c r="Z192" s="1"/>
  <c r="Y193" s="1"/>
  <c r="Z193" s="1"/>
  <c r="Y194" s="1"/>
  <c r="Z194" s="1"/>
  <c r="Y195" s="1"/>
  <c r="Z195" s="1"/>
  <c r="Y196" s="1"/>
  <c r="Z196" s="1"/>
  <c r="Y197" s="1"/>
  <c r="Z197" s="1"/>
  <c r="Y198" s="1"/>
  <c r="Z198" s="1"/>
  <c r="Y199" s="1"/>
  <c r="Z199" s="1"/>
  <c r="Y200" s="1"/>
  <c r="Z200" s="1"/>
  <c r="Y201" s="1"/>
  <c r="Z201" s="1"/>
  <c r="Y202" s="1"/>
  <c r="Z202" s="1"/>
  <c r="Y203" s="1"/>
  <c r="Z203" s="1"/>
  <c r="Y204" s="1"/>
  <c r="Z204" s="1"/>
  <c r="Y205" s="1"/>
  <c r="Z205" s="1"/>
  <c r="Y206" s="1"/>
  <c r="Z206" s="1"/>
  <c r="Y207" s="1"/>
  <c r="Z207" s="1"/>
  <c r="Y208" s="1"/>
  <c r="Z208" s="1"/>
  <c r="Y209" s="1"/>
  <c r="Z209" s="1"/>
  <c r="Y210" s="1"/>
  <c r="Z210" s="1"/>
  <c r="Y211" s="1"/>
  <c r="Z211" s="1"/>
  <c r="Y212" s="1"/>
  <c r="Z212" s="1"/>
  <c r="Y213" s="1"/>
  <c r="Z213" s="1"/>
  <c r="Y214" s="1"/>
  <c r="Z214" s="1"/>
  <c r="Y215" s="1"/>
  <c r="Z215" s="1"/>
  <c r="Y216" s="1"/>
  <c r="Z216" s="1"/>
  <c r="Y217" s="1"/>
  <c r="Z217" s="1"/>
  <c r="Y218" s="1"/>
  <c r="Z218" s="1"/>
  <c r="Y219" s="1"/>
  <c r="Z219" s="1"/>
  <c r="Y220" s="1"/>
  <c r="Z220" s="1"/>
  <c r="Y221" s="1"/>
  <c r="Z221" s="1"/>
  <c r="Y222" s="1"/>
  <c r="Z222" s="1"/>
  <c r="Y223" s="1"/>
  <c r="Z223" s="1"/>
  <c r="Y224" s="1"/>
  <c r="Z224" s="1"/>
  <c r="Y225" s="1"/>
  <c r="Z225" s="1"/>
  <c r="Y226" s="1"/>
  <c r="Z226" s="1"/>
  <c r="Y227" s="1"/>
  <c r="Z227" s="1"/>
  <c r="Y228" s="1"/>
  <c r="Z228" s="1"/>
  <c r="D7" i="5"/>
  <c r="I25" i="8"/>
  <c r="I24"/>
  <c r="D10" i="5"/>
  <c r="X48" i="6"/>
  <c r="X40"/>
  <c r="X44"/>
  <c r="X34"/>
  <c r="X47"/>
  <c r="X41"/>
  <c r="X49"/>
  <c r="X26"/>
  <c r="S55"/>
  <c r="V54"/>
  <c r="U54"/>
  <c r="BN10" i="7"/>
  <c r="BO10" s="1"/>
  <c r="BP10" s="1"/>
  <c r="X52" i="6"/>
  <c r="F12" i="5" l="1"/>
  <c r="W13" i="7"/>
  <c r="X54" i="6"/>
  <c r="S56"/>
  <c r="U55"/>
  <c r="V55"/>
  <c r="BM11" i="7"/>
  <c r="B24" i="5" l="1"/>
  <c r="F15"/>
  <c r="B25" s="1"/>
  <c r="X13" i="7"/>
  <c r="S57" i="6"/>
  <c r="V56"/>
  <c r="U56"/>
  <c r="X55"/>
  <c r="BN11" i="7"/>
  <c r="BO11" s="1"/>
  <c r="BP11" s="1"/>
  <c r="W14" l="1"/>
  <c r="X56" i="6"/>
  <c r="S58"/>
  <c r="U57"/>
  <c r="V57"/>
  <c r="BM12" i="7"/>
  <c r="X14" l="1"/>
  <c r="X57" i="6"/>
  <c r="S59"/>
  <c r="U58"/>
  <c r="V58"/>
  <c r="BN12" i="7"/>
  <c r="BO12" s="1"/>
  <c r="BP12" s="1"/>
  <c r="W15" l="1"/>
  <c r="S60" i="6"/>
  <c r="U59"/>
  <c r="V59"/>
  <c r="X58"/>
  <c r="BM13" i="7"/>
  <c r="X15" l="1"/>
  <c r="X59" i="6"/>
  <c r="S61"/>
  <c r="U60"/>
  <c r="V60"/>
  <c r="BN13" i="7"/>
  <c r="BO13" s="1"/>
  <c r="BP13" s="1"/>
  <c r="W16" l="1"/>
  <c r="S62" i="6"/>
  <c r="U61"/>
  <c r="V61"/>
  <c r="X60"/>
  <c r="BM14" i="7"/>
  <c r="X16" l="1"/>
  <c r="X61" i="6"/>
  <c r="S63"/>
  <c r="U62"/>
  <c r="V62"/>
  <c r="BN14" i="7"/>
  <c r="BO14" s="1"/>
  <c r="BP14" s="1"/>
  <c r="W17" l="1"/>
  <c r="S64" i="6"/>
  <c r="U63"/>
  <c r="V63"/>
  <c r="X62"/>
  <c r="BM15" i="7"/>
  <c r="X17" l="1"/>
  <c r="W18" s="1"/>
  <c r="X18" s="1"/>
  <c r="W19" s="1"/>
  <c r="X19" s="1"/>
  <c r="W20" s="1"/>
  <c r="X20" s="1"/>
  <c r="W21" s="1"/>
  <c r="X21" s="1"/>
  <c r="W22" s="1"/>
  <c r="X22" s="1"/>
  <c r="W23" s="1"/>
  <c r="X23" s="1"/>
  <c r="W24" s="1"/>
  <c r="X24" s="1"/>
  <c r="W25" s="1"/>
  <c r="X25" s="1"/>
  <c r="W26" s="1"/>
  <c r="X26" s="1"/>
  <c r="W27" s="1"/>
  <c r="X27" s="1"/>
  <c r="W28" s="1"/>
  <c r="X28" s="1"/>
  <c r="W29" s="1"/>
  <c r="X29" s="1"/>
  <c r="W30" s="1"/>
  <c r="X30" s="1"/>
  <c r="W31" s="1"/>
  <c r="X31" s="1"/>
  <c r="W32" s="1"/>
  <c r="X32" s="1"/>
  <c r="W33" s="1"/>
  <c r="X33" s="1"/>
  <c r="W34" s="1"/>
  <c r="X34" s="1"/>
  <c r="W35" s="1"/>
  <c r="X35" s="1"/>
  <c r="W36" s="1"/>
  <c r="X36" s="1"/>
  <c r="W37" s="1"/>
  <c r="X37" s="1"/>
  <c r="W38" s="1"/>
  <c r="X38" s="1"/>
  <c r="W39" s="1"/>
  <c r="X39" s="1"/>
  <c r="W40" s="1"/>
  <c r="X40" s="1"/>
  <c r="W41" s="1"/>
  <c r="X41" s="1"/>
  <c r="W42" s="1"/>
  <c r="X42" s="1"/>
  <c r="W43" s="1"/>
  <c r="X43" s="1"/>
  <c r="W44" s="1"/>
  <c r="X44" s="1"/>
  <c r="W45" s="1"/>
  <c r="X45" s="1"/>
  <c r="W46" s="1"/>
  <c r="X46" s="1"/>
  <c r="W47" s="1"/>
  <c r="X47" s="1"/>
  <c r="W48" s="1"/>
  <c r="X48" s="1"/>
  <c r="W49" s="1"/>
  <c r="X49" s="1"/>
  <c r="W50" s="1"/>
  <c r="X50" s="1"/>
  <c r="W51" s="1"/>
  <c r="X51" s="1"/>
  <c r="W52" s="1"/>
  <c r="X52" s="1"/>
  <c r="W53" s="1"/>
  <c r="X53" s="1"/>
  <c r="W54" s="1"/>
  <c r="X54" s="1"/>
  <c r="W55" s="1"/>
  <c r="X55" s="1"/>
  <c r="W56" s="1"/>
  <c r="X56" s="1"/>
  <c r="W57" s="1"/>
  <c r="X57" s="1"/>
  <c r="W58" s="1"/>
  <c r="X58" s="1"/>
  <c r="W59" s="1"/>
  <c r="X59" s="1"/>
  <c r="W60" s="1"/>
  <c r="X60" s="1"/>
  <c r="W61" s="1"/>
  <c r="X61" s="1"/>
  <c r="W62" s="1"/>
  <c r="X62" s="1"/>
  <c r="W63" s="1"/>
  <c r="X63" s="1"/>
  <c r="W64" s="1"/>
  <c r="X64" s="1"/>
  <c r="W65" s="1"/>
  <c r="X65" s="1"/>
  <c r="W66" s="1"/>
  <c r="X66" s="1"/>
  <c r="W67" s="1"/>
  <c r="X67" s="1"/>
  <c r="W68" s="1"/>
  <c r="X68" s="1"/>
  <c r="W69" s="1"/>
  <c r="X69" s="1"/>
  <c r="W70" s="1"/>
  <c r="X70" s="1"/>
  <c r="W71" s="1"/>
  <c r="X71" s="1"/>
  <c r="W72" s="1"/>
  <c r="X72" s="1"/>
  <c r="W73" s="1"/>
  <c r="X73" s="1"/>
  <c r="W74" s="1"/>
  <c r="X74" s="1"/>
  <c r="W75" s="1"/>
  <c r="X75" s="1"/>
  <c r="W76" s="1"/>
  <c r="X76" s="1"/>
  <c r="W77" s="1"/>
  <c r="X77" s="1"/>
  <c r="W78" s="1"/>
  <c r="X78" s="1"/>
  <c r="W79" s="1"/>
  <c r="X79" s="1"/>
  <c r="W80" s="1"/>
  <c r="X80" s="1"/>
  <c r="W81" s="1"/>
  <c r="X81" s="1"/>
  <c r="W82" s="1"/>
  <c r="X82" s="1"/>
  <c r="W83" s="1"/>
  <c r="X83" s="1"/>
  <c r="W84" s="1"/>
  <c r="X84" s="1"/>
  <c r="W85" s="1"/>
  <c r="X85" s="1"/>
  <c r="W86" s="1"/>
  <c r="X86" s="1"/>
  <c r="W87" s="1"/>
  <c r="X87" s="1"/>
  <c r="W88" s="1"/>
  <c r="X88" s="1"/>
  <c r="W89" s="1"/>
  <c r="X89" s="1"/>
  <c r="W90" s="1"/>
  <c r="X90" s="1"/>
  <c r="W91" s="1"/>
  <c r="X91" s="1"/>
  <c r="W92" s="1"/>
  <c r="X92" s="1"/>
  <c r="W93" s="1"/>
  <c r="X93" s="1"/>
  <c r="W94" s="1"/>
  <c r="X94" s="1"/>
  <c r="W95" s="1"/>
  <c r="X95" s="1"/>
  <c r="W96" s="1"/>
  <c r="X96" s="1"/>
  <c r="W97" s="1"/>
  <c r="X97" s="1"/>
  <c r="W98" s="1"/>
  <c r="X98" s="1"/>
  <c r="W99" s="1"/>
  <c r="X99" s="1"/>
  <c r="W100" s="1"/>
  <c r="X100" s="1"/>
  <c r="W101" s="1"/>
  <c r="X101" s="1"/>
  <c r="W102" s="1"/>
  <c r="X102" s="1"/>
  <c r="W103" s="1"/>
  <c r="X103" s="1"/>
  <c r="W104" s="1"/>
  <c r="X104" s="1"/>
  <c r="W105" s="1"/>
  <c r="X105" s="1"/>
  <c r="W106" s="1"/>
  <c r="X106" s="1"/>
  <c r="W107" s="1"/>
  <c r="X107" s="1"/>
  <c r="W108" s="1"/>
  <c r="X108" s="1"/>
  <c r="W109" s="1"/>
  <c r="X109" s="1"/>
  <c r="W110" s="1"/>
  <c r="X110" s="1"/>
  <c r="W111" s="1"/>
  <c r="X111" s="1"/>
  <c r="W112" s="1"/>
  <c r="X112" s="1"/>
  <c r="W113" s="1"/>
  <c r="X113" s="1"/>
  <c r="W114" s="1"/>
  <c r="X114" s="1"/>
  <c r="W115" s="1"/>
  <c r="X115" s="1"/>
  <c r="W116" s="1"/>
  <c r="X116" s="1"/>
  <c r="W117" s="1"/>
  <c r="X117" s="1"/>
  <c r="W118" s="1"/>
  <c r="X118" s="1"/>
  <c r="W119" s="1"/>
  <c r="X119" s="1"/>
  <c r="W120" s="1"/>
  <c r="X120" s="1"/>
  <c r="W121" s="1"/>
  <c r="X121" s="1"/>
  <c r="W122" s="1"/>
  <c r="X122" s="1"/>
  <c r="W123" s="1"/>
  <c r="X123" s="1"/>
  <c r="W124" s="1"/>
  <c r="X124" s="1"/>
  <c r="W125" s="1"/>
  <c r="X125" s="1"/>
  <c r="W126" s="1"/>
  <c r="X126" s="1"/>
  <c r="W127" s="1"/>
  <c r="X127" s="1"/>
  <c r="W128" s="1"/>
  <c r="X128" s="1"/>
  <c r="W129" s="1"/>
  <c r="X129" s="1"/>
  <c r="W130" s="1"/>
  <c r="X130" s="1"/>
  <c r="W131" s="1"/>
  <c r="X131" s="1"/>
  <c r="W132" s="1"/>
  <c r="X132" s="1"/>
  <c r="W133" s="1"/>
  <c r="X133" s="1"/>
  <c r="W134" s="1"/>
  <c r="X134" s="1"/>
  <c r="W135" s="1"/>
  <c r="X135" s="1"/>
  <c r="W136" s="1"/>
  <c r="X136" s="1"/>
  <c r="W137" s="1"/>
  <c r="X137" s="1"/>
  <c r="W138" s="1"/>
  <c r="X138" s="1"/>
  <c r="W139" s="1"/>
  <c r="X139" s="1"/>
  <c r="W140" s="1"/>
  <c r="X140" s="1"/>
  <c r="W141" s="1"/>
  <c r="X141" s="1"/>
  <c r="W142" s="1"/>
  <c r="X142" s="1"/>
  <c r="W143" s="1"/>
  <c r="X143" s="1"/>
  <c r="W144" s="1"/>
  <c r="X144" s="1"/>
  <c r="W145" s="1"/>
  <c r="X145" s="1"/>
  <c r="W146" s="1"/>
  <c r="X146" s="1"/>
  <c r="W147" s="1"/>
  <c r="X147" s="1"/>
  <c r="W148" s="1"/>
  <c r="X148" s="1"/>
  <c r="W149" s="1"/>
  <c r="X149" s="1"/>
  <c r="W150" s="1"/>
  <c r="X150" s="1"/>
  <c r="W151" s="1"/>
  <c r="X151" s="1"/>
  <c r="W152" s="1"/>
  <c r="X152" s="1"/>
  <c r="W153" s="1"/>
  <c r="X153" s="1"/>
  <c r="W154" s="1"/>
  <c r="X154" s="1"/>
  <c r="W155" s="1"/>
  <c r="X155" s="1"/>
  <c r="W156" s="1"/>
  <c r="X156" s="1"/>
  <c r="W157" s="1"/>
  <c r="X157" s="1"/>
  <c r="W158" s="1"/>
  <c r="X158" s="1"/>
  <c r="W159" s="1"/>
  <c r="X159" s="1"/>
  <c r="W160" s="1"/>
  <c r="X160" s="1"/>
  <c r="W161" s="1"/>
  <c r="X161" s="1"/>
  <c r="W162" s="1"/>
  <c r="X162" s="1"/>
  <c r="W163" s="1"/>
  <c r="X163" s="1"/>
  <c r="W164" s="1"/>
  <c r="X164" s="1"/>
  <c r="W165" s="1"/>
  <c r="X165" s="1"/>
  <c r="W166" s="1"/>
  <c r="X166" s="1"/>
  <c r="W167" s="1"/>
  <c r="X167" s="1"/>
  <c r="W168" s="1"/>
  <c r="X168" s="1"/>
  <c r="W169" s="1"/>
  <c r="X169" s="1"/>
  <c r="W170" s="1"/>
  <c r="X170" s="1"/>
  <c r="W171" s="1"/>
  <c r="X171" s="1"/>
  <c r="W172" s="1"/>
  <c r="X172" s="1"/>
  <c r="W173" s="1"/>
  <c r="X173" s="1"/>
  <c r="W174" s="1"/>
  <c r="X174" s="1"/>
  <c r="W175" s="1"/>
  <c r="X175" s="1"/>
  <c r="W176" s="1"/>
  <c r="X176" s="1"/>
  <c r="W177" s="1"/>
  <c r="X177" s="1"/>
  <c r="W178" s="1"/>
  <c r="X178" s="1"/>
  <c r="W179" s="1"/>
  <c r="X179" s="1"/>
  <c r="W180" s="1"/>
  <c r="X180" s="1"/>
  <c r="W181" s="1"/>
  <c r="X181" s="1"/>
  <c r="W182" s="1"/>
  <c r="X182" s="1"/>
  <c r="W183" s="1"/>
  <c r="X183" s="1"/>
  <c r="W184" s="1"/>
  <c r="X184" s="1"/>
  <c r="W185" s="1"/>
  <c r="X185" s="1"/>
  <c r="W186" s="1"/>
  <c r="X186" s="1"/>
  <c r="W187" s="1"/>
  <c r="X187" s="1"/>
  <c r="W188" s="1"/>
  <c r="X188" s="1"/>
  <c r="W189" s="1"/>
  <c r="X189" s="1"/>
  <c r="W190" s="1"/>
  <c r="X190" s="1"/>
  <c r="W191" s="1"/>
  <c r="X191" s="1"/>
  <c r="W192" s="1"/>
  <c r="X192" s="1"/>
  <c r="W193" s="1"/>
  <c r="X193" s="1"/>
  <c r="W194" s="1"/>
  <c r="X194" s="1"/>
  <c r="W195" s="1"/>
  <c r="X195" s="1"/>
  <c r="W196" s="1"/>
  <c r="X196" s="1"/>
  <c r="W197" s="1"/>
  <c r="X197" s="1"/>
  <c r="W198" s="1"/>
  <c r="X198" s="1"/>
  <c r="W199" s="1"/>
  <c r="X199" s="1"/>
  <c r="W200" s="1"/>
  <c r="X200" s="1"/>
  <c r="W201" s="1"/>
  <c r="X201" s="1"/>
  <c r="W202" s="1"/>
  <c r="X202" s="1"/>
  <c r="W203" s="1"/>
  <c r="X203" s="1"/>
  <c r="W204" s="1"/>
  <c r="X204" s="1"/>
  <c r="W205" s="1"/>
  <c r="X205" s="1"/>
  <c r="W206" s="1"/>
  <c r="X206" s="1"/>
  <c r="W207" s="1"/>
  <c r="X207" s="1"/>
  <c r="W208" s="1"/>
  <c r="X208" s="1"/>
  <c r="W209" s="1"/>
  <c r="X209" s="1"/>
  <c r="W210" s="1"/>
  <c r="X210" s="1"/>
  <c r="W211" s="1"/>
  <c r="X211" s="1"/>
  <c r="W212" s="1"/>
  <c r="X212" s="1"/>
  <c r="W213" s="1"/>
  <c r="X213" s="1"/>
  <c r="W214" s="1"/>
  <c r="X214" s="1"/>
  <c r="W215" s="1"/>
  <c r="X215" s="1"/>
  <c r="W216" s="1"/>
  <c r="X216" s="1"/>
  <c r="W217" s="1"/>
  <c r="X217" s="1"/>
  <c r="W218" s="1"/>
  <c r="X218" s="1"/>
  <c r="W219" s="1"/>
  <c r="X219" s="1"/>
  <c r="W220" s="1"/>
  <c r="X220" s="1"/>
  <c r="W221" s="1"/>
  <c r="X221" s="1"/>
  <c r="W222" s="1"/>
  <c r="X222" s="1"/>
  <c r="W223" s="1"/>
  <c r="X223" s="1"/>
  <c r="W224" s="1"/>
  <c r="X224" s="1"/>
  <c r="W225" s="1"/>
  <c r="X225" s="1"/>
  <c r="W226" s="1"/>
  <c r="X226" s="1"/>
  <c r="W227" s="1"/>
  <c r="X227" s="1"/>
  <c r="W228" s="1"/>
  <c r="X228" s="1"/>
  <c r="X63" i="6"/>
  <c r="S65"/>
  <c r="V64"/>
  <c r="U64"/>
  <c r="BN15" i="7"/>
  <c r="BO15" s="1"/>
  <c r="BP15" s="1"/>
  <c r="AD71" l="1"/>
  <c r="AD399"/>
  <c r="AD495"/>
  <c r="AD279"/>
  <c r="AD255"/>
  <c r="AD80"/>
  <c r="AD167"/>
  <c r="AD391"/>
  <c r="AD471"/>
  <c r="AD743"/>
  <c r="AD623"/>
  <c r="AD367"/>
  <c r="AD903"/>
  <c r="AD144"/>
  <c r="AD431"/>
  <c r="AD503"/>
  <c r="AD127"/>
  <c r="AD679"/>
  <c r="AD128"/>
  <c r="AD10"/>
  <c r="AD95"/>
  <c r="AD839"/>
  <c r="AD175"/>
  <c r="AF175" s="1"/>
  <c r="AD655"/>
  <c r="AD423"/>
  <c r="AD567"/>
  <c r="AD575"/>
  <c r="AD751"/>
  <c r="AD695"/>
  <c r="AD879"/>
  <c r="AD871"/>
  <c r="AD11"/>
  <c r="AD847"/>
  <c r="AD295"/>
  <c r="AD239"/>
  <c r="AD143"/>
  <c r="AD559"/>
  <c r="AD335"/>
  <c r="AD687"/>
  <c r="AD767"/>
  <c r="AD64"/>
  <c r="AD12"/>
  <c r="AD23"/>
  <c r="AD103"/>
  <c r="AO103" s="1"/>
  <c r="AD263"/>
  <c r="AN263" s="1"/>
  <c r="AD247"/>
  <c r="AN247" s="1"/>
  <c r="AD223"/>
  <c r="AE223" s="1"/>
  <c r="AD191"/>
  <c r="AE191" s="1"/>
  <c r="AD135"/>
  <c r="AD87"/>
  <c r="AE87" s="1"/>
  <c r="AD639"/>
  <c r="AD375"/>
  <c r="AE375" s="1"/>
  <c r="AD855"/>
  <c r="AO855" s="1"/>
  <c r="AD79"/>
  <c r="AF79" s="1"/>
  <c r="AD799"/>
  <c r="AF799" s="1"/>
  <c r="AD527"/>
  <c r="AO527" s="1"/>
  <c r="AD96"/>
  <c r="AO96" s="1"/>
  <c r="AD479"/>
  <c r="AO479" s="1"/>
  <c r="AD48"/>
  <c r="AF48" s="1"/>
  <c r="AD583"/>
  <c r="AE583" s="1"/>
  <c r="AD55"/>
  <c r="AN55" s="1"/>
  <c r="AD599"/>
  <c r="AO599" s="1"/>
  <c r="AD343"/>
  <c r="AO343" s="1"/>
  <c r="AD823"/>
  <c r="AE823" s="1"/>
  <c r="AD215"/>
  <c r="AO215" s="1"/>
  <c r="AD519"/>
  <c r="AN519" s="1"/>
  <c r="AD287"/>
  <c r="AE287" s="1"/>
  <c r="AD647"/>
  <c r="AE647" s="1"/>
  <c r="AD327"/>
  <c r="AO327" s="1"/>
  <c r="AD791"/>
  <c r="AE791" s="1"/>
  <c r="AD319"/>
  <c r="AE319" s="1"/>
  <c r="AD199"/>
  <c r="AN199" s="1"/>
  <c r="AD607"/>
  <c r="AF607" s="1"/>
  <c r="AD47"/>
  <c r="AO47" s="1"/>
  <c r="AD783"/>
  <c r="AO783" s="1"/>
  <c r="AD183"/>
  <c r="AN183" s="1"/>
  <c r="AD351"/>
  <c r="AF351" s="1"/>
  <c r="AD159"/>
  <c r="AN159" s="1"/>
  <c r="AD32"/>
  <c r="AO32" s="1"/>
  <c r="AD543"/>
  <c r="AF543" s="1"/>
  <c r="AD112"/>
  <c r="AF112" s="1"/>
  <c r="AD719"/>
  <c r="AE719" s="1"/>
  <c r="AD119"/>
  <c r="AN119" s="1"/>
  <c r="AD671"/>
  <c r="AF671" s="1"/>
  <c r="AD407"/>
  <c r="AO407" s="1"/>
  <c r="AD887"/>
  <c r="AE887" s="1"/>
  <c r="AD359"/>
  <c r="AE359" s="1"/>
  <c r="AD439"/>
  <c r="AO439" s="1"/>
  <c r="AD511"/>
  <c r="AF511" s="1"/>
  <c r="AD663"/>
  <c r="AO663" s="1"/>
  <c r="AD383"/>
  <c r="AO383" s="1"/>
  <c r="AD487"/>
  <c r="AN487" s="1"/>
  <c r="AD631"/>
  <c r="AE631" s="1"/>
  <c r="AD807"/>
  <c r="AE807" s="1"/>
  <c r="AD415"/>
  <c r="AO415" s="1"/>
  <c r="AD231"/>
  <c r="AE231" s="1"/>
  <c r="AD111"/>
  <c r="AO111" s="1"/>
  <c r="AD815"/>
  <c r="AO815" s="1"/>
  <c r="AD535"/>
  <c r="AD303"/>
  <c r="AD759"/>
  <c r="AD311"/>
  <c r="AD735"/>
  <c r="AD463"/>
  <c r="AD24"/>
  <c r="AD271"/>
  <c r="AD727"/>
  <c r="AD63"/>
  <c r="AD39"/>
  <c r="AD447"/>
  <c r="AD911"/>
  <c r="AD455"/>
  <c r="AD151"/>
  <c r="AD703"/>
  <c r="AD31"/>
  <c r="AK31" s="1"/>
  <c r="AM31" s="1"/>
  <c r="AD919"/>
  <c r="AD207"/>
  <c r="AD615"/>
  <c r="AD591"/>
  <c r="AD160"/>
  <c r="AF87"/>
  <c r="AN375"/>
  <c r="AE855"/>
  <c r="AO79"/>
  <c r="AE527"/>
  <c r="AE479"/>
  <c r="AN583"/>
  <c r="AF519"/>
  <c r="AE47"/>
  <c r="AN839"/>
  <c r="AE839"/>
  <c r="AO839"/>
  <c r="AF839"/>
  <c r="AE103"/>
  <c r="AF103"/>
  <c r="AF80"/>
  <c r="AN80"/>
  <c r="AE80"/>
  <c r="AO80"/>
  <c r="AO175"/>
  <c r="AN175"/>
  <c r="AF247"/>
  <c r="AO247"/>
  <c r="AE367"/>
  <c r="AO367"/>
  <c r="AF367"/>
  <c r="AN367"/>
  <c r="AE655"/>
  <c r="AO655"/>
  <c r="AF655"/>
  <c r="AN655"/>
  <c r="AN191"/>
  <c r="AO191"/>
  <c r="AD711"/>
  <c r="AD568"/>
  <c r="AD157"/>
  <c r="AD669"/>
  <c r="AD262"/>
  <c r="AD774"/>
  <c r="AD363"/>
  <c r="AD412"/>
  <c r="AD775"/>
  <c r="AD576"/>
  <c r="AD165"/>
  <c r="AD677"/>
  <c r="AD494"/>
  <c r="AD771"/>
  <c r="AD737"/>
  <c r="AD842"/>
  <c r="AD548"/>
  <c r="AD770"/>
  <c r="AD370"/>
  <c r="AD798"/>
  <c r="AD460"/>
  <c r="AD122"/>
  <c r="AD635"/>
  <c r="AD249"/>
  <c r="AD788"/>
  <c r="AD786"/>
  <c r="AD552"/>
  <c r="AD141"/>
  <c r="AD653"/>
  <c r="AD246"/>
  <c r="AD758"/>
  <c r="AD347"/>
  <c r="AD380"/>
  <c r="AD551"/>
  <c r="AD560"/>
  <c r="AD149"/>
  <c r="AD661"/>
  <c r="AD462"/>
  <c r="AD707"/>
  <c r="AD705"/>
  <c r="AD810"/>
  <c r="AD484"/>
  <c r="AD706"/>
  <c r="AD306"/>
  <c r="AD766"/>
  <c r="AD396"/>
  <c r="AD90"/>
  <c r="AD603"/>
  <c r="AD185"/>
  <c r="AD724"/>
  <c r="AD136"/>
  <c r="AD664"/>
  <c r="AD253"/>
  <c r="AD765"/>
  <c r="AD358"/>
  <c r="AD870"/>
  <c r="AD499"/>
  <c r="AD604"/>
  <c r="AD152"/>
  <c r="AD672"/>
  <c r="AD261"/>
  <c r="AD773"/>
  <c r="AD686"/>
  <c r="AD236"/>
  <c r="AD14"/>
  <c r="AD523"/>
  <c r="AD25"/>
  <c r="AD564"/>
  <c r="AD754"/>
  <c r="AD67"/>
  <c r="AD844"/>
  <c r="AD314"/>
  <c r="AD827"/>
  <c r="AD633"/>
  <c r="AD233"/>
  <c r="AD104"/>
  <c r="AD648"/>
  <c r="AD237"/>
  <c r="AD749"/>
  <c r="AD342"/>
  <c r="AK342" s="1"/>
  <c r="AM342" s="1"/>
  <c r="AD854"/>
  <c r="AD723"/>
  <c r="AD120"/>
  <c r="AD245"/>
  <c r="AD654"/>
  <c r="AD897"/>
  <c r="AD473"/>
  <c r="AD190"/>
  <c r="AK190" s="1"/>
  <c r="AM190" s="1"/>
  <c r="AD385"/>
  <c r="AD132"/>
  <c r="AD681"/>
  <c r="AD376"/>
  <c r="AD888"/>
  <c r="AD477"/>
  <c r="AD70"/>
  <c r="AD582"/>
  <c r="AD171"/>
  <c r="AD28"/>
  <c r="AD145"/>
  <c r="AD384"/>
  <c r="AD896"/>
  <c r="AD485"/>
  <c r="AD110"/>
  <c r="AD211"/>
  <c r="AD225"/>
  <c r="AD458"/>
  <c r="AD52"/>
  <c r="AD921"/>
  <c r="AD521"/>
  <c r="AD414"/>
  <c r="AD611"/>
  <c r="AD657"/>
  <c r="AD762"/>
  <c r="AD388"/>
  <c r="AD610"/>
  <c r="AD210"/>
  <c r="AD360"/>
  <c r="AD872"/>
  <c r="AD461"/>
  <c r="AD54"/>
  <c r="AK54" s="1"/>
  <c r="AM54" s="1"/>
  <c r="AD566"/>
  <c r="AD155"/>
  <c r="AD915"/>
  <c r="AD113"/>
  <c r="AD368"/>
  <c r="AD880"/>
  <c r="AD469"/>
  <c r="AD78"/>
  <c r="AD179"/>
  <c r="AD161"/>
  <c r="AD426"/>
  <c r="AD20"/>
  <c r="AD857"/>
  <c r="AD457"/>
  <c r="AD382"/>
  <c r="AD547"/>
  <c r="AD625"/>
  <c r="AD730"/>
  <c r="AD324"/>
  <c r="AD546"/>
  <c r="AD146"/>
  <c r="AD472"/>
  <c r="AD61"/>
  <c r="AD573"/>
  <c r="AD166"/>
  <c r="AD678"/>
  <c r="AD267"/>
  <c r="AD220"/>
  <c r="AD337"/>
  <c r="AD480"/>
  <c r="AD69"/>
  <c r="AD581"/>
  <c r="AD302"/>
  <c r="AD403"/>
  <c r="AD545"/>
  <c r="AD650"/>
  <c r="AD244"/>
  <c r="AD386"/>
  <c r="AD905"/>
  <c r="AD606"/>
  <c r="AK606" s="1"/>
  <c r="AM606" s="1"/>
  <c r="AD76"/>
  <c r="AD849"/>
  <c r="AD443"/>
  <c r="AD772"/>
  <c r="AD404"/>
  <c r="AD594"/>
  <c r="AD456"/>
  <c r="AD45"/>
  <c r="AD557"/>
  <c r="AD150"/>
  <c r="AD662"/>
  <c r="AD251"/>
  <c r="AD188"/>
  <c r="AD305"/>
  <c r="AD464"/>
  <c r="AD53"/>
  <c r="AD565"/>
  <c r="AD270"/>
  <c r="AD371"/>
  <c r="AD513"/>
  <c r="AD618"/>
  <c r="AD212"/>
  <c r="AD322"/>
  <c r="AD841"/>
  <c r="AD574"/>
  <c r="AD18"/>
  <c r="AD817"/>
  <c r="AD922"/>
  <c r="AD708"/>
  <c r="AD340"/>
  <c r="AD530"/>
  <c r="AD828"/>
  <c r="AD784"/>
  <c r="AD885"/>
  <c r="AD684"/>
  <c r="AD491"/>
  <c r="AD500"/>
  <c r="AD35"/>
  <c r="AD282"/>
  <c r="AD184"/>
  <c r="AK183" s="1"/>
  <c r="AM183" s="1"/>
  <c r="AD696"/>
  <c r="AD285"/>
  <c r="AD797"/>
  <c r="AD390"/>
  <c r="AD902"/>
  <c r="AD563"/>
  <c r="AD668"/>
  <c r="AD192"/>
  <c r="AD704"/>
  <c r="AD293"/>
  <c r="AD805"/>
  <c r="AD750"/>
  <c r="AD364"/>
  <c r="AD74"/>
  <c r="AD587"/>
  <c r="AD153"/>
  <c r="AD692"/>
  <c r="AD882"/>
  <c r="AD131"/>
  <c r="AD65"/>
  <c r="AD378"/>
  <c r="AD891"/>
  <c r="AD761"/>
  <c r="AD361"/>
  <c r="AD168"/>
  <c r="AD680"/>
  <c r="AD269"/>
  <c r="AD781"/>
  <c r="AD374"/>
  <c r="AD886"/>
  <c r="AK886" s="1"/>
  <c r="AM886" s="1"/>
  <c r="AD531"/>
  <c r="AD636"/>
  <c r="AD176"/>
  <c r="AD688"/>
  <c r="AD277"/>
  <c r="AD789"/>
  <c r="AD718"/>
  <c r="AD300"/>
  <c r="AD42"/>
  <c r="AD555"/>
  <c r="AD89"/>
  <c r="AD628"/>
  <c r="AD818"/>
  <c r="AD99"/>
  <c r="AD908"/>
  <c r="AD346"/>
  <c r="AD859"/>
  <c r="AD697"/>
  <c r="AD297"/>
  <c r="AD280"/>
  <c r="AD792"/>
  <c r="AD381"/>
  <c r="AD893"/>
  <c r="AD486"/>
  <c r="AK486" s="1"/>
  <c r="AM486" s="1"/>
  <c r="AD75"/>
  <c r="AD755"/>
  <c r="AD860"/>
  <c r="AD288"/>
  <c r="AD800"/>
  <c r="AD389"/>
  <c r="AD901"/>
  <c r="AD16"/>
  <c r="AD748"/>
  <c r="AD266"/>
  <c r="AD779"/>
  <c r="AD537"/>
  <c r="AD137"/>
  <c r="AD222"/>
  <c r="AK222" s="1"/>
  <c r="AM222" s="1"/>
  <c r="AD323"/>
  <c r="AD449"/>
  <c r="AD570"/>
  <c r="AD164"/>
  <c r="AD226"/>
  <c r="AD745"/>
  <c r="AD264"/>
  <c r="AD776"/>
  <c r="AD365"/>
  <c r="AD877"/>
  <c r="AD470"/>
  <c r="AD59"/>
  <c r="AD60"/>
  <c r="AD400"/>
  <c r="AD501"/>
  <c r="AD243"/>
  <c r="AD490"/>
  <c r="AD578"/>
  <c r="AD702"/>
  <c r="AD26"/>
  <c r="AD57"/>
  <c r="AD914"/>
  <c r="AD504"/>
  <c r="AD93"/>
  <c r="AD605"/>
  <c r="AD198"/>
  <c r="AK198" s="1"/>
  <c r="AM198" s="1"/>
  <c r="AD710"/>
  <c r="AD299"/>
  <c r="AD284"/>
  <c r="AD401"/>
  <c r="AD512"/>
  <c r="AD101"/>
  <c r="AD613"/>
  <c r="AD366"/>
  <c r="AD515"/>
  <c r="AD609"/>
  <c r="AD714"/>
  <c r="AD308"/>
  <c r="AD514"/>
  <c r="AD114"/>
  <c r="AD670"/>
  <c r="AD204"/>
  <c r="AD913"/>
  <c r="AD507"/>
  <c r="AD900"/>
  <c r="AD532"/>
  <c r="AD722"/>
  <c r="AD488"/>
  <c r="AD77"/>
  <c r="AD589"/>
  <c r="AD182"/>
  <c r="AD694"/>
  <c r="AD283"/>
  <c r="AD252"/>
  <c r="AD369"/>
  <c r="AD496"/>
  <c r="AD85"/>
  <c r="AD597"/>
  <c r="AD334"/>
  <c r="AD451"/>
  <c r="AD577"/>
  <c r="AD682"/>
  <c r="AD276"/>
  <c r="AD450"/>
  <c r="AD50"/>
  <c r="AD638"/>
  <c r="AD140"/>
  <c r="AD881"/>
  <c r="AD475"/>
  <c r="AD836"/>
  <c r="AD468"/>
  <c r="AD895"/>
  <c r="AD600"/>
  <c r="AD189"/>
  <c r="AD701"/>
  <c r="AD294"/>
  <c r="AD806"/>
  <c r="AD395"/>
  <c r="AD476"/>
  <c r="AD8"/>
  <c r="AD608"/>
  <c r="AD197"/>
  <c r="AD709"/>
  <c r="AD558"/>
  <c r="AD899"/>
  <c r="AD801"/>
  <c r="AD906"/>
  <c r="AD676"/>
  <c r="AD898"/>
  <c r="AD498"/>
  <c r="AD862"/>
  <c r="AD588"/>
  <c r="AD186"/>
  <c r="AD699"/>
  <c r="AD377"/>
  <c r="AD916"/>
  <c r="AD831"/>
  <c r="AD584"/>
  <c r="AD173"/>
  <c r="AD685"/>
  <c r="AD278"/>
  <c r="AD790"/>
  <c r="AK790" s="1"/>
  <c r="AM790" s="1"/>
  <c r="AD379"/>
  <c r="AD444"/>
  <c r="AD863"/>
  <c r="AD592"/>
  <c r="AD181"/>
  <c r="AD693"/>
  <c r="AD526"/>
  <c r="AD835"/>
  <c r="AD769"/>
  <c r="AD874"/>
  <c r="AD612"/>
  <c r="AD834"/>
  <c r="AD434"/>
  <c r="AD524"/>
  <c r="AD667"/>
  <c r="AD852"/>
  <c r="AD433"/>
  <c r="AD398"/>
  <c r="AD84"/>
  <c r="AD675"/>
  <c r="AD674"/>
  <c r="AD312"/>
  <c r="AD824"/>
  <c r="AD413"/>
  <c r="AD5"/>
  <c r="AE5" s="1"/>
  <c r="AD518"/>
  <c r="AD107"/>
  <c r="AD819"/>
  <c r="AD13"/>
  <c r="AD320"/>
  <c r="AD832"/>
  <c r="AD421"/>
  <c r="AD9"/>
  <c r="AD83"/>
  <c r="AD876"/>
  <c r="AD330"/>
  <c r="AD843"/>
  <c r="AD665"/>
  <c r="AD265"/>
  <c r="AD286"/>
  <c r="AK286" s="1"/>
  <c r="AM286" s="1"/>
  <c r="AD387"/>
  <c r="AD529"/>
  <c r="AD634"/>
  <c r="AD228"/>
  <c r="AD354"/>
  <c r="AD873"/>
  <c r="AD296"/>
  <c r="AD808"/>
  <c r="AD397"/>
  <c r="AD909"/>
  <c r="AD502"/>
  <c r="AD91"/>
  <c r="AD787"/>
  <c r="AD892"/>
  <c r="AD304"/>
  <c r="AD816"/>
  <c r="AD405"/>
  <c r="AD917"/>
  <c r="AD51"/>
  <c r="AD812"/>
  <c r="AD298"/>
  <c r="AD811"/>
  <c r="AD601"/>
  <c r="AD201"/>
  <c r="AD254"/>
  <c r="AD355"/>
  <c r="AD497"/>
  <c r="AD602"/>
  <c r="AD196"/>
  <c r="AD290"/>
  <c r="AD809"/>
  <c r="AD408"/>
  <c r="AD920"/>
  <c r="AD509"/>
  <c r="AD102"/>
  <c r="AD614"/>
  <c r="AK614" s="1"/>
  <c r="AM614" s="1"/>
  <c r="AD203"/>
  <c r="AD92"/>
  <c r="AD209"/>
  <c r="AD416"/>
  <c r="AD7"/>
  <c r="AD517"/>
  <c r="AD174"/>
  <c r="AD275"/>
  <c r="AD353"/>
  <c r="AD522"/>
  <c r="AD116"/>
  <c r="AD130"/>
  <c r="AD649"/>
  <c r="AD478"/>
  <c r="AD739"/>
  <c r="AD721"/>
  <c r="AD826"/>
  <c r="AD516"/>
  <c r="AD738"/>
  <c r="AD338"/>
  <c r="AD392"/>
  <c r="AD904"/>
  <c r="AD493"/>
  <c r="AD86"/>
  <c r="AK86" s="1"/>
  <c r="AM86" s="1"/>
  <c r="AD598"/>
  <c r="AD187"/>
  <c r="AD572"/>
  <c r="AD656"/>
  <c r="AD757"/>
  <c r="AD172"/>
  <c r="AD747"/>
  <c r="AD73"/>
  <c r="AD291"/>
  <c r="AD538"/>
  <c r="AD162"/>
  <c r="AD72"/>
  <c r="AD632"/>
  <c r="AD221"/>
  <c r="AD733"/>
  <c r="AD326"/>
  <c r="AD838"/>
  <c r="AD435"/>
  <c r="AD540"/>
  <c r="AD88"/>
  <c r="AK87" s="1"/>
  <c r="AM87" s="1"/>
  <c r="AD640"/>
  <c r="AD229"/>
  <c r="AD741"/>
  <c r="AD622"/>
  <c r="AK622" s="1"/>
  <c r="AM622" s="1"/>
  <c r="AD108"/>
  <c r="AD865"/>
  <c r="AD459"/>
  <c r="AD804"/>
  <c r="AD436"/>
  <c r="AD626"/>
  <c r="AD4"/>
  <c r="AD716"/>
  <c r="AD250"/>
  <c r="AD763"/>
  <c r="AD505"/>
  <c r="AD105"/>
  <c r="AD40"/>
  <c r="AK39" s="1"/>
  <c r="AM39" s="1"/>
  <c r="AD616"/>
  <c r="AD205"/>
  <c r="AD717"/>
  <c r="AD310"/>
  <c r="AK310" s="1"/>
  <c r="AM310" s="1"/>
  <c r="AD822"/>
  <c r="AD411"/>
  <c r="AD508"/>
  <c r="AD56"/>
  <c r="AD624"/>
  <c r="AD213"/>
  <c r="AD725"/>
  <c r="AD590"/>
  <c r="AD44"/>
  <c r="AD833"/>
  <c r="AD427"/>
  <c r="AD740"/>
  <c r="AD372"/>
  <c r="AD562"/>
  <c r="AD894"/>
  <c r="AD652"/>
  <c r="AD218"/>
  <c r="AD731"/>
  <c r="AD441"/>
  <c r="AD41"/>
  <c r="AD216"/>
  <c r="AD728"/>
  <c r="AD317"/>
  <c r="AD829"/>
  <c r="AD422"/>
  <c r="AD19"/>
  <c r="AD627"/>
  <c r="AD732"/>
  <c r="AD224"/>
  <c r="AD736"/>
  <c r="AD325"/>
  <c r="AD837"/>
  <c r="AD814"/>
  <c r="AD492"/>
  <c r="AD138"/>
  <c r="AD651"/>
  <c r="AD281"/>
  <c r="AD820"/>
  <c r="AD94"/>
  <c r="AK94" s="1"/>
  <c r="AM94" s="1"/>
  <c r="AD195"/>
  <c r="AD193"/>
  <c r="AD442"/>
  <c r="AD36"/>
  <c r="AD889"/>
  <c r="AD489"/>
  <c r="AD200"/>
  <c r="AD712"/>
  <c r="AD301"/>
  <c r="AD813"/>
  <c r="AD406"/>
  <c r="AD918"/>
  <c r="AK918" s="1"/>
  <c r="AM918" s="1"/>
  <c r="AD595"/>
  <c r="AD700"/>
  <c r="AD208"/>
  <c r="AD720"/>
  <c r="AD309"/>
  <c r="AD821"/>
  <c r="AD782"/>
  <c r="AD428"/>
  <c r="AD106"/>
  <c r="AD619"/>
  <c r="AD217"/>
  <c r="AD756"/>
  <c r="AD62"/>
  <c r="AK62" s="1"/>
  <c r="AM62" s="1"/>
  <c r="AD163"/>
  <c r="AD129"/>
  <c r="AD410"/>
  <c r="AD923"/>
  <c r="AD825"/>
  <c r="AD425"/>
  <c r="AD467"/>
  <c r="AD272"/>
  <c r="AD373"/>
  <c r="AD910"/>
  <c r="AK910" s="1"/>
  <c r="AM910" s="1"/>
  <c r="AD234"/>
  <c r="AD868"/>
  <c r="AD690"/>
  <c r="AD780"/>
  <c r="AD569"/>
  <c r="AD440"/>
  <c r="AD29"/>
  <c r="AD541"/>
  <c r="AD134"/>
  <c r="AK134" s="1"/>
  <c r="AM134" s="1"/>
  <c r="AD646"/>
  <c r="AD235"/>
  <c r="AD156"/>
  <c r="AD273"/>
  <c r="AD448"/>
  <c r="AD37"/>
  <c r="AD549"/>
  <c r="AD238"/>
  <c r="AK238" s="1"/>
  <c r="AM238" s="1"/>
  <c r="AD339"/>
  <c r="AD481"/>
  <c r="AD586"/>
  <c r="AD180"/>
  <c r="AD258"/>
  <c r="AD777"/>
  <c r="AD542"/>
  <c r="AD867"/>
  <c r="AD785"/>
  <c r="AD890"/>
  <c r="AD644"/>
  <c r="AD866"/>
  <c r="AD466"/>
  <c r="AD424"/>
  <c r="AD6"/>
  <c r="AD525"/>
  <c r="AD118"/>
  <c r="AD630"/>
  <c r="AD219"/>
  <c r="AD124"/>
  <c r="AD241"/>
  <c r="AD432"/>
  <c r="AD21"/>
  <c r="AD533"/>
  <c r="AD206"/>
  <c r="AK206" s="1"/>
  <c r="AM206" s="1"/>
  <c r="AD307"/>
  <c r="AD417"/>
  <c r="AD554"/>
  <c r="AD148"/>
  <c r="AD194"/>
  <c r="AD713"/>
  <c r="AD510"/>
  <c r="AD803"/>
  <c r="AD753"/>
  <c r="AD858"/>
  <c r="AD580"/>
  <c r="AD802"/>
  <c r="AD402"/>
  <c r="AD536"/>
  <c r="AD125"/>
  <c r="AD637"/>
  <c r="AD230"/>
  <c r="AD742"/>
  <c r="AK742" s="1"/>
  <c r="AM742" s="1"/>
  <c r="AD331"/>
  <c r="AD348"/>
  <c r="AD465"/>
  <c r="AD544"/>
  <c r="AD133"/>
  <c r="AD645"/>
  <c r="AD430"/>
  <c r="AK430" s="1"/>
  <c r="AM430" s="1"/>
  <c r="AD643"/>
  <c r="AD673"/>
  <c r="AD778"/>
  <c r="AD420"/>
  <c r="AD642"/>
  <c r="AD242"/>
  <c r="AD734"/>
  <c r="AK734" s="1"/>
  <c r="AM734" s="1"/>
  <c r="AD332"/>
  <c r="AD58"/>
  <c r="AD571"/>
  <c r="AD121"/>
  <c r="AD660"/>
  <c r="AD850"/>
  <c r="AD520"/>
  <c r="AD109"/>
  <c r="AD621"/>
  <c r="AD214"/>
  <c r="AD726"/>
  <c r="AK726" s="1"/>
  <c r="AM726" s="1"/>
  <c r="AD315"/>
  <c r="AD177"/>
  <c r="AD912"/>
  <c r="AD142"/>
  <c r="AK142" s="1"/>
  <c r="AM142" s="1"/>
  <c r="AD289"/>
  <c r="AD356"/>
  <c r="AD178"/>
  <c r="AD268"/>
  <c r="AD539"/>
  <c r="AD596"/>
  <c r="AD248"/>
  <c r="AD760"/>
  <c r="AD349"/>
  <c r="AD861"/>
  <c r="AD454"/>
  <c r="AK454" s="1"/>
  <c r="AM454" s="1"/>
  <c r="AD43"/>
  <c r="AD691"/>
  <c r="AD796"/>
  <c r="AD256"/>
  <c r="AD768"/>
  <c r="AD357"/>
  <c r="AD869"/>
  <c r="AD878"/>
  <c r="AK878" s="1"/>
  <c r="AM878" s="1"/>
  <c r="AD620"/>
  <c r="AD202"/>
  <c r="AD715"/>
  <c r="AD409"/>
  <c r="AD17"/>
  <c r="AD158"/>
  <c r="AD259"/>
  <c r="AD321"/>
  <c r="AD506"/>
  <c r="AD100"/>
  <c r="AD98"/>
  <c r="AD617"/>
  <c r="AD232"/>
  <c r="AD744"/>
  <c r="AD333"/>
  <c r="AD845"/>
  <c r="AD438"/>
  <c r="AD27"/>
  <c r="AD659"/>
  <c r="AD764"/>
  <c r="AD240"/>
  <c r="AD752"/>
  <c r="AD341"/>
  <c r="AD853"/>
  <c r="AD846"/>
  <c r="AK846" s="1"/>
  <c r="AM846" s="1"/>
  <c r="AD556"/>
  <c r="AD170"/>
  <c r="AD683"/>
  <c r="AD345"/>
  <c r="AD884"/>
  <c r="AD126"/>
  <c r="AK126" s="1"/>
  <c r="AM126" s="1"/>
  <c r="AD227"/>
  <c r="AD257"/>
  <c r="AD474"/>
  <c r="AD68"/>
  <c r="AD34"/>
  <c r="AD553"/>
  <c r="AD344"/>
  <c r="AD856"/>
  <c r="AD445"/>
  <c r="AD38"/>
  <c r="AK38" s="1"/>
  <c r="AM38" s="1"/>
  <c r="AD550"/>
  <c r="AD139"/>
  <c r="AD883"/>
  <c r="AD81"/>
  <c r="AD352"/>
  <c r="AD864"/>
  <c r="AD453"/>
  <c r="AD46"/>
  <c r="AD147"/>
  <c r="AD97"/>
  <c r="AD394"/>
  <c r="AD907"/>
  <c r="AD793"/>
  <c r="AD393"/>
  <c r="AD350"/>
  <c r="AD483"/>
  <c r="AD593"/>
  <c r="AD698"/>
  <c r="AD292"/>
  <c r="AD482"/>
  <c r="AD82"/>
  <c r="AD328"/>
  <c r="AD840"/>
  <c r="AD429"/>
  <c r="AD22"/>
  <c r="AK22" s="1"/>
  <c r="AM22" s="1"/>
  <c r="AD534"/>
  <c r="AK534" s="1"/>
  <c r="AM534" s="1"/>
  <c r="AD123"/>
  <c r="AD851"/>
  <c r="AD49"/>
  <c r="AD336"/>
  <c r="AD848"/>
  <c r="AD437"/>
  <c r="AD30"/>
  <c r="AK30" s="1"/>
  <c r="AM30" s="1"/>
  <c r="AD115"/>
  <c r="AD33"/>
  <c r="AD362"/>
  <c r="AD875"/>
  <c r="AD729"/>
  <c r="AD329"/>
  <c r="AD318"/>
  <c r="AD419"/>
  <c r="AD561"/>
  <c r="AD666"/>
  <c r="AD260"/>
  <c r="AD418"/>
  <c r="AD15"/>
  <c r="AD316"/>
  <c r="AD528"/>
  <c r="AD629"/>
  <c r="AD579"/>
  <c r="AD746"/>
  <c r="AD66"/>
  <c r="AD446"/>
  <c r="AK446" s="1"/>
  <c r="AM446" s="1"/>
  <c r="AD689"/>
  <c r="AD452"/>
  <c r="AD274"/>
  <c r="AD169"/>
  <c r="AD830"/>
  <c r="AD154"/>
  <c r="AD313"/>
  <c r="AD658"/>
  <c r="AD117"/>
  <c r="AD641"/>
  <c r="AD585"/>
  <c r="AD794"/>
  <c r="AD795"/>
  <c r="AF135"/>
  <c r="AN135"/>
  <c r="AE135"/>
  <c r="AO135"/>
  <c r="AO639"/>
  <c r="AF639"/>
  <c r="AN639"/>
  <c r="AK638"/>
  <c r="AM638" s="1"/>
  <c r="AE639"/>
  <c r="AF71"/>
  <c r="AN71"/>
  <c r="AK70"/>
  <c r="AM70" s="1"/>
  <c r="AE71"/>
  <c r="AO71"/>
  <c r="AN423"/>
  <c r="AK422"/>
  <c r="AM422" s="1"/>
  <c r="AE423"/>
  <c r="AO423"/>
  <c r="AF423"/>
  <c r="AN903"/>
  <c r="AK902"/>
  <c r="AM902" s="1"/>
  <c r="AE903"/>
  <c r="AO903"/>
  <c r="AF903"/>
  <c r="AE567"/>
  <c r="AO567"/>
  <c r="AF567"/>
  <c r="AN567"/>
  <c r="AK566"/>
  <c r="AM566" s="1"/>
  <c r="AE167"/>
  <c r="AO167"/>
  <c r="AF167"/>
  <c r="AN167"/>
  <c r="AK166"/>
  <c r="AM166" s="1"/>
  <c r="AO575"/>
  <c r="AF575"/>
  <c r="AN575"/>
  <c r="AK574"/>
  <c r="AM574" s="1"/>
  <c r="AE575"/>
  <c r="AF144"/>
  <c r="AN144"/>
  <c r="AK143"/>
  <c r="AM143" s="1"/>
  <c r="AE144"/>
  <c r="AO144"/>
  <c r="AK750"/>
  <c r="AM750" s="1"/>
  <c r="AE751"/>
  <c r="AO751"/>
  <c r="AF751"/>
  <c r="AN751"/>
  <c r="AK279"/>
  <c r="AM279" s="1"/>
  <c r="AE279"/>
  <c r="AO279"/>
  <c r="AF279"/>
  <c r="AK278"/>
  <c r="AM278" s="1"/>
  <c r="AN279"/>
  <c r="AE695"/>
  <c r="AO695"/>
  <c r="AF695"/>
  <c r="AN695"/>
  <c r="AK694"/>
  <c r="AM694" s="1"/>
  <c r="AE431"/>
  <c r="AO431"/>
  <c r="AF431"/>
  <c r="AN431"/>
  <c r="AE879"/>
  <c r="AO879"/>
  <c r="AF879"/>
  <c r="AN879"/>
  <c r="AN391"/>
  <c r="AK390"/>
  <c r="AM390" s="1"/>
  <c r="AE391"/>
  <c r="AO391"/>
  <c r="AF391"/>
  <c r="AN871"/>
  <c r="AK870"/>
  <c r="AM870" s="1"/>
  <c r="AE871"/>
  <c r="AO871"/>
  <c r="AF871"/>
  <c r="AE503"/>
  <c r="AO503"/>
  <c r="AF503"/>
  <c r="AN503"/>
  <c r="AK502"/>
  <c r="AM502" s="1"/>
  <c r="AE11"/>
  <c r="AO11"/>
  <c r="AK10"/>
  <c r="AM10" s="1"/>
  <c r="AF11"/>
  <c r="AN11"/>
  <c r="AK398"/>
  <c r="AM398" s="1"/>
  <c r="AE399"/>
  <c r="AO399"/>
  <c r="AF399"/>
  <c r="AN399"/>
  <c r="AE847"/>
  <c r="AO847"/>
  <c r="AF847"/>
  <c r="AN847"/>
  <c r="AN127"/>
  <c r="AE127"/>
  <c r="AO127"/>
  <c r="AF127"/>
  <c r="AE295"/>
  <c r="AO295"/>
  <c r="AF295"/>
  <c r="AK294"/>
  <c r="AM294" s="1"/>
  <c r="AN295"/>
  <c r="AE471"/>
  <c r="AO471"/>
  <c r="AF471"/>
  <c r="AN471"/>
  <c r="AK470"/>
  <c r="AM470" s="1"/>
  <c r="AO239"/>
  <c r="AF239"/>
  <c r="AN239"/>
  <c r="AE239"/>
  <c r="AN679"/>
  <c r="AK678"/>
  <c r="AM678" s="1"/>
  <c r="AE679"/>
  <c r="AO679"/>
  <c r="AF679"/>
  <c r="AO143"/>
  <c r="AF143"/>
  <c r="AN143"/>
  <c r="AE143"/>
  <c r="AN255"/>
  <c r="AK254"/>
  <c r="AM254" s="1"/>
  <c r="AE255"/>
  <c r="AO255"/>
  <c r="AF255"/>
  <c r="AK558"/>
  <c r="AM558" s="1"/>
  <c r="AE559"/>
  <c r="AO559"/>
  <c r="AF559"/>
  <c r="AN559"/>
  <c r="AE128"/>
  <c r="AO128"/>
  <c r="AF128"/>
  <c r="AN128"/>
  <c r="AK127"/>
  <c r="AM127" s="1"/>
  <c r="AK334"/>
  <c r="AM334" s="1"/>
  <c r="AE335"/>
  <c r="AO335"/>
  <c r="AF335"/>
  <c r="AN335"/>
  <c r="AN743"/>
  <c r="AE743"/>
  <c r="AO743"/>
  <c r="AF743"/>
  <c r="AK686"/>
  <c r="AM686" s="1"/>
  <c r="AE687"/>
  <c r="AO687"/>
  <c r="AF687"/>
  <c r="AN687"/>
  <c r="AO10"/>
  <c r="AF10"/>
  <c r="AN10"/>
  <c r="AK9"/>
  <c r="AM9" s="1"/>
  <c r="AE10"/>
  <c r="AO767"/>
  <c r="AF767"/>
  <c r="AN767"/>
  <c r="AK766"/>
  <c r="AM766" s="1"/>
  <c r="AE767"/>
  <c r="AK494"/>
  <c r="AM494" s="1"/>
  <c r="AE495"/>
  <c r="AO495"/>
  <c r="AF495"/>
  <c r="AN495"/>
  <c r="AE64"/>
  <c r="AO64"/>
  <c r="AF64"/>
  <c r="AN64"/>
  <c r="AK63"/>
  <c r="AM63" s="1"/>
  <c r="AN95"/>
  <c r="AE95"/>
  <c r="AO95"/>
  <c r="AF95"/>
  <c r="AF12"/>
  <c r="AN12"/>
  <c r="AO12"/>
  <c r="AE12"/>
  <c r="AK11"/>
  <c r="AM11" s="1"/>
  <c r="AE623"/>
  <c r="AO623"/>
  <c r="AF623"/>
  <c r="AN623"/>
  <c r="AE23"/>
  <c r="AO23"/>
  <c r="AN23"/>
  <c r="AF23"/>
  <c r="AE535"/>
  <c r="AO535"/>
  <c r="AF535"/>
  <c r="AN535"/>
  <c r="AO303"/>
  <c r="AF303"/>
  <c r="AN303"/>
  <c r="AK302"/>
  <c r="AM302" s="1"/>
  <c r="AE303"/>
  <c r="AE759"/>
  <c r="AO759"/>
  <c r="AF759"/>
  <c r="AN759"/>
  <c r="AK758"/>
  <c r="AM758" s="1"/>
  <c r="AK311"/>
  <c r="AM311" s="1"/>
  <c r="AF311"/>
  <c r="AN311"/>
  <c r="AE311"/>
  <c r="AO311"/>
  <c r="AO735"/>
  <c r="AF735"/>
  <c r="AN735"/>
  <c r="AE735"/>
  <c r="AK462"/>
  <c r="AM462" s="1"/>
  <c r="AE463"/>
  <c r="AO463"/>
  <c r="AF463"/>
  <c r="AN463"/>
  <c r="AO24"/>
  <c r="AF24"/>
  <c r="AN24"/>
  <c r="AK23"/>
  <c r="AM23" s="1"/>
  <c r="AE24"/>
  <c r="AO271"/>
  <c r="AF271"/>
  <c r="AN271"/>
  <c r="AK270"/>
  <c r="AM270" s="1"/>
  <c r="AE271"/>
  <c r="AE727"/>
  <c r="AO727"/>
  <c r="AF727"/>
  <c r="AN727"/>
  <c r="AN63"/>
  <c r="AE63"/>
  <c r="AO63"/>
  <c r="AF63"/>
  <c r="AE39"/>
  <c r="AO39"/>
  <c r="AF39"/>
  <c r="AN39"/>
  <c r="AO447"/>
  <c r="AF447"/>
  <c r="AN447"/>
  <c r="AE447"/>
  <c r="AE911"/>
  <c r="AO911"/>
  <c r="AF911"/>
  <c r="AN911"/>
  <c r="AN455"/>
  <c r="AE455"/>
  <c r="AO455"/>
  <c r="AF455"/>
  <c r="AK151"/>
  <c r="AM151" s="1"/>
  <c r="AE151"/>
  <c r="AO151"/>
  <c r="AF151"/>
  <c r="AK150"/>
  <c r="AM150" s="1"/>
  <c r="AN151"/>
  <c r="AO703"/>
  <c r="AF703"/>
  <c r="AN703"/>
  <c r="AK702"/>
  <c r="AM702" s="1"/>
  <c r="AE703"/>
  <c r="AN31"/>
  <c r="AE31"/>
  <c r="AO31"/>
  <c r="AF31"/>
  <c r="AE919"/>
  <c r="AO919"/>
  <c r="AF919"/>
  <c r="AN919"/>
  <c r="AO207"/>
  <c r="AF207"/>
  <c r="AN207"/>
  <c r="AE207"/>
  <c r="AN615"/>
  <c r="AE615"/>
  <c r="AO615"/>
  <c r="AF615"/>
  <c r="AK590"/>
  <c r="AM590" s="1"/>
  <c r="AE591"/>
  <c r="AO591"/>
  <c r="AF591"/>
  <c r="AN591"/>
  <c r="AE160"/>
  <c r="AO160"/>
  <c r="AF160"/>
  <c r="AN160"/>
  <c r="AK159"/>
  <c r="AM159" s="1"/>
  <c r="X64" i="6"/>
  <c r="S66"/>
  <c r="U65"/>
  <c r="V65"/>
  <c r="BM16" i="7"/>
  <c r="AO631" l="1"/>
  <c r="AO223"/>
  <c r="AF263"/>
  <c r="AE48"/>
  <c r="AE96"/>
  <c r="AO671"/>
  <c r="AN647"/>
  <c r="AO287"/>
  <c r="AF343"/>
  <c r="AE4"/>
  <c r="AF4"/>
  <c r="AK6"/>
  <c r="AF32"/>
  <c r="AO319"/>
  <c r="AK79"/>
  <c r="AM79" s="1"/>
  <c r="AN79"/>
  <c r="AO375"/>
  <c r="AO87"/>
  <c r="AN823"/>
  <c r="AE599"/>
  <c r="AO231"/>
  <c r="AO807"/>
  <c r="AE487"/>
  <c r="AF663"/>
  <c r="AE439"/>
  <c r="AO543"/>
  <c r="AF159"/>
  <c r="AE519"/>
  <c r="AO823"/>
  <c r="AF599"/>
  <c r="AO583"/>
  <c r="AF479"/>
  <c r="AF527"/>
  <c r="AE815"/>
  <c r="AO887"/>
  <c r="AO719"/>
  <c r="AE183"/>
  <c r="AE199"/>
  <c r="AO791"/>
  <c r="AF815"/>
  <c r="AF191"/>
  <c r="AN231"/>
  <c r="AN807"/>
  <c r="AE247"/>
  <c r="AF487"/>
  <c r="AE663"/>
  <c r="AN103"/>
  <c r="AF439"/>
  <c r="AN887"/>
  <c r="AN671"/>
  <c r="AN719"/>
  <c r="AN543"/>
  <c r="AE159"/>
  <c r="AF183"/>
  <c r="AF47"/>
  <c r="AF199"/>
  <c r="AN791"/>
  <c r="AO647"/>
  <c r="AO519"/>
  <c r="AF823"/>
  <c r="AN599"/>
  <c r="AF583"/>
  <c r="AN479"/>
  <c r="AN527"/>
  <c r="AE79"/>
  <c r="AF375"/>
  <c r="AN87"/>
  <c r="AO359"/>
  <c r="AN223"/>
  <c r="AE175"/>
  <c r="AE263"/>
  <c r="AO119"/>
  <c r="AF783"/>
  <c r="AF327"/>
  <c r="AF215"/>
  <c r="AO55"/>
  <c r="AK95"/>
  <c r="AM95" s="1"/>
  <c r="AO799"/>
  <c r="AF111"/>
  <c r="AF383"/>
  <c r="AN511"/>
  <c r="AF407"/>
  <c r="AE112"/>
  <c r="AN351"/>
  <c r="AN607"/>
  <c r="AF415"/>
  <c r="AN815"/>
  <c r="AF231"/>
  <c r="AF807"/>
  <c r="AO487"/>
  <c r="AN663"/>
  <c r="AN439"/>
  <c r="AF887"/>
  <c r="AE671"/>
  <c r="AF719"/>
  <c r="AE543"/>
  <c r="AO159"/>
  <c r="AO183"/>
  <c r="AN47"/>
  <c r="AO199"/>
  <c r="AF791"/>
  <c r="AF647"/>
  <c r="AK798"/>
  <c r="AM798" s="1"/>
  <c r="AE111"/>
  <c r="AE415"/>
  <c r="AF223"/>
  <c r="AN631"/>
  <c r="AE383"/>
  <c r="AO263"/>
  <c r="AO511"/>
  <c r="AN359"/>
  <c r="AE407"/>
  <c r="AF119"/>
  <c r="AN112"/>
  <c r="AE32"/>
  <c r="AO351"/>
  <c r="AE783"/>
  <c r="AO607"/>
  <c r="AN319"/>
  <c r="AE327"/>
  <c r="AN287"/>
  <c r="AE215"/>
  <c r="AE343"/>
  <c r="AF55"/>
  <c r="AN48"/>
  <c r="AF96"/>
  <c r="AN799"/>
  <c r="AF855"/>
  <c r="AN111"/>
  <c r="AN415"/>
  <c r="AF631"/>
  <c r="AN383"/>
  <c r="AE511"/>
  <c r="AF359"/>
  <c r="AN407"/>
  <c r="AE119"/>
  <c r="AO112"/>
  <c r="AK111"/>
  <c r="AM111" s="1"/>
  <c r="AN32"/>
  <c r="AE351"/>
  <c r="AN783"/>
  <c r="AE607"/>
  <c r="AF319"/>
  <c r="AN327"/>
  <c r="AF287"/>
  <c r="AN215"/>
  <c r="AN343"/>
  <c r="AE55"/>
  <c r="AO48"/>
  <c r="AK47"/>
  <c r="AM47" s="1"/>
  <c r="AN96"/>
  <c r="AE799"/>
  <c r="AN855"/>
  <c r="AK794"/>
  <c r="AM794" s="1"/>
  <c r="AE795"/>
  <c r="AO795"/>
  <c r="AF795"/>
  <c r="AN795"/>
  <c r="AF117"/>
  <c r="AO117"/>
  <c r="AN117"/>
  <c r="AE117"/>
  <c r="AK116"/>
  <c r="AM116" s="1"/>
  <c r="AO313"/>
  <c r="AF313"/>
  <c r="AN313"/>
  <c r="AK312"/>
  <c r="AM312" s="1"/>
  <c r="AE313"/>
  <c r="AO830"/>
  <c r="AF830"/>
  <c r="AN830"/>
  <c r="AK829"/>
  <c r="AM829" s="1"/>
  <c r="AE830"/>
  <c r="AF274"/>
  <c r="AN274"/>
  <c r="AO274"/>
  <c r="AE274"/>
  <c r="AK273"/>
  <c r="AM273" s="1"/>
  <c r="AK688"/>
  <c r="AM688" s="1"/>
  <c r="AE689"/>
  <c r="AO689"/>
  <c r="AF689"/>
  <c r="AN689"/>
  <c r="AE66"/>
  <c r="AN66"/>
  <c r="AF66"/>
  <c r="AO66"/>
  <c r="AK65"/>
  <c r="AM65" s="1"/>
  <c r="AE579"/>
  <c r="AO579"/>
  <c r="AF579"/>
  <c r="AN579"/>
  <c r="AK578"/>
  <c r="AM578" s="1"/>
  <c r="AE528"/>
  <c r="AO528"/>
  <c r="AF528"/>
  <c r="AN528"/>
  <c r="AK527"/>
  <c r="AM527" s="1"/>
  <c r="AF15"/>
  <c r="AN15"/>
  <c r="AK14"/>
  <c r="AM14" s="1"/>
  <c r="AO15"/>
  <c r="AE15"/>
  <c r="AO260"/>
  <c r="AF260"/>
  <c r="AN260"/>
  <c r="AK259"/>
  <c r="AM259" s="1"/>
  <c r="AE260"/>
  <c r="AK560"/>
  <c r="AM560" s="1"/>
  <c r="AE561"/>
  <c r="AO561"/>
  <c r="AF561"/>
  <c r="AN561"/>
  <c r="AF318"/>
  <c r="AN318"/>
  <c r="AO318"/>
  <c r="AE318"/>
  <c r="AK317"/>
  <c r="AM317" s="1"/>
  <c r="AK318"/>
  <c r="AM318" s="1"/>
  <c r="AN729"/>
  <c r="AO729"/>
  <c r="AE729"/>
  <c r="AK728"/>
  <c r="AM728" s="1"/>
  <c r="AF729"/>
  <c r="AK361"/>
  <c r="AM361" s="1"/>
  <c r="AN362"/>
  <c r="AO362"/>
  <c r="AF362"/>
  <c r="AE362"/>
  <c r="AF115"/>
  <c r="AN115"/>
  <c r="AK114"/>
  <c r="AM114" s="1"/>
  <c r="AE115"/>
  <c r="AO115"/>
  <c r="AE437"/>
  <c r="AK436"/>
  <c r="AM436" s="1"/>
  <c r="AO437"/>
  <c r="AN437"/>
  <c r="AF437"/>
  <c r="AE336"/>
  <c r="AO336"/>
  <c r="AF336"/>
  <c r="AN336"/>
  <c r="AK335"/>
  <c r="AM335" s="1"/>
  <c r="AN851"/>
  <c r="AK850"/>
  <c r="AM850" s="1"/>
  <c r="AE851"/>
  <c r="AO851"/>
  <c r="AF851"/>
  <c r="AO534"/>
  <c r="AF534"/>
  <c r="AE534"/>
  <c r="AK533"/>
  <c r="AM533" s="1"/>
  <c r="AN534"/>
  <c r="AO429"/>
  <c r="AF429"/>
  <c r="AN429"/>
  <c r="AK428"/>
  <c r="AM428" s="1"/>
  <c r="AE429"/>
  <c r="AN328"/>
  <c r="AK327"/>
  <c r="AM327" s="1"/>
  <c r="AE328"/>
  <c r="AO328"/>
  <c r="AF328"/>
  <c r="AE482"/>
  <c r="AK481"/>
  <c r="AM481" s="1"/>
  <c r="AO482"/>
  <c r="AN482"/>
  <c r="AF482"/>
  <c r="AO698"/>
  <c r="AF698"/>
  <c r="AN698"/>
  <c r="AK697"/>
  <c r="AM697" s="1"/>
  <c r="AE698"/>
  <c r="AN483"/>
  <c r="AK482"/>
  <c r="AM482" s="1"/>
  <c r="AE483"/>
  <c r="AO483"/>
  <c r="AF483"/>
  <c r="AO393"/>
  <c r="AF393"/>
  <c r="AN393"/>
  <c r="AK392"/>
  <c r="AM392" s="1"/>
  <c r="AE393"/>
  <c r="AO907"/>
  <c r="AF907"/>
  <c r="AN907"/>
  <c r="AK906"/>
  <c r="AM906" s="1"/>
  <c r="AE907"/>
  <c r="AF97"/>
  <c r="AN97"/>
  <c r="AK96"/>
  <c r="AM96" s="1"/>
  <c r="AE97"/>
  <c r="AO97"/>
  <c r="AE46"/>
  <c r="AK45"/>
  <c r="AM45" s="1"/>
  <c r="AF46"/>
  <c r="AN46"/>
  <c r="AO46"/>
  <c r="AK46"/>
  <c r="AM46" s="1"/>
  <c r="AN864"/>
  <c r="AK863"/>
  <c r="AM863" s="1"/>
  <c r="AE864"/>
  <c r="AO864"/>
  <c r="AF864"/>
  <c r="AF81"/>
  <c r="AN81"/>
  <c r="AK80"/>
  <c r="AM80" s="1"/>
  <c r="AE81"/>
  <c r="AO81"/>
  <c r="AO139"/>
  <c r="AF139"/>
  <c r="AN139"/>
  <c r="AK138"/>
  <c r="AM138" s="1"/>
  <c r="AE139"/>
  <c r="AO38"/>
  <c r="AE38"/>
  <c r="AN38"/>
  <c r="AK37"/>
  <c r="AM37" s="1"/>
  <c r="AF38"/>
  <c r="AK855"/>
  <c r="AM855" s="1"/>
  <c r="AE856"/>
  <c r="AO856"/>
  <c r="AF856"/>
  <c r="AN856"/>
  <c r="AE553"/>
  <c r="AO553"/>
  <c r="AK552"/>
  <c r="AM552" s="1"/>
  <c r="AN553"/>
  <c r="AF553"/>
  <c r="AO68"/>
  <c r="AF68"/>
  <c r="AN68"/>
  <c r="AK67"/>
  <c r="AM67" s="1"/>
  <c r="AE68"/>
  <c r="AE257"/>
  <c r="AO257"/>
  <c r="AF257"/>
  <c r="AN257"/>
  <c r="AK256"/>
  <c r="AM256" s="1"/>
  <c r="AF126"/>
  <c r="AO126"/>
  <c r="AK125"/>
  <c r="AM125" s="1"/>
  <c r="AE126"/>
  <c r="AN126"/>
  <c r="AK344"/>
  <c r="AM344" s="1"/>
  <c r="AE345"/>
  <c r="AO345"/>
  <c r="AF345"/>
  <c r="AN345"/>
  <c r="AO170"/>
  <c r="AE170"/>
  <c r="AN170"/>
  <c r="AK169"/>
  <c r="AM169" s="1"/>
  <c r="AF170"/>
  <c r="AN846"/>
  <c r="AO846"/>
  <c r="AE846"/>
  <c r="AK845"/>
  <c r="AM845" s="1"/>
  <c r="AF846"/>
  <c r="AE341"/>
  <c r="AK340"/>
  <c r="AM340" s="1"/>
  <c r="AF341"/>
  <c r="AN341"/>
  <c r="AO341"/>
  <c r="AF240"/>
  <c r="AN240"/>
  <c r="AK239"/>
  <c r="AM239" s="1"/>
  <c r="AE240"/>
  <c r="AO240"/>
  <c r="AN659"/>
  <c r="AK658"/>
  <c r="AM658" s="1"/>
  <c r="AE659"/>
  <c r="AO659"/>
  <c r="AF659"/>
  <c r="AO438"/>
  <c r="AF438"/>
  <c r="AE438"/>
  <c r="AK437"/>
  <c r="AM437" s="1"/>
  <c r="AN438"/>
  <c r="AK438"/>
  <c r="AM438" s="1"/>
  <c r="AO333"/>
  <c r="AF333"/>
  <c r="AN333"/>
  <c r="AK332"/>
  <c r="AM332" s="1"/>
  <c r="AE333"/>
  <c r="AO232"/>
  <c r="AF232"/>
  <c r="AN232"/>
  <c r="AK231"/>
  <c r="AM231" s="1"/>
  <c r="AE232"/>
  <c r="AF98"/>
  <c r="AO98"/>
  <c r="AN98"/>
  <c r="AE98"/>
  <c r="AK97"/>
  <c r="AM97" s="1"/>
  <c r="AO506"/>
  <c r="AF506"/>
  <c r="AN506"/>
  <c r="AK505"/>
  <c r="AM505" s="1"/>
  <c r="AE506"/>
  <c r="AE259"/>
  <c r="AO259"/>
  <c r="AF259"/>
  <c r="AN259"/>
  <c r="AK258"/>
  <c r="AM258" s="1"/>
  <c r="AO17"/>
  <c r="AK16"/>
  <c r="AM16" s="1"/>
  <c r="AF17"/>
  <c r="AN17"/>
  <c r="AE17"/>
  <c r="AO715"/>
  <c r="AF715"/>
  <c r="AN715"/>
  <c r="AK714"/>
  <c r="AM714" s="1"/>
  <c r="AE715"/>
  <c r="AE620"/>
  <c r="AO620"/>
  <c r="AF620"/>
  <c r="AN620"/>
  <c r="AK619"/>
  <c r="AM619" s="1"/>
  <c r="AN869"/>
  <c r="AF869"/>
  <c r="AE869"/>
  <c r="AO869"/>
  <c r="AK868"/>
  <c r="AM868" s="1"/>
  <c r="AN768"/>
  <c r="AK767"/>
  <c r="AM767" s="1"/>
  <c r="AE768"/>
  <c r="AO768"/>
  <c r="AF768"/>
  <c r="AE796"/>
  <c r="AO796"/>
  <c r="AF796"/>
  <c r="AN796"/>
  <c r="AK795"/>
  <c r="AM795" s="1"/>
  <c r="AO43"/>
  <c r="AF43"/>
  <c r="AN43"/>
  <c r="AK42"/>
  <c r="AM42" s="1"/>
  <c r="AE43"/>
  <c r="AK860"/>
  <c r="AM860" s="1"/>
  <c r="AN861"/>
  <c r="AO861"/>
  <c r="AF861"/>
  <c r="AE861"/>
  <c r="AK759"/>
  <c r="AM759" s="1"/>
  <c r="AE760"/>
  <c r="AO760"/>
  <c r="AF760"/>
  <c r="AN760"/>
  <c r="AK595"/>
  <c r="AM595" s="1"/>
  <c r="AE596"/>
  <c r="AO596"/>
  <c r="AF596"/>
  <c r="AN596"/>
  <c r="AE268"/>
  <c r="AO268"/>
  <c r="AF268"/>
  <c r="AN268"/>
  <c r="AK267"/>
  <c r="AM267" s="1"/>
  <c r="AK355"/>
  <c r="AM355" s="1"/>
  <c r="AE356"/>
  <c r="AO356"/>
  <c r="AF356"/>
  <c r="AN356"/>
  <c r="AE142"/>
  <c r="AK141"/>
  <c r="AM141" s="1"/>
  <c r="AF142"/>
  <c r="AN142"/>
  <c r="AO142"/>
  <c r="AE177"/>
  <c r="AO177"/>
  <c r="AF177"/>
  <c r="AN177"/>
  <c r="AK176"/>
  <c r="AM176" s="1"/>
  <c r="AO726"/>
  <c r="AF726"/>
  <c r="AE726"/>
  <c r="AK725"/>
  <c r="AM725" s="1"/>
  <c r="AN726"/>
  <c r="AO621"/>
  <c r="AF621"/>
  <c r="AN621"/>
  <c r="AK620"/>
  <c r="AM620" s="1"/>
  <c r="AE621"/>
  <c r="AO520"/>
  <c r="AF520"/>
  <c r="AN520"/>
  <c r="AK519"/>
  <c r="AM519" s="1"/>
  <c r="AE520"/>
  <c r="AO660"/>
  <c r="AF660"/>
  <c r="AN660"/>
  <c r="AK659"/>
  <c r="AM659" s="1"/>
  <c r="AE660"/>
  <c r="AO571"/>
  <c r="AF571"/>
  <c r="AN571"/>
  <c r="AK570"/>
  <c r="AM570" s="1"/>
  <c r="AE571"/>
  <c r="AN332"/>
  <c r="AK331"/>
  <c r="AM331" s="1"/>
  <c r="AE332"/>
  <c r="AO332"/>
  <c r="AF332"/>
  <c r="AF242"/>
  <c r="AN242"/>
  <c r="AO242"/>
  <c r="AE242"/>
  <c r="AK241"/>
  <c r="AM241" s="1"/>
  <c r="AO420"/>
  <c r="AF420"/>
  <c r="AN420"/>
  <c r="AK419"/>
  <c r="AM419" s="1"/>
  <c r="AE420"/>
  <c r="AO673"/>
  <c r="AF673"/>
  <c r="AE673"/>
  <c r="AK672"/>
  <c r="AM672" s="1"/>
  <c r="AN673"/>
  <c r="AN430"/>
  <c r="AO430"/>
  <c r="AE430"/>
  <c r="AK429"/>
  <c r="AM429" s="1"/>
  <c r="AF430"/>
  <c r="AE133"/>
  <c r="AK132"/>
  <c r="AM132" s="1"/>
  <c r="AF133"/>
  <c r="AN133"/>
  <c r="AO133"/>
  <c r="AO465"/>
  <c r="AF465"/>
  <c r="AN465"/>
  <c r="AK464"/>
  <c r="AM464" s="1"/>
  <c r="AE465"/>
  <c r="AO331"/>
  <c r="AF331"/>
  <c r="AN331"/>
  <c r="AK330"/>
  <c r="AM330" s="1"/>
  <c r="AE331"/>
  <c r="AO230"/>
  <c r="AF230"/>
  <c r="AN230"/>
  <c r="AK229"/>
  <c r="AM229" s="1"/>
  <c r="AE230"/>
  <c r="AK230"/>
  <c r="AM230" s="1"/>
  <c r="AO125"/>
  <c r="AE125"/>
  <c r="AN125"/>
  <c r="AK124"/>
  <c r="AM124" s="1"/>
  <c r="AF125"/>
  <c r="AN402"/>
  <c r="AF402"/>
  <c r="AE402"/>
  <c r="AO402"/>
  <c r="AK401"/>
  <c r="AM401" s="1"/>
  <c r="AK579"/>
  <c r="AM579" s="1"/>
  <c r="AE580"/>
  <c r="AO580"/>
  <c r="AF580"/>
  <c r="AN580"/>
  <c r="AK752"/>
  <c r="AM752" s="1"/>
  <c r="AE753"/>
  <c r="AO753"/>
  <c r="AF753"/>
  <c r="AN753"/>
  <c r="AE510"/>
  <c r="AO510"/>
  <c r="AK509"/>
  <c r="AM509" s="1"/>
  <c r="AN510"/>
  <c r="AF510"/>
  <c r="AK510"/>
  <c r="AM510" s="1"/>
  <c r="AE194"/>
  <c r="AN194"/>
  <c r="AF194"/>
  <c r="AO194"/>
  <c r="AK193"/>
  <c r="AM193" s="1"/>
  <c r="AK553"/>
  <c r="AM553" s="1"/>
  <c r="AN554"/>
  <c r="AO554"/>
  <c r="AF554"/>
  <c r="AE554"/>
  <c r="AF307"/>
  <c r="AN307"/>
  <c r="AK306"/>
  <c r="AM306" s="1"/>
  <c r="AE307"/>
  <c r="AO307"/>
  <c r="AE533"/>
  <c r="AK532"/>
  <c r="AM532" s="1"/>
  <c r="AF533"/>
  <c r="AN533"/>
  <c r="AO533"/>
  <c r="AE432"/>
  <c r="AO432"/>
  <c r="AF432"/>
  <c r="AN432"/>
  <c r="AK431"/>
  <c r="AM431" s="1"/>
  <c r="AE124"/>
  <c r="AO124"/>
  <c r="AF124"/>
  <c r="AN124"/>
  <c r="AK123"/>
  <c r="AM123" s="1"/>
  <c r="AO630"/>
  <c r="AF630"/>
  <c r="AE630"/>
  <c r="AK629"/>
  <c r="AM629" s="1"/>
  <c r="AN630"/>
  <c r="AK630"/>
  <c r="AM630" s="1"/>
  <c r="AO525"/>
  <c r="AF525"/>
  <c r="AN525"/>
  <c r="AK524"/>
  <c r="AM524" s="1"/>
  <c r="AE525"/>
  <c r="AO424"/>
  <c r="AF424"/>
  <c r="AN424"/>
  <c r="AK423"/>
  <c r="AM423" s="1"/>
  <c r="AE424"/>
  <c r="AE866"/>
  <c r="AK865"/>
  <c r="AM865" s="1"/>
  <c r="AO866"/>
  <c r="AN866"/>
  <c r="AF866"/>
  <c r="AO890"/>
  <c r="AF890"/>
  <c r="AN890"/>
  <c r="AK889"/>
  <c r="AM889" s="1"/>
  <c r="AE890"/>
  <c r="AN867"/>
  <c r="AK866"/>
  <c r="AM866" s="1"/>
  <c r="AE867"/>
  <c r="AO867"/>
  <c r="AF867"/>
  <c r="AE777"/>
  <c r="AO777"/>
  <c r="AK776"/>
  <c r="AM776" s="1"/>
  <c r="AN777"/>
  <c r="AF777"/>
  <c r="AN180"/>
  <c r="AK179"/>
  <c r="AM179" s="1"/>
  <c r="AE180"/>
  <c r="AO180"/>
  <c r="AF180"/>
  <c r="AO481"/>
  <c r="AF481"/>
  <c r="AE481"/>
  <c r="AK480"/>
  <c r="AM480" s="1"/>
  <c r="AN481"/>
  <c r="AE238"/>
  <c r="AN238"/>
  <c r="AF238"/>
  <c r="AO238"/>
  <c r="AK237"/>
  <c r="AM237" s="1"/>
  <c r="AE37"/>
  <c r="AK36"/>
  <c r="AM36" s="1"/>
  <c r="AF37"/>
  <c r="AN37"/>
  <c r="AO37"/>
  <c r="AF273"/>
  <c r="AN273"/>
  <c r="AK272"/>
  <c r="AM272" s="1"/>
  <c r="AE273"/>
  <c r="AO273"/>
  <c r="AO235"/>
  <c r="AF235"/>
  <c r="AN235"/>
  <c r="AK234"/>
  <c r="AM234" s="1"/>
  <c r="AE235"/>
  <c r="AO134"/>
  <c r="AE134"/>
  <c r="AN134"/>
  <c r="AK133"/>
  <c r="AM133" s="1"/>
  <c r="AF134"/>
  <c r="AO29"/>
  <c r="AE29"/>
  <c r="AN29"/>
  <c r="AK28"/>
  <c r="AM28" s="1"/>
  <c r="AF29"/>
  <c r="AN569"/>
  <c r="AF569"/>
  <c r="AE569"/>
  <c r="AK568"/>
  <c r="AM568" s="1"/>
  <c r="AO569"/>
  <c r="AN690"/>
  <c r="AF690"/>
  <c r="AE690"/>
  <c r="AO690"/>
  <c r="AK689"/>
  <c r="AM689" s="1"/>
  <c r="AO234"/>
  <c r="AE234"/>
  <c r="AN234"/>
  <c r="AK233"/>
  <c r="AM233" s="1"/>
  <c r="AF234"/>
  <c r="AE373"/>
  <c r="AK372"/>
  <c r="AM372" s="1"/>
  <c r="AO373"/>
  <c r="AN373"/>
  <c r="AF373"/>
  <c r="AN467"/>
  <c r="AK466"/>
  <c r="AM466" s="1"/>
  <c r="AE467"/>
  <c r="AO467"/>
  <c r="AF467"/>
  <c r="AN825"/>
  <c r="AF825"/>
  <c r="AE825"/>
  <c r="AK824"/>
  <c r="AM824" s="1"/>
  <c r="AO825"/>
  <c r="AK409"/>
  <c r="AM409" s="1"/>
  <c r="AE410"/>
  <c r="AO410"/>
  <c r="AF410"/>
  <c r="AN410"/>
  <c r="AE163"/>
  <c r="AO163"/>
  <c r="AF163"/>
  <c r="AN163"/>
  <c r="AK162"/>
  <c r="AM162" s="1"/>
  <c r="AK755"/>
  <c r="AM755" s="1"/>
  <c r="AE756"/>
  <c r="AO756"/>
  <c r="AF756"/>
  <c r="AN756"/>
  <c r="AK618"/>
  <c r="AM618" s="1"/>
  <c r="AE619"/>
  <c r="AO619"/>
  <c r="AF619"/>
  <c r="AN619"/>
  <c r="AE428"/>
  <c r="AO428"/>
  <c r="AF428"/>
  <c r="AN428"/>
  <c r="AK427"/>
  <c r="AM427" s="1"/>
  <c r="AE821"/>
  <c r="AK820"/>
  <c r="AM820" s="1"/>
  <c r="AO821"/>
  <c r="AN821"/>
  <c r="AF821"/>
  <c r="AE720"/>
  <c r="AO720"/>
  <c r="AF720"/>
  <c r="AN720"/>
  <c r="AK719"/>
  <c r="AM719" s="1"/>
  <c r="AN700"/>
  <c r="AK699"/>
  <c r="AM699" s="1"/>
  <c r="AE700"/>
  <c r="AO700"/>
  <c r="AF700"/>
  <c r="AE918"/>
  <c r="AK917"/>
  <c r="AM917" s="1"/>
  <c r="AO918"/>
  <c r="AN918"/>
  <c r="AF918"/>
  <c r="AO813"/>
  <c r="AF813"/>
  <c r="AN813"/>
  <c r="AK812"/>
  <c r="AM812" s="1"/>
  <c r="AE813"/>
  <c r="AO712"/>
  <c r="AF712"/>
  <c r="AN712"/>
  <c r="AK711"/>
  <c r="AM711" s="1"/>
  <c r="AE712"/>
  <c r="AN489"/>
  <c r="AF489"/>
  <c r="AE489"/>
  <c r="AO489"/>
  <c r="AK488"/>
  <c r="AM488" s="1"/>
  <c r="AN36"/>
  <c r="AK35"/>
  <c r="AM35" s="1"/>
  <c r="AE36"/>
  <c r="AO36"/>
  <c r="AF36"/>
  <c r="AE193"/>
  <c r="AO193"/>
  <c r="AF193"/>
  <c r="AN193"/>
  <c r="AK192"/>
  <c r="AM192" s="1"/>
  <c r="AF94"/>
  <c r="AO94"/>
  <c r="AN94"/>
  <c r="AE94"/>
  <c r="AK93"/>
  <c r="AM93" s="1"/>
  <c r="AN281"/>
  <c r="AK280"/>
  <c r="AM280" s="1"/>
  <c r="AE281"/>
  <c r="AO281"/>
  <c r="AF281"/>
  <c r="AN138"/>
  <c r="AK137"/>
  <c r="AM137" s="1"/>
  <c r="AF138"/>
  <c r="AO138"/>
  <c r="AE138"/>
  <c r="AN814"/>
  <c r="AF814"/>
  <c r="AE814"/>
  <c r="AO814"/>
  <c r="AK813"/>
  <c r="AM813" s="1"/>
  <c r="AK814"/>
  <c r="AM814" s="1"/>
  <c r="AE325"/>
  <c r="AK324"/>
  <c r="AM324" s="1"/>
  <c r="AF325"/>
  <c r="AN325"/>
  <c r="AO325"/>
  <c r="AE224"/>
  <c r="AO224"/>
  <c r="AF224"/>
  <c r="AN224"/>
  <c r="AK223"/>
  <c r="AM223" s="1"/>
  <c r="AE627"/>
  <c r="AO627"/>
  <c r="AF627"/>
  <c r="AN627"/>
  <c r="AK626"/>
  <c r="AM626" s="1"/>
  <c r="AK421"/>
  <c r="AM421" s="1"/>
  <c r="AE422"/>
  <c r="AO422"/>
  <c r="AF422"/>
  <c r="AN422"/>
  <c r="AO317"/>
  <c r="AE317"/>
  <c r="AN317"/>
  <c r="AK316"/>
  <c r="AM316" s="1"/>
  <c r="AF317"/>
  <c r="AN216"/>
  <c r="AF216"/>
  <c r="AO216"/>
  <c r="AE216"/>
  <c r="AK215"/>
  <c r="AM215" s="1"/>
  <c r="AN441"/>
  <c r="AF441"/>
  <c r="AE441"/>
  <c r="AK440"/>
  <c r="AM440" s="1"/>
  <c r="AO441"/>
  <c r="AO218"/>
  <c r="AF218"/>
  <c r="AN218"/>
  <c r="AK217"/>
  <c r="AM217" s="1"/>
  <c r="AE218"/>
  <c r="AO894"/>
  <c r="AF894"/>
  <c r="AN894"/>
  <c r="AK893"/>
  <c r="AM893" s="1"/>
  <c r="AE894"/>
  <c r="AK371"/>
  <c r="AM371" s="1"/>
  <c r="AE372"/>
  <c r="AO372"/>
  <c r="AF372"/>
  <c r="AN372"/>
  <c r="AK426"/>
  <c r="AM426" s="1"/>
  <c r="AE427"/>
  <c r="AO427"/>
  <c r="AF427"/>
  <c r="AN427"/>
  <c r="AF44"/>
  <c r="AN44"/>
  <c r="AK43"/>
  <c r="AM43" s="1"/>
  <c r="AE44"/>
  <c r="AO44"/>
  <c r="AE725"/>
  <c r="AK724"/>
  <c r="AM724" s="1"/>
  <c r="AF725"/>
  <c r="AN725"/>
  <c r="AO725"/>
  <c r="AE624"/>
  <c r="AO624"/>
  <c r="AF624"/>
  <c r="AN624"/>
  <c r="AK623"/>
  <c r="AM623" s="1"/>
  <c r="AN508"/>
  <c r="AK507"/>
  <c r="AM507" s="1"/>
  <c r="AE508"/>
  <c r="AO508"/>
  <c r="AF508"/>
  <c r="AE822"/>
  <c r="AO822"/>
  <c r="AK821"/>
  <c r="AM821" s="1"/>
  <c r="AN822"/>
  <c r="AF822"/>
  <c r="AK822"/>
  <c r="AM822" s="1"/>
  <c r="AO717"/>
  <c r="AF717"/>
  <c r="AN717"/>
  <c r="AK716"/>
  <c r="AM716" s="1"/>
  <c r="AE717"/>
  <c r="AO616"/>
  <c r="AF616"/>
  <c r="AN616"/>
  <c r="AK615"/>
  <c r="AM615" s="1"/>
  <c r="AE616"/>
  <c r="AO105"/>
  <c r="AF105"/>
  <c r="AN105"/>
  <c r="AK104"/>
  <c r="AM104" s="1"/>
  <c r="AE105"/>
  <c r="AO763"/>
  <c r="AF763"/>
  <c r="AN763"/>
  <c r="AK762"/>
  <c r="AM762" s="1"/>
  <c r="AE763"/>
  <c r="AN585"/>
  <c r="AF585"/>
  <c r="AE585"/>
  <c r="AO585"/>
  <c r="AK584"/>
  <c r="AM584" s="1"/>
  <c r="AK793"/>
  <c r="AM793" s="1"/>
  <c r="AE794"/>
  <c r="AO794"/>
  <c r="AF794"/>
  <c r="AN794"/>
  <c r="AK640"/>
  <c r="AM640" s="1"/>
  <c r="AN641"/>
  <c r="AO641"/>
  <c r="AF641"/>
  <c r="AE641"/>
  <c r="AN658"/>
  <c r="AF658"/>
  <c r="AE658"/>
  <c r="AO658"/>
  <c r="AK657"/>
  <c r="AM657" s="1"/>
  <c r="AO154"/>
  <c r="AF154"/>
  <c r="AN154"/>
  <c r="AK153"/>
  <c r="AM153" s="1"/>
  <c r="AE154"/>
  <c r="AN169"/>
  <c r="AK168"/>
  <c r="AM168" s="1"/>
  <c r="AE169"/>
  <c r="AO169"/>
  <c r="AF169"/>
  <c r="AK451"/>
  <c r="AM451" s="1"/>
  <c r="AE452"/>
  <c r="AO452"/>
  <c r="AF452"/>
  <c r="AN452"/>
  <c r="AE446"/>
  <c r="AO446"/>
  <c r="AK445"/>
  <c r="AM445" s="1"/>
  <c r="AN446"/>
  <c r="AF446"/>
  <c r="AK745"/>
  <c r="AM745" s="1"/>
  <c r="AN746"/>
  <c r="AO746"/>
  <c r="AF746"/>
  <c r="AE746"/>
  <c r="AE629"/>
  <c r="AK628"/>
  <c r="AM628" s="1"/>
  <c r="AO629"/>
  <c r="AN629"/>
  <c r="AF629"/>
  <c r="AE316"/>
  <c r="AO316"/>
  <c r="AF316"/>
  <c r="AN316"/>
  <c r="AK315"/>
  <c r="AM315" s="1"/>
  <c r="AN418"/>
  <c r="AF418"/>
  <c r="AE418"/>
  <c r="AK417"/>
  <c r="AM417" s="1"/>
  <c r="AO418"/>
  <c r="AK665"/>
  <c r="AM665" s="1"/>
  <c r="AE666"/>
  <c r="AO666"/>
  <c r="AF666"/>
  <c r="AN666"/>
  <c r="AN419"/>
  <c r="AK418"/>
  <c r="AM418" s="1"/>
  <c r="AE419"/>
  <c r="AO419"/>
  <c r="AF419"/>
  <c r="AO329"/>
  <c r="AF329"/>
  <c r="AN329"/>
  <c r="AK328"/>
  <c r="AM328" s="1"/>
  <c r="AE329"/>
  <c r="AK874"/>
  <c r="AM874" s="1"/>
  <c r="AE875"/>
  <c r="AO875"/>
  <c r="AF875"/>
  <c r="AN875"/>
  <c r="AF33"/>
  <c r="AN33"/>
  <c r="AK32"/>
  <c r="AM32" s="1"/>
  <c r="AE33"/>
  <c r="AO33"/>
  <c r="AF30"/>
  <c r="AO30"/>
  <c r="AN30"/>
  <c r="AE30"/>
  <c r="AK29"/>
  <c r="AM29" s="1"/>
  <c r="AE848"/>
  <c r="AO848"/>
  <c r="AF848"/>
  <c r="AN848"/>
  <c r="AK847"/>
  <c r="AM847" s="1"/>
  <c r="AE49"/>
  <c r="AO49"/>
  <c r="AF49"/>
  <c r="AN49"/>
  <c r="AK48"/>
  <c r="AM48" s="1"/>
  <c r="AN123"/>
  <c r="AK122"/>
  <c r="AM122" s="1"/>
  <c r="AE123"/>
  <c r="AO123"/>
  <c r="AF123"/>
  <c r="AN22"/>
  <c r="AK21"/>
  <c r="AM21" s="1"/>
  <c r="AE22"/>
  <c r="AO22"/>
  <c r="AF22"/>
  <c r="AO840"/>
  <c r="AF840"/>
  <c r="AN840"/>
  <c r="AK839"/>
  <c r="AM839" s="1"/>
  <c r="AE840"/>
  <c r="AF82"/>
  <c r="AN82"/>
  <c r="AO82"/>
  <c r="AE82"/>
  <c r="AK81"/>
  <c r="AM81" s="1"/>
  <c r="AN292"/>
  <c r="AK291"/>
  <c r="AM291" s="1"/>
  <c r="AE292"/>
  <c r="AO292"/>
  <c r="AF292"/>
  <c r="AO593"/>
  <c r="AF593"/>
  <c r="AN593"/>
  <c r="AK592"/>
  <c r="AM592" s="1"/>
  <c r="AE593"/>
  <c r="AE350"/>
  <c r="AO350"/>
  <c r="AK349"/>
  <c r="AM349" s="1"/>
  <c r="AN350"/>
  <c r="AF350"/>
  <c r="AK350"/>
  <c r="AM350" s="1"/>
  <c r="AE793"/>
  <c r="AK792"/>
  <c r="AM792" s="1"/>
  <c r="AF793"/>
  <c r="AN793"/>
  <c r="AO793"/>
  <c r="AO394"/>
  <c r="AF394"/>
  <c r="AE394"/>
  <c r="AK393"/>
  <c r="AM393" s="1"/>
  <c r="AN394"/>
  <c r="AF147"/>
  <c r="AN147"/>
  <c r="AK146"/>
  <c r="AM146" s="1"/>
  <c r="AE147"/>
  <c r="AO147"/>
  <c r="AN453"/>
  <c r="AF453"/>
  <c r="AE453"/>
  <c r="AO453"/>
  <c r="AK452"/>
  <c r="AM452" s="1"/>
  <c r="AN352"/>
  <c r="AK351"/>
  <c r="AM351" s="1"/>
  <c r="AE352"/>
  <c r="AO352"/>
  <c r="AF352"/>
  <c r="AE883"/>
  <c r="AO883"/>
  <c r="AF883"/>
  <c r="AN883"/>
  <c r="AK882"/>
  <c r="AM882" s="1"/>
  <c r="AK549"/>
  <c r="AM549" s="1"/>
  <c r="AE550"/>
  <c r="AO550"/>
  <c r="AF550"/>
  <c r="AN550"/>
  <c r="AK444"/>
  <c r="AM444" s="1"/>
  <c r="AN445"/>
  <c r="AO445"/>
  <c r="AF445"/>
  <c r="AE445"/>
  <c r="AK343"/>
  <c r="AM343" s="1"/>
  <c r="AE344"/>
  <c r="AO344"/>
  <c r="AF344"/>
  <c r="AN344"/>
  <c r="AE34"/>
  <c r="AK33"/>
  <c r="AM33" s="1"/>
  <c r="AF34"/>
  <c r="AO34"/>
  <c r="AN34"/>
  <c r="AK473"/>
  <c r="AM473" s="1"/>
  <c r="AE474"/>
  <c r="AO474"/>
  <c r="AF474"/>
  <c r="AN474"/>
  <c r="AE227"/>
  <c r="AO227"/>
  <c r="AF227"/>
  <c r="AN227"/>
  <c r="AK226"/>
  <c r="AM226" s="1"/>
  <c r="AK883"/>
  <c r="AM883" s="1"/>
  <c r="AE884"/>
  <c r="AO884"/>
  <c r="AF884"/>
  <c r="AN884"/>
  <c r="AK682"/>
  <c r="AM682" s="1"/>
  <c r="AE683"/>
  <c r="AO683"/>
  <c r="AF683"/>
  <c r="AN683"/>
  <c r="AE556"/>
  <c r="AO556"/>
  <c r="AF556"/>
  <c r="AN556"/>
  <c r="AK555"/>
  <c r="AM555" s="1"/>
  <c r="AE853"/>
  <c r="AK852"/>
  <c r="AM852" s="1"/>
  <c r="AF853"/>
  <c r="AN853"/>
  <c r="AO853"/>
  <c r="AE752"/>
  <c r="AO752"/>
  <c r="AF752"/>
  <c r="AN752"/>
  <c r="AK751"/>
  <c r="AM751" s="1"/>
  <c r="AN764"/>
  <c r="AK763"/>
  <c r="AM763" s="1"/>
  <c r="AE764"/>
  <c r="AO764"/>
  <c r="AF764"/>
  <c r="AN27"/>
  <c r="AK26"/>
  <c r="AM26" s="1"/>
  <c r="AE27"/>
  <c r="AO27"/>
  <c r="AF27"/>
  <c r="AO845"/>
  <c r="AF845"/>
  <c r="AN845"/>
  <c r="AK844"/>
  <c r="AM844" s="1"/>
  <c r="AE845"/>
  <c r="AO744"/>
  <c r="AF744"/>
  <c r="AN744"/>
  <c r="AK743"/>
  <c r="AM743" s="1"/>
  <c r="AE744"/>
  <c r="AE617"/>
  <c r="AO617"/>
  <c r="AK616"/>
  <c r="AM616" s="1"/>
  <c r="AN617"/>
  <c r="AF617"/>
  <c r="AN100"/>
  <c r="AK99"/>
  <c r="AM99" s="1"/>
  <c r="AE100"/>
  <c r="AO100"/>
  <c r="AF100"/>
  <c r="AE321"/>
  <c r="AO321"/>
  <c r="AF321"/>
  <c r="AN321"/>
  <c r="AK320"/>
  <c r="AM320" s="1"/>
  <c r="AF158"/>
  <c r="AO158"/>
  <c r="AN158"/>
  <c r="AE158"/>
  <c r="AK157"/>
  <c r="AM157" s="1"/>
  <c r="AK158"/>
  <c r="AM158" s="1"/>
  <c r="AO409"/>
  <c r="AF409"/>
  <c r="AN409"/>
  <c r="AK408"/>
  <c r="AM408" s="1"/>
  <c r="AE409"/>
  <c r="AN202"/>
  <c r="AK201"/>
  <c r="AM201" s="1"/>
  <c r="AF202"/>
  <c r="AO202"/>
  <c r="AE202"/>
  <c r="AN878"/>
  <c r="AF878"/>
  <c r="AE878"/>
  <c r="AO878"/>
  <c r="AK877"/>
  <c r="AM877" s="1"/>
  <c r="AN357"/>
  <c r="AF357"/>
  <c r="AE357"/>
  <c r="AO357"/>
  <c r="AK356"/>
  <c r="AM356" s="1"/>
  <c r="AE256"/>
  <c r="AO256"/>
  <c r="AF256"/>
  <c r="AN256"/>
  <c r="AK255"/>
  <c r="AM255" s="1"/>
  <c r="AE691"/>
  <c r="AO691"/>
  <c r="AF691"/>
  <c r="AN691"/>
  <c r="AK690"/>
  <c r="AM690" s="1"/>
  <c r="AK453"/>
  <c r="AM453" s="1"/>
  <c r="AE454"/>
  <c r="AO454"/>
  <c r="AF454"/>
  <c r="AN454"/>
  <c r="AK348"/>
  <c r="AM348" s="1"/>
  <c r="AN349"/>
  <c r="AO349"/>
  <c r="AF349"/>
  <c r="AE349"/>
  <c r="AO248"/>
  <c r="AE248"/>
  <c r="AN248"/>
  <c r="AF248"/>
  <c r="AK247"/>
  <c r="AM247" s="1"/>
  <c r="AK538"/>
  <c r="AM538" s="1"/>
  <c r="AE539"/>
  <c r="AO539"/>
  <c r="AF539"/>
  <c r="AN539"/>
  <c r="AE178"/>
  <c r="AK177"/>
  <c r="AM177" s="1"/>
  <c r="AF178"/>
  <c r="AN178"/>
  <c r="AO178"/>
  <c r="AF289"/>
  <c r="AN289"/>
  <c r="AK288"/>
  <c r="AM288" s="1"/>
  <c r="AE289"/>
  <c r="AO289"/>
  <c r="AE912"/>
  <c r="AO912"/>
  <c r="AF912"/>
  <c r="AN912"/>
  <c r="AK911"/>
  <c r="AM911" s="1"/>
  <c r="AO315"/>
  <c r="AF315"/>
  <c r="AN315"/>
  <c r="AK314"/>
  <c r="AM314" s="1"/>
  <c r="AE315"/>
  <c r="AN214"/>
  <c r="AK213"/>
  <c r="AM213" s="1"/>
  <c r="AF214"/>
  <c r="AO214"/>
  <c r="AE214"/>
  <c r="AK214"/>
  <c r="AM214" s="1"/>
  <c r="AN109"/>
  <c r="AK108"/>
  <c r="AM108" s="1"/>
  <c r="AE109"/>
  <c r="AO109"/>
  <c r="AF109"/>
  <c r="AE850"/>
  <c r="AO850"/>
  <c r="AK849"/>
  <c r="AM849" s="1"/>
  <c r="AN850"/>
  <c r="AF850"/>
  <c r="AN121"/>
  <c r="AK120"/>
  <c r="AM120" s="1"/>
  <c r="AE121"/>
  <c r="AO121"/>
  <c r="AF121"/>
  <c r="AN58"/>
  <c r="AK57"/>
  <c r="AM57" s="1"/>
  <c r="AE58"/>
  <c r="AO58"/>
  <c r="AF58"/>
  <c r="AE734"/>
  <c r="AO734"/>
  <c r="AK733"/>
  <c r="AM733" s="1"/>
  <c r="AN734"/>
  <c r="AF734"/>
  <c r="AE642"/>
  <c r="AK641"/>
  <c r="AM641" s="1"/>
  <c r="AF642"/>
  <c r="AN642"/>
  <c r="AO642"/>
  <c r="AO778"/>
  <c r="AF778"/>
  <c r="AE778"/>
  <c r="AK777"/>
  <c r="AM777" s="1"/>
  <c r="AN778"/>
  <c r="AE643"/>
  <c r="AO643"/>
  <c r="AF643"/>
  <c r="AN643"/>
  <c r="AK642"/>
  <c r="AM642" s="1"/>
  <c r="AN645"/>
  <c r="AF645"/>
  <c r="AE645"/>
  <c r="AO645"/>
  <c r="AK644"/>
  <c r="AM644" s="1"/>
  <c r="AN544"/>
  <c r="AK543"/>
  <c r="AM543" s="1"/>
  <c r="AE544"/>
  <c r="AO544"/>
  <c r="AF544"/>
  <c r="AE348"/>
  <c r="AO348"/>
  <c r="AF348"/>
  <c r="AN348"/>
  <c r="AK347"/>
  <c r="AM347" s="1"/>
  <c r="AK741"/>
  <c r="AM741" s="1"/>
  <c r="AE742"/>
  <c r="AO742"/>
  <c r="AF742"/>
  <c r="AN742"/>
  <c r="AK636"/>
  <c r="AM636" s="1"/>
  <c r="AN637"/>
  <c r="AO637"/>
  <c r="AF637"/>
  <c r="AE637"/>
  <c r="AK535"/>
  <c r="AM535" s="1"/>
  <c r="AE536"/>
  <c r="AO536"/>
  <c r="AF536"/>
  <c r="AN536"/>
  <c r="AN802"/>
  <c r="AF802"/>
  <c r="AE802"/>
  <c r="AK801"/>
  <c r="AM801" s="1"/>
  <c r="AO802"/>
  <c r="AK857"/>
  <c r="AM857" s="1"/>
  <c r="AE858"/>
  <c r="AO858"/>
  <c r="AF858"/>
  <c r="AN858"/>
  <c r="AN803"/>
  <c r="AK802"/>
  <c r="AM802" s="1"/>
  <c r="AE803"/>
  <c r="AO803"/>
  <c r="AF803"/>
  <c r="AN713"/>
  <c r="AF713"/>
  <c r="AE713"/>
  <c r="AO713"/>
  <c r="AK712"/>
  <c r="AM712" s="1"/>
  <c r="AO148"/>
  <c r="AF148"/>
  <c r="AN148"/>
  <c r="AK147"/>
  <c r="AM147" s="1"/>
  <c r="AE148"/>
  <c r="AO417"/>
  <c r="AN417"/>
  <c r="AF417"/>
  <c r="AK416"/>
  <c r="AM416" s="1"/>
  <c r="AE417"/>
  <c r="AE206"/>
  <c r="AN206"/>
  <c r="AF206"/>
  <c r="AO206"/>
  <c r="AK205"/>
  <c r="AM205" s="1"/>
  <c r="AF21"/>
  <c r="AO21"/>
  <c r="AK20"/>
  <c r="AM20" s="1"/>
  <c r="AE21"/>
  <c r="AN21"/>
  <c r="AE241"/>
  <c r="AO241"/>
  <c r="AF241"/>
  <c r="AN241"/>
  <c r="AK240"/>
  <c r="AM240" s="1"/>
  <c r="AN219"/>
  <c r="AK218"/>
  <c r="AM218" s="1"/>
  <c r="AE219"/>
  <c r="AO219"/>
  <c r="AF219"/>
  <c r="AN118"/>
  <c r="AK117"/>
  <c r="AM117" s="1"/>
  <c r="AE118"/>
  <c r="AO118"/>
  <c r="AF118"/>
  <c r="AK118"/>
  <c r="AM118" s="1"/>
  <c r="AN6"/>
  <c r="AE6"/>
  <c r="AO6"/>
  <c r="AK5"/>
  <c r="AM5" s="1"/>
  <c r="AF6"/>
  <c r="AN466"/>
  <c r="AF466"/>
  <c r="AE466"/>
  <c r="AO466"/>
  <c r="AK465"/>
  <c r="AM465" s="1"/>
  <c r="AO644"/>
  <c r="AF644"/>
  <c r="AN644"/>
  <c r="AK643"/>
  <c r="AM643" s="1"/>
  <c r="AE644"/>
  <c r="AO785"/>
  <c r="AF785"/>
  <c r="AN785"/>
  <c r="AK784"/>
  <c r="AM784" s="1"/>
  <c r="AE785"/>
  <c r="AE542"/>
  <c r="AO542"/>
  <c r="AK541"/>
  <c r="AM541" s="1"/>
  <c r="AN542"/>
  <c r="AF542"/>
  <c r="AK542"/>
  <c r="AM542" s="1"/>
  <c r="AF258"/>
  <c r="AO258"/>
  <c r="AK257"/>
  <c r="AM257" s="1"/>
  <c r="AE258"/>
  <c r="AN258"/>
  <c r="AO586"/>
  <c r="AF586"/>
  <c r="AE586"/>
  <c r="AK585"/>
  <c r="AM585" s="1"/>
  <c r="AN586"/>
  <c r="AE339"/>
  <c r="AO339"/>
  <c r="AF339"/>
  <c r="AN339"/>
  <c r="AK338"/>
  <c r="AM338" s="1"/>
  <c r="AN549"/>
  <c r="AF549"/>
  <c r="AE549"/>
  <c r="AO549"/>
  <c r="AK548"/>
  <c r="AM548" s="1"/>
  <c r="AN448"/>
  <c r="AK447"/>
  <c r="AM447" s="1"/>
  <c r="AE448"/>
  <c r="AO448"/>
  <c r="AF448"/>
  <c r="AF156"/>
  <c r="AN156"/>
  <c r="AK155"/>
  <c r="AM155" s="1"/>
  <c r="AE156"/>
  <c r="AO156"/>
  <c r="AK645"/>
  <c r="AM645" s="1"/>
  <c r="AE646"/>
  <c r="AO646"/>
  <c r="AF646"/>
  <c r="AN646"/>
  <c r="AK646"/>
  <c r="AM646" s="1"/>
  <c r="AK540"/>
  <c r="AM540" s="1"/>
  <c r="AN541"/>
  <c r="AO541"/>
  <c r="AF541"/>
  <c r="AE541"/>
  <c r="AK439"/>
  <c r="AM439" s="1"/>
  <c r="AE440"/>
  <c r="AO440"/>
  <c r="AF440"/>
  <c r="AN440"/>
  <c r="AN780"/>
  <c r="AK779"/>
  <c r="AM779" s="1"/>
  <c r="AE780"/>
  <c r="AO780"/>
  <c r="AF780"/>
  <c r="AK867"/>
  <c r="AM867" s="1"/>
  <c r="AE868"/>
  <c r="AO868"/>
  <c r="AF868"/>
  <c r="AN868"/>
  <c r="AN910"/>
  <c r="AO910"/>
  <c r="AE910"/>
  <c r="AK909"/>
  <c r="AM909" s="1"/>
  <c r="AF910"/>
  <c r="AF272"/>
  <c r="AN272"/>
  <c r="AK271"/>
  <c r="AM271" s="1"/>
  <c r="AE272"/>
  <c r="AO272"/>
  <c r="AE425"/>
  <c r="AO425"/>
  <c r="AK424"/>
  <c r="AM424" s="1"/>
  <c r="AN425"/>
  <c r="AF425"/>
  <c r="AF923"/>
  <c r="AE923"/>
  <c r="AK922"/>
  <c r="AM922" s="1"/>
  <c r="AE129"/>
  <c r="AO129"/>
  <c r="AF129"/>
  <c r="AN129"/>
  <c r="AK128"/>
  <c r="AM128" s="1"/>
  <c r="AF62"/>
  <c r="AO62"/>
  <c r="AK61"/>
  <c r="AM61" s="1"/>
  <c r="AE62"/>
  <c r="AN62"/>
  <c r="AO217"/>
  <c r="AF217"/>
  <c r="AN217"/>
  <c r="AK216"/>
  <c r="AM216" s="1"/>
  <c r="AE217"/>
  <c r="AO106"/>
  <c r="AE106"/>
  <c r="AN106"/>
  <c r="AK105"/>
  <c r="AM105" s="1"/>
  <c r="AF106"/>
  <c r="AK781"/>
  <c r="AM781" s="1"/>
  <c r="AE782"/>
  <c r="AO782"/>
  <c r="AF782"/>
  <c r="AN782"/>
  <c r="AK782"/>
  <c r="AM782" s="1"/>
  <c r="AF309"/>
  <c r="AO309"/>
  <c r="AN309"/>
  <c r="AE309"/>
  <c r="AK308"/>
  <c r="AM308" s="1"/>
  <c r="AF208"/>
  <c r="AN208"/>
  <c r="AK207"/>
  <c r="AM207" s="1"/>
  <c r="AE208"/>
  <c r="AO208"/>
  <c r="AN595"/>
  <c r="AK594"/>
  <c r="AM594" s="1"/>
  <c r="AE595"/>
  <c r="AO595"/>
  <c r="AF595"/>
  <c r="AO406"/>
  <c r="AF406"/>
  <c r="AE406"/>
  <c r="AK405"/>
  <c r="AM405" s="1"/>
  <c r="AN406"/>
  <c r="AK406"/>
  <c r="AM406" s="1"/>
  <c r="AN301"/>
  <c r="AK300"/>
  <c r="AM300" s="1"/>
  <c r="AE301"/>
  <c r="AO301"/>
  <c r="AF301"/>
  <c r="AN200"/>
  <c r="AK199"/>
  <c r="AM199" s="1"/>
  <c r="AE200"/>
  <c r="AO200"/>
  <c r="AF200"/>
  <c r="AE889"/>
  <c r="AK888"/>
  <c r="AM888" s="1"/>
  <c r="AO889"/>
  <c r="AN889"/>
  <c r="AF889"/>
  <c r="AO442"/>
  <c r="AF442"/>
  <c r="AN442"/>
  <c r="AK441"/>
  <c r="AM441" s="1"/>
  <c r="AE442"/>
  <c r="AE195"/>
  <c r="AO195"/>
  <c r="AF195"/>
  <c r="AN195"/>
  <c r="AK194"/>
  <c r="AM194" s="1"/>
  <c r="AO820"/>
  <c r="AF820"/>
  <c r="AN820"/>
  <c r="AK819"/>
  <c r="AM819" s="1"/>
  <c r="AE820"/>
  <c r="AO651"/>
  <c r="AF651"/>
  <c r="AN651"/>
  <c r="AK650"/>
  <c r="AM650" s="1"/>
  <c r="AE651"/>
  <c r="AE492"/>
  <c r="AO492"/>
  <c r="AF492"/>
  <c r="AN492"/>
  <c r="AK491"/>
  <c r="AM491" s="1"/>
  <c r="AN837"/>
  <c r="AF837"/>
  <c r="AE837"/>
  <c r="AO837"/>
  <c r="AK836"/>
  <c r="AM836" s="1"/>
  <c r="AN736"/>
  <c r="AK735"/>
  <c r="AM735" s="1"/>
  <c r="AE736"/>
  <c r="AO736"/>
  <c r="AF736"/>
  <c r="AE732"/>
  <c r="AO732"/>
  <c r="AF732"/>
  <c r="AN732"/>
  <c r="AK731"/>
  <c r="AM731" s="1"/>
  <c r="AK18"/>
  <c r="AM18" s="1"/>
  <c r="AE19"/>
  <c r="AO19"/>
  <c r="AF19"/>
  <c r="AN19"/>
  <c r="AK828"/>
  <c r="AM828" s="1"/>
  <c r="AN829"/>
  <c r="AO829"/>
  <c r="AF829"/>
  <c r="AE829"/>
  <c r="AK727"/>
  <c r="AM727" s="1"/>
  <c r="AE728"/>
  <c r="AO728"/>
  <c r="AF728"/>
  <c r="AN728"/>
  <c r="AO41"/>
  <c r="AF41"/>
  <c r="AN41"/>
  <c r="AK40"/>
  <c r="AM40" s="1"/>
  <c r="AE41"/>
  <c r="AK730"/>
  <c r="AM730" s="1"/>
  <c r="AE731"/>
  <c r="AO731"/>
  <c r="AF731"/>
  <c r="AN731"/>
  <c r="AN652"/>
  <c r="AK651"/>
  <c r="AM651" s="1"/>
  <c r="AE652"/>
  <c r="AO652"/>
  <c r="AF652"/>
  <c r="AN562"/>
  <c r="AF562"/>
  <c r="AE562"/>
  <c r="AO562"/>
  <c r="AK561"/>
  <c r="AM561" s="1"/>
  <c r="AK739"/>
  <c r="AM739" s="1"/>
  <c r="AE740"/>
  <c r="AO740"/>
  <c r="AF740"/>
  <c r="AN740"/>
  <c r="AK832"/>
  <c r="AM832" s="1"/>
  <c r="AN833"/>
  <c r="AO833"/>
  <c r="AF833"/>
  <c r="AE833"/>
  <c r="AN590"/>
  <c r="AO590"/>
  <c r="AE590"/>
  <c r="AK589"/>
  <c r="AM589" s="1"/>
  <c r="AF590"/>
  <c r="AF213"/>
  <c r="AO213"/>
  <c r="AK212"/>
  <c r="AM212" s="1"/>
  <c r="AE213"/>
  <c r="AN213"/>
  <c r="AO56"/>
  <c r="AE56"/>
  <c r="AN56"/>
  <c r="AF56"/>
  <c r="AK55"/>
  <c r="AM55" s="1"/>
  <c r="AK410"/>
  <c r="AM410" s="1"/>
  <c r="AE411"/>
  <c r="AO411"/>
  <c r="AF411"/>
  <c r="AN411"/>
  <c r="AN310"/>
  <c r="AK309"/>
  <c r="AM309" s="1"/>
  <c r="AF310"/>
  <c r="AO310"/>
  <c r="AE310"/>
  <c r="AN205"/>
  <c r="AK204"/>
  <c r="AM204" s="1"/>
  <c r="AE205"/>
  <c r="AO205"/>
  <c r="AF205"/>
  <c r="AO40"/>
  <c r="AE40"/>
  <c r="AN40"/>
  <c r="AF40"/>
  <c r="AE505"/>
  <c r="AK504"/>
  <c r="AM504" s="1"/>
  <c r="AO505"/>
  <c r="AN505"/>
  <c r="AF505"/>
  <c r="AN250"/>
  <c r="AK249"/>
  <c r="AM249" s="1"/>
  <c r="AE250"/>
  <c r="AO250"/>
  <c r="AF250"/>
  <c r="AN4"/>
  <c r="AO4"/>
  <c r="AR4"/>
  <c r="AR24" s="1"/>
  <c r="AR5"/>
  <c r="AO436"/>
  <c r="AF436"/>
  <c r="AN436"/>
  <c r="AK435"/>
  <c r="AM435" s="1"/>
  <c r="AE436"/>
  <c r="AO459"/>
  <c r="AF459"/>
  <c r="AN459"/>
  <c r="AK458"/>
  <c r="AM458" s="1"/>
  <c r="AE459"/>
  <c r="AF108"/>
  <c r="AN108"/>
  <c r="AK107"/>
  <c r="AM107" s="1"/>
  <c r="AE108"/>
  <c r="AO108"/>
  <c r="AN741"/>
  <c r="AF741"/>
  <c r="AE741"/>
  <c r="AO741"/>
  <c r="AK740"/>
  <c r="AM740" s="1"/>
  <c r="AN640"/>
  <c r="AK639"/>
  <c r="AM639" s="1"/>
  <c r="AE640"/>
  <c r="AO640"/>
  <c r="AF640"/>
  <c r="AE540"/>
  <c r="AO540"/>
  <c r="AF540"/>
  <c r="AN540"/>
  <c r="AK539"/>
  <c r="AM539" s="1"/>
  <c r="AK837"/>
  <c r="AM837" s="1"/>
  <c r="AE838"/>
  <c r="AO838"/>
  <c r="AF838"/>
  <c r="AN838"/>
  <c r="AK732"/>
  <c r="AM732" s="1"/>
  <c r="AN733"/>
  <c r="AO733"/>
  <c r="AF733"/>
  <c r="AE733"/>
  <c r="AK631"/>
  <c r="AM631" s="1"/>
  <c r="AE632"/>
  <c r="AO632"/>
  <c r="AF632"/>
  <c r="AN632"/>
  <c r="AE162"/>
  <c r="AK161"/>
  <c r="AM161" s="1"/>
  <c r="AF162"/>
  <c r="AO162"/>
  <c r="AN162"/>
  <c r="AE291"/>
  <c r="AO291"/>
  <c r="AF291"/>
  <c r="AN291"/>
  <c r="AK290"/>
  <c r="AM290" s="1"/>
  <c r="AK746"/>
  <c r="AM746" s="1"/>
  <c r="AE747"/>
  <c r="AO747"/>
  <c r="AF747"/>
  <c r="AN747"/>
  <c r="AE757"/>
  <c r="AK756"/>
  <c r="AM756" s="1"/>
  <c r="AO757"/>
  <c r="AN757"/>
  <c r="AF757"/>
  <c r="AN572"/>
  <c r="AK571"/>
  <c r="AM571" s="1"/>
  <c r="AE572"/>
  <c r="AO572"/>
  <c r="AF572"/>
  <c r="AO598"/>
  <c r="AF598"/>
  <c r="AE598"/>
  <c r="AK597"/>
  <c r="AM597" s="1"/>
  <c r="AN598"/>
  <c r="AO493"/>
  <c r="AF493"/>
  <c r="AN493"/>
  <c r="AK492"/>
  <c r="AM492" s="1"/>
  <c r="AE493"/>
  <c r="AO392"/>
  <c r="AF392"/>
  <c r="AN392"/>
  <c r="AK391"/>
  <c r="AM391" s="1"/>
  <c r="AE392"/>
  <c r="AE738"/>
  <c r="AK737"/>
  <c r="AM737" s="1"/>
  <c r="AO738"/>
  <c r="AN738"/>
  <c r="AF738"/>
  <c r="AO826"/>
  <c r="AF826"/>
  <c r="AN826"/>
  <c r="AK825"/>
  <c r="AM825" s="1"/>
  <c r="AE826"/>
  <c r="AN739"/>
  <c r="AK738"/>
  <c r="AM738" s="1"/>
  <c r="AE739"/>
  <c r="AO739"/>
  <c r="AF739"/>
  <c r="AE649"/>
  <c r="AO649"/>
  <c r="AK648"/>
  <c r="AM648" s="1"/>
  <c r="AN649"/>
  <c r="AF649"/>
  <c r="AN116"/>
  <c r="AK115"/>
  <c r="AM115" s="1"/>
  <c r="AE116"/>
  <c r="AO116"/>
  <c r="AF116"/>
  <c r="AE353"/>
  <c r="AO353"/>
  <c r="AF353"/>
  <c r="AN353"/>
  <c r="AK352"/>
  <c r="AM352" s="1"/>
  <c r="AE174"/>
  <c r="AK173"/>
  <c r="AM173" s="1"/>
  <c r="AF174"/>
  <c r="AN174"/>
  <c r="AO174"/>
  <c r="AF7"/>
  <c r="AM6"/>
  <c r="AE7"/>
  <c r="AO7"/>
  <c r="AN7"/>
  <c r="AF209"/>
  <c r="AN209"/>
  <c r="AK208"/>
  <c r="AM208" s="1"/>
  <c r="AE209"/>
  <c r="AO209"/>
  <c r="AO203"/>
  <c r="AF203"/>
  <c r="AN203"/>
  <c r="AK202"/>
  <c r="AM202" s="1"/>
  <c r="AE203"/>
  <c r="AO102"/>
  <c r="AE102"/>
  <c r="AN102"/>
  <c r="AK101"/>
  <c r="AM101" s="1"/>
  <c r="AF102"/>
  <c r="AK919"/>
  <c r="AM919" s="1"/>
  <c r="AN920"/>
  <c r="AO920"/>
  <c r="AF920"/>
  <c r="AE920"/>
  <c r="AN809"/>
  <c r="AF809"/>
  <c r="AE809"/>
  <c r="AO809"/>
  <c r="AK808"/>
  <c r="AM808" s="1"/>
  <c r="AO196"/>
  <c r="AF196"/>
  <c r="AN196"/>
  <c r="AK195"/>
  <c r="AM195" s="1"/>
  <c r="AE196"/>
  <c r="AK496"/>
  <c r="AM496" s="1"/>
  <c r="AE497"/>
  <c r="AO497"/>
  <c r="AF497"/>
  <c r="AN497"/>
  <c r="AF254"/>
  <c r="AN254"/>
  <c r="AO254"/>
  <c r="AE254"/>
  <c r="AK253"/>
  <c r="AM253" s="1"/>
  <c r="AN601"/>
  <c r="AO601"/>
  <c r="AE601"/>
  <c r="AK600"/>
  <c r="AM600" s="1"/>
  <c r="AF601"/>
  <c r="AO298"/>
  <c r="AE298"/>
  <c r="AN298"/>
  <c r="AK297"/>
  <c r="AM297" s="1"/>
  <c r="AF298"/>
  <c r="AF51"/>
  <c r="AN51"/>
  <c r="AK50"/>
  <c r="AM50" s="1"/>
  <c r="AE51"/>
  <c r="AO51"/>
  <c r="AE405"/>
  <c r="AK404"/>
  <c r="AM404" s="1"/>
  <c r="AF405"/>
  <c r="AN405"/>
  <c r="AO405"/>
  <c r="AF304"/>
  <c r="AN304"/>
  <c r="AK303"/>
  <c r="AM303" s="1"/>
  <c r="AE304"/>
  <c r="AO304"/>
  <c r="AN787"/>
  <c r="AK786"/>
  <c r="AM786" s="1"/>
  <c r="AE787"/>
  <c r="AO787"/>
  <c r="AF787"/>
  <c r="AO502"/>
  <c r="AF502"/>
  <c r="AE502"/>
  <c r="AK501"/>
  <c r="AM501" s="1"/>
  <c r="AN502"/>
  <c r="AO397"/>
  <c r="AF397"/>
  <c r="AN397"/>
  <c r="AK396"/>
  <c r="AM396" s="1"/>
  <c r="AE397"/>
  <c r="AO296"/>
  <c r="AF296"/>
  <c r="AN296"/>
  <c r="AK295"/>
  <c r="AM295" s="1"/>
  <c r="AE296"/>
  <c r="AE354"/>
  <c r="AK353"/>
  <c r="AM353" s="1"/>
  <c r="AO354"/>
  <c r="AN354"/>
  <c r="AF354"/>
  <c r="AO634"/>
  <c r="AF634"/>
  <c r="AN634"/>
  <c r="AK633"/>
  <c r="AM633" s="1"/>
  <c r="AE634"/>
  <c r="AN387"/>
  <c r="AK386"/>
  <c r="AM386" s="1"/>
  <c r="AE387"/>
  <c r="AO387"/>
  <c r="AF387"/>
  <c r="AN265"/>
  <c r="AK264"/>
  <c r="AM264" s="1"/>
  <c r="AE265"/>
  <c r="AO265"/>
  <c r="AF265"/>
  <c r="AO843"/>
  <c r="AF843"/>
  <c r="AN843"/>
  <c r="AK842"/>
  <c r="AM842" s="1"/>
  <c r="AE843"/>
  <c r="AE876"/>
  <c r="AO876"/>
  <c r="AF876"/>
  <c r="AN876"/>
  <c r="AK875"/>
  <c r="AM875" s="1"/>
  <c r="AO9"/>
  <c r="AE9"/>
  <c r="AF9"/>
  <c r="AN9"/>
  <c r="AK8"/>
  <c r="AM8" s="1"/>
  <c r="AN832"/>
  <c r="AK831"/>
  <c r="AM831" s="1"/>
  <c r="AE832"/>
  <c r="AO832"/>
  <c r="AF832"/>
  <c r="AF13"/>
  <c r="AN13"/>
  <c r="AK12"/>
  <c r="AM12" s="1"/>
  <c r="AE13"/>
  <c r="AO13"/>
  <c r="AO107"/>
  <c r="AF107"/>
  <c r="AN107"/>
  <c r="AK106"/>
  <c r="AM106" s="1"/>
  <c r="AE107"/>
  <c r="AK4"/>
  <c r="AM4" s="1"/>
  <c r="AN5"/>
  <c r="AO5"/>
  <c r="AF5"/>
  <c r="AK823"/>
  <c r="AM823" s="1"/>
  <c r="AE824"/>
  <c r="AO824"/>
  <c r="AF824"/>
  <c r="AN824"/>
  <c r="AN674"/>
  <c r="AF674"/>
  <c r="AE674"/>
  <c r="AK673"/>
  <c r="AM673" s="1"/>
  <c r="AO674"/>
  <c r="AO84"/>
  <c r="AF84"/>
  <c r="AN84"/>
  <c r="AK83"/>
  <c r="AM83" s="1"/>
  <c r="AE84"/>
  <c r="AK432"/>
  <c r="AM432" s="1"/>
  <c r="AE433"/>
  <c r="AO433"/>
  <c r="AF433"/>
  <c r="AN433"/>
  <c r="AK666"/>
  <c r="AM666" s="1"/>
  <c r="AE667"/>
  <c r="AO667"/>
  <c r="AF667"/>
  <c r="AN667"/>
  <c r="AN434"/>
  <c r="AF434"/>
  <c r="AE434"/>
  <c r="AO434"/>
  <c r="AK433"/>
  <c r="AM433" s="1"/>
  <c r="AK611"/>
  <c r="AM611" s="1"/>
  <c r="AE612"/>
  <c r="AO612"/>
  <c r="AF612"/>
  <c r="AN612"/>
  <c r="AK768"/>
  <c r="AM768" s="1"/>
  <c r="AN769"/>
  <c r="AO769"/>
  <c r="AF769"/>
  <c r="AE769"/>
  <c r="AN526"/>
  <c r="AO526"/>
  <c r="AE526"/>
  <c r="AK525"/>
  <c r="AM525" s="1"/>
  <c r="AF526"/>
  <c r="AF181"/>
  <c r="AO181"/>
  <c r="AN181"/>
  <c r="AE181"/>
  <c r="AK180"/>
  <c r="AM180" s="1"/>
  <c r="AO863"/>
  <c r="AF863"/>
  <c r="AN863"/>
  <c r="AK862"/>
  <c r="AM862" s="1"/>
  <c r="AE863"/>
  <c r="AK378"/>
  <c r="AM378" s="1"/>
  <c r="AE379"/>
  <c r="AO379"/>
  <c r="AF379"/>
  <c r="AN379"/>
  <c r="AN278"/>
  <c r="AK277"/>
  <c r="AM277" s="1"/>
  <c r="AF278"/>
  <c r="AO278"/>
  <c r="AE278"/>
  <c r="AN173"/>
  <c r="AK172"/>
  <c r="AM172" s="1"/>
  <c r="AE173"/>
  <c r="AO173"/>
  <c r="AF173"/>
  <c r="AO831"/>
  <c r="AF831"/>
  <c r="AN831"/>
  <c r="AK830"/>
  <c r="AM830" s="1"/>
  <c r="AE831"/>
  <c r="AO377"/>
  <c r="AF377"/>
  <c r="AN377"/>
  <c r="AK376"/>
  <c r="AM376" s="1"/>
  <c r="AE377"/>
  <c r="AN186"/>
  <c r="AK185"/>
  <c r="AM185" s="1"/>
  <c r="AE186"/>
  <c r="AO186"/>
  <c r="AF186"/>
  <c r="AO862"/>
  <c r="AF862"/>
  <c r="AE862"/>
  <c r="AK861"/>
  <c r="AM861" s="1"/>
  <c r="AN862"/>
  <c r="AE898"/>
  <c r="AK897"/>
  <c r="AM897" s="1"/>
  <c r="AF898"/>
  <c r="AN898"/>
  <c r="AO898"/>
  <c r="AO906"/>
  <c r="AF906"/>
  <c r="AE906"/>
  <c r="AK905"/>
  <c r="AM905" s="1"/>
  <c r="AN906"/>
  <c r="AE899"/>
  <c r="AO899"/>
  <c r="AF899"/>
  <c r="AN899"/>
  <c r="AK898"/>
  <c r="AM898" s="1"/>
  <c r="AN709"/>
  <c r="AF709"/>
  <c r="AE709"/>
  <c r="AO709"/>
  <c r="AK708"/>
  <c r="AM708" s="1"/>
  <c r="AN608"/>
  <c r="AK607"/>
  <c r="AM607" s="1"/>
  <c r="AE608"/>
  <c r="AO608"/>
  <c r="AF608"/>
  <c r="AE476"/>
  <c r="AO476"/>
  <c r="AF476"/>
  <c r="AN476"/>
  <c r="AK475"/>
  <c r="AM475" s="1"/>
  <c r="AK805"/>
  <c r="AM805" s="1"/>
  <c r="AN806"/>
  <c r="AO806"/>
  <c r="AF806"/>
  <c r="AE806"/>
  <c r="AK700"/>
  <c r="AM700" s="1"/>
  <c r="AN701"/>
  <c r="AO701"/>
  <c r="AF701"/>
  <c r="AE701"/>
  <c r="AK599"/>
  <c r="AM599" s="1"/>
  <c r="AE600"/>
  <c r="AO600"/>
  <c r="AF600"/>
  <c r="AN600"/>
  <c r="AK467"/>
  <c r="AM467" s="1"/>
  <c r="AE468"/>
  <c r="AO468"/>
  <c r="AF468"/>
  <c r="AN468"/>
  <c r="AK474"/>
  <c r="AM474" s="1"/>
  <c r="AE475"/>
  <c r="AO475"/>
  <c r="AF475"/>
  <c r="AN475"/>
  <c r="AE140"/>
  <c r="AO140"/>
  <c r="AF140"/>
  <c r="AN140"/>
  <c r="AK139"/>
  <c r="AM139" s="1"/>
  <c r="AE50"/>
  <c r="AK49"/>
  <c r="AM49" s="1"/>
  <c r="AF50"/>
  <c r="AN50"/>
  <c r="AO50"/>
  <c r="AO276"/>
  <c r="AF276"/>
  <c r="AN276"/>
  <c r="AK275"/>
  <c r="AM275" s="1"/>
  <c r="AE276"/>
  <c r="AK576"/>
  <c r="AM576" s="1"/>
  <c r="AN577"/>
  <c r="AO577"/>
  <c r="AF577"/>
  <c r="AE577"/>
  <c r="AN334"/>
  <c r="AO334"/>
  <c r="AE334"/>
  <c r="AK333"/>
  <c r="AM333" s="1"/>
  <c r="AF334"/>
  <c r="AF85"/>
  <c r="AO85"/>
  <c r="AK84"/>
  <c r="AM84" s="1"/>
  <c r="AE85"/>
  <c r="AN85"/>
  <c r="AN369"/>
  <c r="AK368"/>
  <c r="AM368" s="1"/>
  <c r="AE369"/>
  <c r="AO369"/>
  <c r="AF369"/>
  <c r="AN283"/>
  <c r="AK282"/>
  <c r="AM282" s="1"/>
  <c r="AE283"/>
  <c r="AO283"/>
  <c r="AF283"/>
  <c r="AN182"/>
  <c r="AK181"/>
  <c r="AM181" s="1"/>
  <c r="AF182"/>
  <c r="AO182"/>
  <c r="AE182"/>
  <c r="AN77"/>
  <c r="AK76"/>
  <c r="AM76" s="1"/>
  <c r="AE77"/>
  <c r="AO77"/>
  <c r="AF77"/>
  <c r="AN722"/>
  <c r="AF722"/>
  <c r="AE722"/>
  <c r="AO722"/>
  <c r="AK721"/>
  <c r="AM721" s="1"/>
  <c r="AO900"/>
  <c r="AF900"/>
  <c r="AN900"/>
  <c r="AK899"/>
  <c r="AM899" s="1"/>
  <c r="AE900"/>
  <c r="AO913"/>
  <c r="AF913"/>
  <c r="AN913"/>
  <c r="AK912"/>
  <c r="AM912" s="1"/>
  <c r="AE913"/>
  <c r="AE670"/>
  <c r="AO670"/>
  <c r="AK669"/>
  <c r="AM669" s="1"/>
  <c r="AN670"/>
  <c r="AF670"/>
  <c r="AE514"/>
  <c r="AK513"/>
  <c r="AM513" s="1"/>
  <c r="AF514"/>
  <c r="AN514"/>
  <c r="AO514"/>
  <c r="AO714"/>
  <c r="AF714"/>
  <c r="AE714"/>
  <c r="AK713"/>
  <c r="AM713" s="1"/>
  <c r="AN714"/>
  <c r="AE515"/>
  <c r="AO515"/>
  <c r="AF515"/>
  <c r="AN515"/>
  <c r="AK514"/>
  <c r="AM514" s="1"/>
  <c r="AN613"/>
  <c r="AF613"/>
  <c r="AE613"/>
  <c r="AO613"/>
  <c r="AK612"/>
  <c r="AM612" s="1"/>
  <c r="AN512"/>
  <c r="AK511"/>
  <c r="AM511" s="1"/>
  <c r="AE512"/>
  <c r="AO512"/>
  <c r="AF512"/>
  <c r="AF284"/>
  <c r="AN284"/>
  <c r="AK283"/>
  <c r="AM283" s="1"/>
  <c r="AE284"/>
  <c r="AO284"/>
  <c r="AK709"/>
  <c r="AM709" s="1"/>
  <c r="AE710"/>
  <c r="AO710"/>
  <c r="AF710"/>
  <c r="AN710"/>
  <c r="AK604"/>
  <c r="AM604" s="1"/>
  <c r="AN605"/>
  <c r="AO605"/>
  <c r="AF605"/>
  <c r="AE605"/>
  <c r="AK503"/>
  <c r="AM503" s="1"/>
  <c r="AE504"/>
  <c r="AO504"/>
  <c r="AF504"/>
  <c r="AN504"/>
  <c r="AO57"/>
  <c r="AF57"/>
  <c r="AN57"/>
  <c r="AK56"/>
  <c r="AM56" s="1"/>
  <c r="AE57"/>
  <c r="AE702"/>
  <c r="AO702"/>
  <c r="AK701"/>
  <c r="AM701" s="1"/>
  <c r="AN702"/>
  <c r="AF702"/>
  <c r="AK489"/>
  <c r="AM489" s="1"/>
  <c r="AN490"/>
  <c r="AO490"/>
  <c r="AF490"/>
  <c r="AE490"/>
  <c r="AE501"/>
  <c r="AK500"/>
  <c r="AM500" s="1"/>
  <c r="AO501"/>
  <c r="AN501"/>
  <c r="AF501"/>
  <c r="AE60"/>
  <c r="AO60"/>
  <c r="AF60"/>
  <c r="AN60"/>
  <c r="AK59"/>
  <c r="AM59" s="1"/>
  <c r="AO470"/>
  <c r="AF470"/>
  <c r="AE470"/>
  <c r="AK469"/>
  <c r="AM469" s="1"/>
  <c r="AN470"/>
  <c r="AO365"/>
  <c r="AF365"/>
  <c r="AN365"/>
  <c r="AK364"/>
  <c r="AM364" s="1"/>
  <c r="AE365"/>
  <c r="AN264"/>
  <c r="AK263"/>
  <c r="AM263" s="1"/>
  <c r="AE264"/>
  <c r="AO264"/>
  <c r="AF264"/>
  <c r="AF226"/>
  <c r="AO226"/>
  <c r="AN226"/>
  <c r="AE226"/>
  <c r="AK225"/>
  <c r="AM225" s="1"/>
  <c r="AO570"/>
  <c r="AF570"/>
  <c r="AN570"/>
  <c r="AK569"/>
  <c r="AM569" s="1"/>
  <c r="AE570"/>
  <c r="AE323"/>
  <c r="AO323"/>
  <c r="AF323"/>
  <c r="AN323"/>
  <c r="AK322"/>
  <c r="AM322" s="1"/>
  <c r="AN137"/>
  <c r="AK136"/>
  <c r="AM136" s="1"/>
  <c r="AE137"/>
  <c r="AO137"/>
  <c r="AF137"/>
  <c r="AO779"/>
  <c r="AF779"/>
  <c r="AN779"/>
  <c r="AK778"/>
  <c r="AM778" s="1"/>
  <c r="AE779"/>
  <c r="AE748"/>
  <c r="AO748"/>
  <c r="AF748"/>
  <c r="AN748"/>
  <c r="AK747"/>
  <c r="AM747" s="1"/>
  <c r="AN901"/>
  <c r="AF901"/>
  <c r="AE901"/>
  <c r="AO901"/>
  <c r="AK900"/>
  <c r="AM900" s="1"/>
  <c r="AN800"/>
  <c r="AK799"/>
  <c r="AM799" s="1"/>
  <c r="AE800"/>
  <c r="AO800"/>
  <c r="AF800"/>
  <c r="AE860"/>
  <c r="AO860"/>
  <c r="AF860"/>
  <c r="AN860"/>
  <c r="AK859"/>
  <c r="AM859" s="1"/>
  <c r="AO75"/>
  <c r="AF75"/>
  <c r="AN75"/>
  <c r="AK74"/>
  <c r="AM74" s="1"/>
  <c r="AE75"/>
  <c r="AK892"/>
  <c r="AM892" s="1"/>
  <c r="AN893"/>
  <c r="AO893"/>
  <c r="AF893"/>
  <c r="AE893"/>
  <c r="AK791"/>
  <c r="AM791" s="1"/>
  <c r="AE792"/>
  <c r="AO792"/>
  <c r="AF792"/>
  <c r="AN792"/>
  <c r="AO297"/>
  <c r="AF297"/>
  <c r="AN297"/>
  <c r="AK296"/>
  <c r="AM296" s="1"/>
  <c r="AE297"/>
  <c r="AK858"/>
  <c r="AM858" s="1"/>
  <c r="AE859"/>
  <c r="AO859"/>
  <c r="AF859"/>
  <c r="AN859"/>
  <c r="AN908"/>
  <c r="AK907"/>
  <c r="AM907" s="1"/>
  <c r="AE908"/>
  <c r="AO908"/>
  <c r="AF908"/>
  <c r="AN818"/>
  <c r="AF818"/>
  <c r="AE818"/>
  <c r="AO818"/>
  <c r="AK817"/>
  <c r="AM817" s="1"/>
  <c r="AO89"/>
  <c r="AF89"/>
  <c r="AN89"/>
  <c r="AK88"/>
  <c r="AM88" s="1"/>
  <c r="AE89"/>
  <c r="AO42"/>
  <c r="AE42"/>
  <c r="AN42"/>
  <c r="AK41"/>
  <c r="AM41" s="1"/>
  <c r="AF42"/>
  <c r="AN718"/>
  <c r="AO718"/>
  <c r="AE718"/>
  <c r="AK717"/>
  <c r="AM717" s="1"/>
  <c r="AF718"/>
  <c r="AF277"/>
  <c r="AO277"/>
  <c r="AK276"/>
  <c r="AM276" s="1"/>
  <c r="AE277"/>
  <c r="AN277"/>
  <c r="AF176"/>
  <c r="AN176"/>
  <c r="AK175"/>
  <c r="AM175" s="1"/>
  <c r="AE176"/>
  <c r="AO176"/>
  <c r="AE531"/>
  <c r="AN531"/>
  <c r="AK530"/>
  <c r="AM530" s="1"/>
  <c r="AO531"/>
  <c r="AF531"/>
  <c r="AO374"/>
  <c r="AF374"/>
  <c r="AE374"/>
  <c r="AK373"/>
  <c r="AM373" s="1"/>
  <c r="AN374"/>
  <c r="AN269"/>
  <c r="AK268"/>
  <c r="AM268" s="1"/>
  <c r="AE269"/>
  <c r="AO269"/>
  <c r="AF269"/>
  <c r="AO168"/>
  <c r="AF168"/>
  <c r="AN168"/>
  <c r="AK167"/>
  <c r="AM167" s="1"/>
  <c r="AE168"/>
  <c r="AE761"/>
  <c r="AK760"/>
  <c r="AM760" s="1"/>
  <c r="AO761"/>
  <c r="AN761"/>
  <c r="AF761"/>
  <c r="AO378"/>
  <c r="AF378"/>
  <c r="AN378"/>
  <c r="AK377"/>
  <c r="AM377" s="1"/>
  <c r="AE378"/>
  <c r="AE131"/>
  <c r="AO131"/>
  <c r="AF131"/>
  <c r="AN131"/>
  <c r="AK130"/>
  <c r="AM130" s="1"/>
  <c r="AO692"/>
  <c r="AF692"/>
  <c r="AN692"/>
  <c r="AK691"/>
  <c r="AM691" s="1"/>
  <c r="AE692"/>
  <c r="AO587"/>
  <c r="AF587"/>
  <c r="AN587"/>
  <c r="AK586"/>
  <c r="AM586" s="1"/>
  <c r="AE587"/>
  <c r="AE364"/>
  <c r="AO364"/>
  <c r="AF364"/>
  <c r="AN364"/>
  <c r="AK363"/>
  <c r="AM363" s="1"/>
  <c r="AN805"/>
  <c r="AF805"/>
  <c r="AE805"/>
  <c r="AO805"/>
  <c r="AK804"/>
  <c r="AM804" s="1"/>
  <c r="AN704"/>
  <c r="AK703"/>
  <c r="AM703" s="1"/>
  <c r="AE704"/>
  <c r="AO704"/>
  <c r="AF704"/>
  <c r="AE668"/>
  <c r="AO668"/>
  <c r="AF668"/>
  <c r="AN668"/>
  <c r="AK667"/>
  <c r="AM667" s="1"/>
  <c r="AK901"/>
  <c r="AM901" s="1"/>
  <c r="AE902"/>
  <c r="AO902"/>
  <c r="AF902"/>
  <c r="AN902"/>
  <c r="AK796"/>
  <c r="AM796" s="1"/>
  <c r="AN797"/>
  <c r="AO797"/>
  <c r="AF797"/>
  <c r="AE797"/>
  <c r="AK695"/>
  <c r="AM695" s="1"/>
  <c r="AE696"/>
  <c r="AO696"/>
  <c r="AF696"/>
  <c r="AN696"/>
  <c r="AO282"/>
  <c r="AF282"/>
  <c r="AN282"/>
  <c r="AK281"/>
  <c r="AM281" s="1"/>
  <c r="AE282"/>
  <c r="AK499"/>
  <c r="AM499" s="1"/>
  <c r="AE500"/>
  <c r="AO500"/>
  <c r="AF500"/>
  <c r="AN500"/>
  <c r="AE684"/>
  <c r="AO684"/>
  <c r="AF684"/>
  <c r="AN684"/>
  <c r="AK683"/>
  <c r="AM683" s="1"/>
  <c r="AE784"/>
  <c r="AO784"/>
  <c r="AF784"/>
  <c r="AN784"/>
  <c r="AK783"/>
  <c r="AM783" s="1"/>
  <c r="AE530"/>
  <c r="AO530"/>
  <c r="AK529"/>
  <c r="AM529" s="1"/>
  <c r="AN530"/>
  <c r="AF530"/>
  <c r="AK707"/>
  <c r="AM707" s="1"/>
  <c r="AE708"/>
  <c r="AO708"/>
  <c r="AF708"/>
  <c r="AN708"/>
  <c r="AK816"/>
  <c r="AM816" s="1"/>
  <c r="AE817"/>
  <c r="AO817"/>
  <c r="AF817"/>
  <c r="AN817"/>
  <c r="AE574"/>
  <c r="AO574"/>
  <c r="AK573"/>
  <c r="AM573" s="1"/>
  <c r="AN574"/>
  <c r="AF574"/>
  <c r="AE322"/>
  <c r="AN322"/>
  <c r="AF322"/>
  <c r="AO322"/>
  <c r="AK321"/>
  <c r="AM321" s="1"/>
  <c r="AK617"/>
  <c r="AM617" s="1"/>
  <c r="AN618"/>
  <c r="AO618"/>
  <c r="AF618"/>
  <c r="AE618"/>
  <c r="AE371"/>
  <c r="AO371"/>
  <c r="AF371"/>
  <c r="AN371"/>
  <c r="AK370"/>
  <c r="AM370" s="1"/>
  <c r="AE565"/>
  <c r="AK564"/>
  <c r="AM564" s="1"/>
  <c r="AO565"/>
  <c r="AN565"/>
  <c r="AF565"/>
  <c r="AE464"/>
  <c r="AO464"/>
  <c r="AF464"/>
  <c r="AN464"/>
  <c r="AK463"/>
  <c r="AM463" s="1"/>
  <c r="AE188"/>
  <c r="AO188"/>
  <c r="AF188"/>
  <c r="AN188"/>
  <c r="AK187"/>
  <c r="AM187" s="1"/>
  <c r="AO662"/>
  <c r="AF662"/>
  <c r="AE662"/>
  <c r="AK661"/>
  <c r="AM661" s="1"/>
  <c r="AN662"/>
  <c r="AO557"/>
  <c r="AF557"/>
  <c r="AN557"/>
  <c r="AK556"/>
  <c r="AM556" s="1"/>
  <c r="AE557"/>
  <c r="AO456"/>
  <c r="AF456"/>
  <c r="AN456"/>
  <c r="AK455"/>
  <c r="AM455" s="1"/>
  <c r="AE456"/>
  <c r="AO404"/>
  <c r="AF404"/>
  <c r="AN404"/>
  <c r="AK403"/>
  <c r="AM403" s="1"/>
  <c r="AE404"/>
  <c r="AO443"/>
  <c r="AF443"/>
  <c r="AN443"/>
  <c r="AK442"/>
  <c r="AM442" s="1"/>
  <c r="AE443"/>
  <c r="AE76"/>
  <c r="AO76"/>
  <c r="AF76"/>
  <c r="AN76"/>
  <c r="AK75"/>
  <c r="AM75" s="1"/>
  <c r="AE905"/>
  <c r="AO905"/>
  <c r="AK904"/>
  <c r="AM904" s="1"/>
  <c r="AN905"/>
  <c r="AF905"/>
  <c r="AN244"/>
  <c r="AK243"/>
  <c r="AM243" s="1"/>
  <c r="AE244"/>
  <c r="AO244"/>
  <c r="AF244"/>
  <c r="AO545"/>
  <c r="AF545"/>
  <c r="AE545"/>
  <c r="AK544"/>
  <c r="AM544" s="1"/>
  <c r="AN545"/>
  <c r="AE302"/>
  <c r="AN302"/>
  <c r="AF302"/>
  <c r="AO302"/>
  <c r="AK301"/>
  <c r="AM301" s="1"/>
  <c r="AE69"/>
  <c r="AK68"/>
  <c r="AM68" s="1"/>
  <c r="AF69"/>
  <c r="AN69"/>
  <c r="AO69"/>
  <c r="AE337"/>
  <c r="AO337"/>
  <c r="AF337"/>
  <c r="AN337"/>
  <c r="AK336"/>
  <c r="AM336" s="1"/>
  <c r="AO267"/>
  <c r="AF267"/>
  <c r="AN267"/>
  <c r="AK266"/>
  <c r="AM266" s="1"/>
  <c r="AE267"/>
  <c r="AO166"/>
  <c r="AE166"/>
  <c r="AN166"/>
  <c r="AK165"/>
  <c r="AM165" s="1"/>
  <c r="AF166"/>
  <c r="AO61"/>
  <c r="AE61"/>
  <c r="AN61"/>
  <c r="AK60"/>
  <c r="AM60" s="1"/>
  <c r="AF61"/>
  <c r="AE146"/>
  <c r="AK145"/>
  <c r="AM145" s="1"/>
  <c r="AF146"/>
  <c r="AN146"/>
  <c r="AO146"/>
  <c r="AO324"/>
  <c r="AF324"/>
  <c r="AN324"/>
  <c r="AK323"/>
  <c r="AM323" s="1"/>
  <c r="AE324"/>
  <c r="AK624"/>
  <c r="AM624" s="1"/>
  <c r="AE625"/>
  <c r="AO625"/>
  <c r="AF625"/>
  <c r="AN625"/>
  <c r="AE382"/>
  <c r="AO382"/>
  <c r="AK381"/>
  <c r="AM381" s="1"/>
  <c r="AN382"/>
  <c r="AF382"/>
  <c r="AN857"/>
  <c r="AO857"/>
  <c r="AE857"/>
  <c r="AK856"/>
  <c r="AM856" s="1"/>
  <c r="AF857"/>
  <c r="AK425"/>
  <c r="AM425" s="1"/>
  <c r="AN426"/>
  <c r="AO426"/>
  <c r="AF426"/>
  <c r="AE426"/>
  <c r="AF179"/>
  <c r="AN179"/>
  <c r="AK178"/>
  <c r="AM178" s="1"/>
  <c r="AE179"/>
  <c r="AO179"/>
  <c r="AE469"/>
  <c r="AK468"/>
  <c r="AM468" s="1"/>
  <c r="AF469"/>
  <c r="AN469"/>
  <c r="AO469"/>
  <c r="AE368"/>
  <c r="AO368"/>
  <c r="AF368"/>
  <c r="AN368"/>
  <c r="AK367"/>
  <c r="AM367" s="1"/>
  <c r="AN915"/>
  <c r="AK914"/>
  <c r="AM914" s="1"/>
  <c r="AE915"/>
  <c r="AO915"/>
  <c r="AF915"/>
  <c r="AO566"/>
  <c r="AF566"/>
  <c r="AE566"/>
  <c r="AK565"/>
  <c r="AM565" s="1"/>
  <c r="AN566"/>
  <c r="AO461"/>
  <c r="AF461"/>
  <c r="AN461"/>
  <c r="AK460"/>
  <c r="AM460" s="1"/>
  <c r="AE461"/>
  <c r="AO360"/>
  <c r="AF360"/>
  <c r="AN360"/>
  <c r="AK359"/>
  <c r="AM359" s="1"/>
  <c r="AE360"/>
  <c r="AE610"/>
  <c r="AK609"/>
  <c r="AM609" s="1"/>
  <c r="AO610"/>
  <c r="AN610"/>
  <c r="AF610"/>
  <c r="AO762"/>
  <c r="AF762"/>
  <c r="AN762"/>
  <c r="AK761"/>
  <c r="AM761" s="1"/>
  <c r="AE762"/>
  <c r="AN611"/>
  <c r="AK610"/>
  <c r="AM610" s="1"/>
  <c r="AE611"/>
  <c r="AO611"/>
  <c r="AF611"/>
  <c r="AE521"/>
  <c r="AO521"/>
  <c r="AK520"/>
  <c r="AM520" s="1"/>
  <c r="AN521"/>
  <c r="AF521"/>
  <c r="AN52"/>
  <c r="AK51"/>
  <c r="AM51" s="1"/>
  <c r="AE52"/>
  <c r="AO52"/>
  <c r="AF52"/>
  <c r="AF225"/>
  <c r="AN225"/>
  <c r="AK224"/>
  <c r="AM224" s="1"/>
  <c r="AE225"/>
  <c r="AO225"/>
  <c r="AE110"/>
  <c r="AK109"/>
  <c r="AM109" s="1"/>
  <c r="AF110"/>
  <c r="AN110"/>
  <c r="AO110"/>
  <c r="AN896"/>
  <c r="AK895"/>
  <c r="AM895" s="1"/>
  <c r="AE896"/>
  <c r="AO896"/>
  <c r="AF896"/>
  <c r="AF145"/>
  <c r="AN145"/>
  <c r="AK144"/>
  <c r="AM144" s="1"/>
  <c r="AE145"/>
  <c r="AO145"/>
  <c r="AO171"/>
  <c r="AF171"/>
  <c r="AN171"/>
  <c r="AK170"/>
  <c r="AM170" s="1"/>
  <c r="AE171"/>
  <c r="AO70"/>
  <c r="AE70"/>
  <c r="AN70"/>
  <c r="AK69"/>
  <c r="AM69" s="1"/>
  <c r="AF70"/>
  <c r="AK887"/>
  <c r="AM887" s="1"/>
  <c r="AE888"/>
  <c r="AO888"/>
  <c r="AF888"/>
  <c r="AN888"/>
  <c r="AN681"/>
  <c r="AF681"/>
  <c r="AE681"/>
  <c r="AO681"/>
  <c r="AK680"/>
  <c r="AM680" s="1"/>
  <c r="AN385"/>
  <c r="AK384"/>
  <c r="AM384" s="1"/>
  <c r="AE385"/>
  <c r="AO385"/>
  <c r="AF385"/>
  <c r="AN473"/>
  <c r="AO473"/>
  <c r="AE473"/>
  <c r="AK472"/>
  <c r="AM472" s="1"/>
  <c r="AF473"/>
  <c r="AN654"/>
  <c r="AO654"/>
  <c r="AE654"/>
  <c r="AK653"/>
  <c r="AM653" s="1"/>
  <c r="AF654"/>
  <c r="AO120"/>
  <c r="AE120"/>
  <c r="AN120"/>
  <c r="AF120"/>
  <c r="AE854"/>
  <c r="AK853"/>
  <c r="AM853" s="1"/>
  <c r="AF854"/>
  <c r="AN854"/>
  <c r="AO854"/>
  <c r="AO749"/>
  <c r="AF749"/>
  <c r="AN749"/>
  <c r="AK748"/>
  <c r="AM748" s="1"/>
  <c r="AE749"/>
  <c r="AO648"/>
  <c r="AF648"/>
  <c r="AN648"/>
  <c r="AK647"/>
  <c r="AM647" s="1"/>
  <c r="AE648"/>
  <c r="AN233"/>
  <c r="AK232"/>
  <c r="AM232" s="1"/>
  <c r="AE233"/>
  <c r="AO233"/>
  <c r="AF233"/>
  <c r="AO827"/>
  <c r="AF827"/>
  <c r="AN827"/>
  <c r="AK826"/>
  <c r="AM826" s="1"/>
  <c r="AE827"/>
  <c r="AN844"/>
  <c r="AK843"/>
  <c r="AM843" s="1"/>
  <c r="AE844"/>
  <c r="AO844"/>
  <c r="AF844"/>
  <c r="AE754"/>
  <c r="AO754"/>
  <c r="AK753"/>
  <c r="AM753" s="1"/>
  <c r="AN754"/>
  <c r="AF754"/>
  <c r="AN25"/>
  <c r="AK24"/>
  <c r="AM24" s="1"/>
  <c r="AE25"/>
  <c r="AO25"/>
  <c r="AF25"/>
  <c r="AO14"/>
  <c r="AK13"/>
  <c r="AM13" s="1"/>
  <c r="AE14"/>
  <c r="AN14"/>
  <c r="AF14"/>
  <c r="AN686"/>
  <c r="AO686"/>
  <c r="AE686"/>
  <c r="AK685"/>
  <c r="AM685" s="1"/>
  <c r="AF686"/>
  <c r="AE261"/>
  <c r="AK260"/>
  <c r="AM260" s="1"/>
  <c r="AF261"/>
  <c r="AN261"/>
  <c r="AO261"/>
  <c r="AN152"/>
  <c r="AF152"/>
  <c r="AO152"/>
  <c r="AE152"/>
  <c r="AE499"/>
  <c r="AO499"/>
  <c r="AF499"/>
  <c r="AN499"/>
  <c r="AK498"/>
  <c r="AM498" s="1"/>
  <c r="AK357"/>
  <c r="AM357" s="1"/>
  <c r="AE358"/>
  <c r="AO358"/>
  <c r="AF358"/>
  <c r="AN358"/>
  <c r="AO253"/>
  <c r="AE253"/>
  <c r="AN253"/>
  <c r="AK252"/>
  <c r="AM252" s="1"/>
  <c r="AF253"/>
  <c r="AN136"/>
  <c r="AK135"/>
  <c r="AM135" s="1"/>
  <c r="AE136"/>
  <c r="AO136"/>
  <c r="AF136"/>
  <c r="AO185"/>
  <c r="AF185"/>
  <c r="AN185"/>
  <c r="AK184"/>
  <c r="AM184" s="1"/>
  <c r="AE185"/>
  <c r="AO90"/>
  <c r="AF90"/>
  <c r="AN90"/>
  <c r="AK89"/>
  <c r="AM89" s="1"/>
  <c r="AE90"/>
  <c r="AE766"/>
  <c r="AK765"/>
  <c r="AM765" s="1"/>
  <c r="AO766"/>
  <c r="AN766"/>
  <c r="AF766"/>
  <c r="AN706"/>
  <c r="AO706"/>
  <c r="AE706"/>
  <c r="AK705"/>
  <c r="AM705" s="1"/>
  <c r="AF706"/>
  <c r="AK809"/>
  <c r="AM809" s="1"/>
  <c r="AN810"/>
  <c r="AO810"/>
  <c r="AF810"/>
  <c r="AE810"/>
  <c r="AE707"/>
  <c r="AO707"/>
  <c r="AF707"/>
  <c r="AN707"/>
  <c r="AK706"/>
  <c r="AM706" s="1"/>
  <c r="AE661"/>
  <c r="AK660"/>
  <c r="AM660" s="1"/>
  <c r="AF661"/>
  <c r="AN661"/>
  <c r="AO661"/>
  <c r="AE560"/>
  <c r="AO560"/>
  <c r="AF560"/>
  <c r="AN560"/>
  <c r="AK559"/>
  <c r="AM559" s="1"/>
  <c r="AN380"/>
  <c r="AK379"/>
  <c r="AM379" s="1"/>
  <c r="AE380"/>
  <c r="AO380"/>
  <c r="AF380"/>
  <c r="AO758"/>
  <c r="AF758"/>
  <c r="AE758"/>
  <c r="AK757"/>
  <c r="AM757" s="1"/>
  <c r="AN758"/>
  <c r="AO653"/>
  <c r="AF653"/>
  <c r="AN653"/>
  <c r="AK652"/>
  <c r="AM652" s="1"/>
  <c r="AE653"/>
  <c r="AO552"/>
  <c r="AF552"/>
  <c r="AN552"/>
  <c r="AK551"/>
  <c r="AM551" s="1"/>
  <c r="AE552"/>
  <c r="AO788"/>
  <c r="AF788"/>
  <c r="AN788"/>
  <c r="AK787"/>
  <c r="AM787" s="1"/>
  <c r="AE788"/>
  <c r="AO635"/>
  <c r="AF635"/>
  <c r="AN635"/>
  <c r="AK634"/>
  <c r="AM634" s="1"/>
  <c r="AE635"/>
  <c r="AN460"/>
  <c r="AK459"/>
  <c r="AM459" s="1"/>
  <c r="AE460"/>
  <c r="AO460"/>
  <c r="AF460"/>
  <c r="AE370"/>
  <c r="AO370"/>
  <c r="AK369"/>
  <c r="AM369" s="1"/>
  <c r="AN370"/>
  <c r="AF370"/>
  <c r="AO548"/>
  <c r="AF548"/>
  <c r="AN548"/>
  <c r="AK547"/>
  <c r="AM547" s="1"/>
  <c r="AE548"/>
  <c r="AO737"/>
  <c r="AF737"/>
  <c r="AE737"/>
  <c r="AK736"/>
  <c r="AM736" s="1"/>
  <c r="AN737"/>
  <c r="AN494"/>
  <c r="AO494"/>
  <c r="AE494"/>
  <c r="AK493"/>
  <c r="AM493" s="1"/>
  <c r="AF494"/>
  <c r="AE165"/>
  <c r="AK164"/>
  <c r="AM164" s="1"/>
  <c r="AF165"/>
  <c r="AN165"/>
  <c r="AO165"/>
  <c r="AN775"/>
  <c r="AK774"/>
  <c r="AM774" s="1"/>
  <c r="AE775"/>
  <c r="AO775"/>
  <c r="AF775"/>
  <c r="AO363"/>
  <c r="AF363"/>
  <c r="AN363"/>
  <c r="AK362"/>
  <c r="AM362" s="1"/>
  <c r="AE363"/>
  <c r="AO262"/>
  <c r="AF262"/>
  <c r="AN262"/>
  <c r="AK261"/>
  <c r="AM261" s="1"/>
  <c r="AE262"/>
  <c r="AO157"/>
  <c r="AE157"/>
  <c r="AN157"/>
  <c r="AK156"/>
  <c r="AM156" s="1"/>
  <c r="AF157"/>
  <c r="AN711"/>
  <c r="AK710"/>
  <c r="AM710" s="1"/>
  <c r="AE711"/>
  <c r="AO711"/>
  <c r="AF711"/>
  <c r="AK382"/>
  <c r="AM382" s="1"/>
  <c r="AK262"/>
  <c r="AM262" s="1"/>
  <c r="AK102"/>
  <c r="AM102" s="1"/>
  <c r="AK358"/>
  <c r="AM358" s="1"/>
  <c r="AK119"/>
  <c r="AM119" s="1"/>
  <c r="AK526"/>
  <c r="AM526" s="1"/>
  <c r="AK374"/>
  <c r="AM374" s="1"/>
  <c r="AN716"/>
  <c r="AK715"/>
  <c r="AM715" s="1"/>
  <c r="AE716"/>
  <c r="AO716"/>
  <c r="AF716"/>
  <c r="AE626"/>
  <c r="AO626"/>
  <c r="AK625"/>
  <c r="AM625" s="1"/>
  <c r="AN626"/>
  <c r="AF626"/>
  <c r="AO804"/>
  <c r="AF804"/>
  <c r="AN804"/>
  <c r="AK803"/>
  <c r="AM803" s="1"/>
  <c r="AE804"/>
  <c r="AO865"/>
  <c r="AF865"/>
  <c r="AE865"/>
  <c r="AK864"/>
  <c r="AM864" s="1"/>
  <c r="AN865"/>
  <c r="AN622"/>
  <c r="AO622"/>
  <c r="AE622"/>
  <c r="AK621"/>
  <c r="AM621" s="1"/>
  <c r="AF622"/>
  <c r="AE229"/>
  <c r="AK228"/>
  <c r="AM228" s="1"/>
  <c r="AF229"/>
  <c r="AN229"/>
  <c r="AO229"/>
  <c r="AN88"/>
  <c r="AF88"/>
  <c r="AO88"/>
  <c r="AE88"/>
  <c r="AE435"/>
  <c r="AO435"/>
  <c r="AF435"/>
  <c r="AN435"/>
  <c r="AK434"/>
  <c r="AM434" s="1"/>
  <c r="AO326"/>
  <c r="AF326"/>
  <c r="AN326"/>
  <c r="AK325"/>
  <c r="AM325" s="1"/>
  <c r="AE326"/>
  <c r="AO221"/>
  <c r="AE221"/>
  <c r="AN221"/>
  <c r="AK220"/>
  <c r="AM220" s="1"/>
  <c r="AF221"/>
  <c r="AN72"/>
  <c r="AK71"/>
  <c r="AM71" s="1"/>
  <c r="AE72"/>
  <c r="AO72"/>
  <c r="AF72"/>
  <c r="AK537"/>
  <c r="AM537" s="1"/>
  <c r="AE538"/>
  <c r="AO538"/>
  <c r="AF538"/>
  <c r="AN538"/>
  <c r="AO73"/>
  <c r="AF73"/>
  <c r="AN73"/>
  <c r="AK72"/>
  <c r="AM72" s="1"/>
  <c r="AE73"/>
  <c r="AF172"/>
  <c r="AN172"/>
  <c r="AK171"/>
  <c r="AM171" s="1"/>
  <c r="AE172"/>
  <c r="AO172"/>
  <c r="AE656"/>
  <c r="AO656"/>
  <c r="AF656"/>
  <c r="AN656"/>
  <c r="AK655"/>
  <c r="AM655" s="1"/>
  <c r="AN187"/>
  <c r="AK186"/>
  <c r="AM186" s="1"/>
  <c r="AE187"/>
  <c r="AO187"/>
  <c r="AF187"/>
  <c r="AN86"/>
  <c r="AK85"/>
  <c r="AM85" s="1"/>
  <c r="AE86"/>
  <c r="AO86"/>
  <c r="AF86"/>
  <c r="AO904"/>
  <c r="AF904"/>
  <c r="AN904"/>
  <c r="AK903"/>
  <c r="AM903" s="1"/>
  <c r="AE904"/>
  <c r="AE338"/>
  <c r="AO338"/>
  <c r="AK337"/>
  <c r="AM337" s="1"/>
  <c r="AN338"/>
  <c r="AF338"/>
  <c r="AO516"/>
  <c r="AF516"/>
  <c r="AN516"/>
  <c r="AK515"/>
  <c r="AM515" s="1"/>
  <c r="AE516"/>
  <c r="AO721"/>
  <c r="AF721"/>
  <c r="AN721"/>
  <c r="AK720"/>
  <c r="AM720" s="1"/>
  <c r="AE721"/>
  <c r="AE478"/>
  <c r="AO478"/>
  <c r="AK477"/>
  <c r="AM477" s="1"/>
  <c r="AN478"/>
  <c r="AF478"/>
  <c r="AF130"/>
  <c r="AO130"/>
  <c r="AK129"/>
  <c r="AM129" s="1"/>
  <c r="AE130"/>
  <c r="AN130"/>
  <c r="AO522"/>
  <c r="AF522"/>
  <c r="AE522"/>
  <c r="AK521"/>
  <c r="AM521" s="1"/>
  <c r="AN522"/>
  <c r="AF275"/>
  <c r="AN275"/>
  <c r="AK274"/>
  <c r="AM274" s="1"/>
  <c r="AE275"/>
  <c r="AO275"/>
  <c r="AN517"/>
  <c r="AF517"/>
  <c r="AE517"/>
  <c r="AO517"/>
  <c r="AK516"/>
  <c r="AM516" s="1"/>
  <c r="AN416"/>
  <c r="AK415"/>
  <c r="AM415" s="1"/>
  <c r="AE416"/>
  <c r="AO416"/>
  <c r="AF416"/>
  <c r="AF92"/>
  <c r="AN92"/>
  <c r="AK91"/>
  <c r="AM91" s="1"/>
  <c r="AE92"/>
  <c r="AO92"/>
  <c r="AK613"/>
  <c r="AM613" s="1"/>
  <c r="AE614"/>
  <c r="AO614"/>
  <c r="AF614"/>
  <c r="AN614"/>
  <c r="AK508"/>
  <c r="AM508" s="1"/>
  <c r="AN509"/>
  <c r="AO509"/>
  <c r="AF509"/>
  <c r="AE509"/>
  <c r="AK407"/>
  <c r="AM407" s="1"/>
  <c r="AE408"/>
  <c r="AO408"/>
  <c r="AF408"/>
  <c r="AN408"/>
  <c r="AE290"/>
  <c r="AK289"/>
  <c r="AM289" s="1"/>
  <c r="AF290"/>
  <c r="AO290"/>
  <c r="AN290"/>
  <c r="AK601"/>
  <c r="AM601" s="1"/>
  <c r="AE602"/>
  <c r="AO602"/>
  <c r="AF602"/>
  <c r="AN602"/>
  <c r="AN355"/>
  <c r="AK354"/>
  <c r="AM354" s="1"/>
  <c r="AE355"/>
  <c r="AO355"/>
  <c r="AF355"/>
  <c r="AO201"/>
  <c r="AF201"/>
  <c r="AN201"/>
  <c r="AK200"/>
  <c r="AM200" s="1"/>
  <c r="AE201"/>
  <c r="AK810"/>
  <c r="AM810" s="1"/>
  <c r="AE811"/>
  <c r="AO811"/>
  <c r="AF811"/>
  <c r="AN811"/>
  <c r="AE812"/>
  <c r="AO812"/>
  <c r="AF812"/>
  <c r="AN812"/>
  <c r="AK811"/>
  <c r="AM811" s="1"/>
  <c r="AE917"/>
  <c r="AK916"/>
  <c r="AM916" s="1"/>
  <c r="AF917"/>
  <c r="AN917"/>
  <c r="AO917"/>
  <c r="AE816"/>
  <c r="AO816"/>
  <c r="AF816"/>
  <c r="AN816"/>
  <c r="AK815"/>
  <c r="AM815" s="1"/>
  <c r="AN892"/>
  <c r="AK891"/>
  <c r="AM891" s="1"/>
  <c r="AE892"/>
  <c r="AO892"/>
  <c r="AF892"/>
  <c r="AN91"/>
  <c r="AK90"/>
  <c r="AM90" s="1"/>
  <c r="AE91"/>
  <c r="AO91"/>
  <c r="AF91"/>
  <c r="AO909"/>
  <c r="AF909"/>
  <c r="AN909"/>
  <c r="AK908"/>
  <c r="AM908" s="1"/>
  <c r="AE909"/>
  <c r="AO808"/>
  <c r="AF808"/>
  <c r="AN808"/>
  <c r="AK807"/>
  <c r="AM807" s="1"/>
  <c r="AE808"/>
  <c r="AN873"/>
  <c r="AF873"/>
  <c r="AE873"/>
  <c r="AO873"/>
  <c r="AK872"/>
  <c r="AM872" s="1"/>
  <c r="AN228"/>
  <c r="AK227"/>
  <c r="AM227" s="1"/>
  <c r="AE228"/>
  <c r="AO228"/>
  <c r="AF228"/>
  <c r="AO529"/>
  <c r="AF529"/>
  <c r="AN529"/>
  <c r="AK528"/>
  <c r="AM528" s="1"/>
  <c r="AE529"/>
  <c r="AF286"/>
  <c r="AN286"/>
  <c r="AO286"/>
  <c r="AE286"/>
  <c r="AK285"/>
  <c r="AM285" s="1"/>
  <c r="AE665"/>
  <c r="AK664"/>
  <c r="AM664" s="1"/>
  <c r="AF665"/>
  <c r="AN665"/>
  <c r="AO665"/>
  <c r="AO330"/>
  <c r="AK329"/>
  <c r="AM329" s="1"/>
  <c r="AF330"/>
  <c r="AN330"/>
  <c r="AE330"/>
  <c r="AF83"/>
  <c r="AN83"/>
  <c r="AK82"/>
  <c r="AM82" s="1"/>
  <c r="AE83"/>
  <c r="AO83"/>
  <c r="AN421"/>
  <c r="AF421"/>
  <c r="AE421"/>
  <c r="AO421"/>
  <c r="AK420"/>
  <c r="AM420" s="1"/>
  <c r="AE320"/>
  <c r="AO320"/>
  <c r="AF320"/>
  <c r="AN320"/>
  <c r="AK319"/>
  <c r="AM319" s="1"/>
  <c r="AE819"/>
  <c r="AO819"/>
  <c r="AF819"/>
  <c r="AN819"/>
  <c r="AK818"/>
  <c r="AM818" s="1"/>
  <c r="AK517"/>
  <c r="AM517" s="1"/>
  <c r="AE518"/>
  <c r="AO518"/>
  <c r="AF518"/>
  <c r="AN518"/>
  <c r="AK412"/>
  <c r="AM412" s="1"/>
  <c r="AN413"/>
  <c r="AO413"/>
  <c r="AF413"/>
  <c r="AE413"/>
  <c r="AO312"/>
  <c r="AE312"/>
  <c r="AN312"/>
  <c r="AF312"/>
  <c r="AN675"/>
  <c r="AK674"/>
  <c r="AM674" s="1"/>
  <c r="AE675"/>
  <c r="AO675"/>
  <c r="AF675"/>
  <c r="AN398"/>
  <c r="AO398"/>
  <c r="AE398"/>
  <c r="AK397"/>
  <c r="AM397" s="1"/>
  <c r="AF398"/>
  <c r="AK851"/>
  <c r="AM851" s="1"/>
  <c r="AE852"/>
  <c r="AO852"/>
  <c r="AF852"/>
  <c r="AN852"/>
  <c r="AN524"/>
  <c r="AK523"/>
  <c r="AM523" s="1"/>
  <c r="AE524"/>
  <c r="AO524"/>
  <c r="AF524"/>
  <c r="AN834"/>
  <c r="AO834"/>
  <c r="AE834"/>
  <c r="AK833"/>
  <c r="AM833" s="1"/>
  <c r="AF834"/>
  <c r="AK873"/>
  <c r="AM873" s="1"/>
  <c r="AN874"/>
  <c r="AO874"/>
  <c r="AF874"/>
  <c r="AE874"/>
  <c r="AE835"/>
  <c r="AO835"/>
  <c r="AF835"/>
  <c r="AN835"/>
  <c r="AK834"/>
  <c r="AM834" s="1"/>
  <c r="AE693"/>
  <c r="AK692"/>
  <c r="AM692" s="1"/>
  <c r="AO693"/>
  <c r="AN693"/>
  <c r="AF693"/>
  <c r="AE592"/>
  <c r="AO592"/>
  <c r="AF592"/>
  <c r="AN592"/>
  <c r="AK591"/>
  <c r="AM591" s="1"/>
  <c r="AN444"/>
  <c r="AK443"/>
  <c r="AM443" s="1"/>
  <c r="AE444"/>
  <c r="AO444"/>
  <c r="AF444"/>
  <c r="AE790"/>
  <c r="AK789"/>
  <c r="AM789" s="1"/>
  <c r="AF790"/>
  <c r="AN790"/>
  <c r="AO790"/>
  <c r="AO685"/>
  <c r="AF685"/>
  <c r="AN685"/>
  <c r="AK684"/>
  <c r="AM684" s="1"/>
  <c r="AE685"/>
  <c r="AO584"/>
  <c r="AF584"/>
  <c r="AN584"/>
  <c r="AK583"/>
  <c r="AM583" s="1"/>
  <c r="AE584"/>
  <c r="AO916"/>
  <c r="AF916"/>
  <c r="AN916"/>
  <c r="AK915"/>
  <c r="AM915" s="1"/>
  <c r="AE916"/>
  <c r="AO699"/>
  <c r="AF699"/>
  <c r="AN699"/>
  <c r="AK698"/>
  <c r="AM698" s="1"/>
  <c r="AE699"/>
  <c r="AN588"/>
  <c r="AK587"/>
  <c r="AM587" s="1"/>
  <c r="AE588"/>
  <c r="AO588"/>
  <c r="AF588"/>
  <c r="AE498"/>
  <c r="AO498"/>
  <c r="AK497"/>
  <c r="AM497" s="1"/>
  <c r="AN498"/>
  <c r="AF498"/>
  <c r="AO676"/>
  <c r="AF676"/>
  <c r="AN676"/>
  <c r="AK675"/>
  <c r="AM675" s="1"/>
  <c r="AE676"/>
  <c r="AO801"/>
  <c r="AF801"/>
  <c r="AE801"/>
  <c r="AK800"/>
  <c r="AM800" s="1"/>
  <c r="AN801"/>
  <c r="AN558"/>
  <c r="AO558"/>
  <c r="AE558"/>
  <c r="AK557"/>
  <c r="AM557" s="1"/>
  <c r="AF558"/>
  <c r="AE197"/>
  <c r="AK196"/>
  <c r="AM196" s="1"/>
  <c r="AF197"/>
  <c r="AN197"/>
  <c r="AO197"/>
  <c r="AO8"/>
  <c r="AF8"/>
  <c r="AN8"/>
  <c r="AK7"/>
  <c r="AM7" s="1"/>
  <c r="AE8"/>
  <c r="AO395"/>
  <c r="AF395"/>
  <c r="AN395"/>
  <c r="AK394"/>
  <c r="AM394" s="1"/>
  <c r="AE395"/>
  <c r="AO294"/>
  <c r="AF294"/>
  <c r="AN294"/>
  <c r="AK293"/>
  <c r="AM293" s="1"/>
  <c r="AE294"/>
  <c r="AO189"/>
  <c r="AE189"/>
  <c r="AN189"/>
  <c r="AK188"/>
  <c r="AM188" s="1"/>
  <c r="AF189"/>
  <c r="AO895"/>
  <c r="AF895"/>
  <c r="AN895"/>
  <c r="AK894"/>
  <c r="AM894" s="1"/>
  <c r="AE895"/>
  <c r="AK835"/>
  <c r="AM835" s="1"/>
  <c r="AE836"/>
  <c r="AO836"/>
  <c r="AF836"/>
  <c r="AN836"/>
  <c r="AK880"/>
  <c r="AM880" s="1"/>
  <c r="AE881"/>
  <c r="AO881"/>
  <c r="AF881"/>
  <c r="AN881"/>
  <c r="AE638"/>
  <c r="AO638"/>
  <c r="AK637"/>
  <c r="AM637" s="1"/>
  <c r="AN638"/>
  <c r="AF638"/>
  <c r="AN450"/>
  <c r="AO450"/>
  <c r="AE450"/>
  <c r="AK449"/>
  <c r="AM449" s="1"/>
  <c r="AF450"/>
  <c r="AK681"/>
  <c r="AM681" s="1"/>
  <c r="AN682"/>
  <c r="AO682"/>
  <c r="AF682"/>
  <c r="AE682"/>
  <c r="AE451"/>
  <c r="AO451"/>
  <c r="AF451"/>
  <c r="AN451"/>
  <c r="AK450"/>
  <c r="AM450" s="1"/>
  <c r="AE597"/>
  <c r="AK596"/>
  <c r="AM596" s="1"/>
  <c r="AF597"/>
  <c r="AN597"/>
  <c r="AO597"/>
  <c r="AE496"/>
  <c r="AO496"/>
  <c r="AF496"/>
  <c r="AN496"/>
  <c r="AK495"/>
  <c r="AM495" s="1"/>
  <c r="AE252"/>
  <c r="AO252"/>
  <c r="AF252"/>
  <c r="AN252"/>
  <c r="AK251"/>
  <c r="AM251" s="1"/>
  <c r="AO694"/>
  <c r="AF694"/>
  <c r="AE694"/>
  <c r="AK693"/>
  <c r="AM693" s="1"/>
  <c r="AN694"/>
  <c r="AO589"/>
  <c r="AF589"/>
  <c r="AN589"/>
  <c r="AK588"/>
  <c r="AM588" s="1"/>
  <c r="AE589"/>
  <c r="AO488"/>
  <c r="AF488"/>
  <c r="AN488"/>
  <c r="AK487"/>
  <c r="AM487" s="1"/>
  <c r="AE488"/>
  <c r="AO532"/>
  <c r="AF532"/>
  <c r="AN532"/>
  <c r="AK531"/>
  <c r="AM531" s="1"/>
  <c r="AE532"/>
  <c r="AO507"/>
  <c r="AF507"/>
  <c r="AN507"/>
  <c r="AK506"/>
  <c r="AM506" s="1"/>
  <c r="AE507"/>
  <c r="AE204"/>
  <c r="AO204"/>
  <c r="AF204"/>
  <c r="AN204"/>
  <c r="AK203"/>
  <c r="AM203" s="1"/>
  <c r="AF114"/>
  <c r="AN114"/>
  <c r="AO114"/>
  <c r="AE114"/>
  <c r="AK113"/>
  <c r="AM113" s="1"/>
  <c r="AN308"/>
  <c r="AK307"/>
  <c r="AM307" s="1"/>
  <c r="AE308"/>
  <c r="AO308"/>
  <c r="AF308"/>
  <c r="AO609"/>
  <c r="AF609"/>
  <c r="AE609"/>
  <c r="AK608"/>
  <c r="AM608" s="1"/>
  <c r="AN609"/>
  <c r="AN366"/>
  <c r="AO366"/>
  <c r="AE366"/>
  <c r="AK365"/>
  <c r="AM365" s="1"/>
  <c r="AF366"/>
  <c r="AE101"/>
  <c r="AK100"/>
  <c r="AM100" s="1"/>
  <c r="AF101"/>
  <c r="AN101"/>
  <c r="AO101"/>
  <c r="AE401"/>
  <c r="AO401"/>
  <c r="AF401"/>
  <c r="AN401"/>
  <c r="AK400"/>
  <c r="AM400" s="1"/>
  <c r="AN299"/>
  <c r="AK298"/>
  <c r="AM298" s="1"/>
  <c r="AE299"/>
  <c r="AO299"/>
  <c r="AF299"/>
  <c r="AO198"/>
  <c r="AF198"/>
  <c r="AN198"/>
  <c r="AK197"/>
  <c r="AM197" s="1"/>
  <c r="AE198"/>
  <c r="AO93"/>
  <c r="AE93"/>
  <c r="AN93"/>
  <c r="AK92"/>
  <c r="AM92" s="1"/>
  <c r="AF93"/>
  <c r="AN914"/>
  <c r="AF914"/>
  <c r="AE914"/>
  <c r="AO914"/>
  <c r="AK913"/>
  <c r="AM913" s="1"/>
  <c r="AO26"/>
  <c r="AF26"/>
  <c r="AN26"/>
  <c r="AK25"/>
  <c r="AM25" s="1"/>
  <c r="AE26"/>
  <c r="AN578"/>
  <c r="AO578"/>
  <c r="AE578"/>
  <c r="AK577"/>
  <c r="AM577" s="1"/>
  <c r="AF578"/>
  <c r="AF243"/>
  <c r="AN243"/>
  <c r="AK242"/>
  <c r="AM242" s="1"/>
  <c r="AE243"/>
  <c r="AO243"/>
  <c r="AE400"/>
  <c r="AO400"/>
  <c r="AF400"/>
  <c r="AN400"/>
  <c r="AK399"/>
  <c r="AM399" s="1"/>
  <c r="AN59"/>
  <c r="AK58"/>
  <c r="AM58" s="1"/>
  <c r="AE59"/>
  <c r="AO59"/>
  <c r="AF59"/>
  <c r="AO877"/>
  <c r="AF877"/>
  <c r="AN877"/>
  <c r="AK876"/>
  <c r="AM876" s="1"/>
  <c r="AE877"/>
  <c r="AO776"/>
  <c r="AF776"/>
  <c r="AN776"/>
  <c r="AK775"/>
  <c r="AM775" s="1"/>
  <c r="AE776"/>
  <c r="AE745"/>
  <c r="AO745"/>
  <c r="AK744"/>
  <c r="AM744" s="1"/>
  <c r="AN745"/>
  <c r="AF745"/>
  <c r="AN164"/>
  <c r="AK163"/>
  <c r="AM163" s="1"/>
  <c r="AE164"/>
  <c r="AO164"/>
  <c r="AF164"/>
  <c r="AK448"/>
  <c r="AM448" s="1"/>
  <c r="AN449"/>
  <c r="AO449"/>
  <c r="AF449"/>
  <c r="AE449"/>
  <c r="AF222"/>
  <c r="AN222"/>
  <c r="AO222"/>
  <c r="AE222"/>
  <c r="AK221"/>
  <c r="AM221" s="1"/>
  <c r="AE537"/>
  <c r="AK536"/>
  <c r="AM536" s="1"/>
  <c r="AF537"/>
  <c r="AN537"/>
  <c r="AO537"/>
  <c r="AN266"/>
  <c r="AK265"/>
  <c r="AM265" s="1"/>
  <c r="AF266"/>
  <c r="AO266"/>
  <c r="AE266"/>
  <c r="AF16"/>
  <c r="AN16"/>
  <c r="AK15"/>
  <c r="AM15" s="1"/>
  <c r="AE16"/>
  <c r="AO16"/>
  <c r="AN389"/>
  <c r="AF389"/>
  <c r="AE389"/>
  <c r="AO389"/>
  <c r="AK388"/>
  <c r="AM388" s="1"/>
  <c r="AE288"/>
  <c r="AO288"/>
  <c r="AF288"/>
  <c r="AN288"/>
  <c r="AK287"/>
  <c r="AM287" s="1"/>
  <c r="AE755"/>
  <c r="AO755"/>
  <c r="AF755"/>
  <c r="AN755"/>
  <c r="AK754"/>
  <c r="AM754" s="1"/>
  <c r="AK485"/>
  <c r="AM485" s="1"/>
  <c r="AE486"/>
  <c r="AO486"/>
  <c r="AF486"/>
  <c r="AN486"/>
  <c r="AK380"/>
  <c r="AM380" s="1"/>
  <c r="AN381"/>
  <c r="AO381"/>
  <c r="AF381"/>
  <c r="AE381"/>
  <c r="AN280"/>
  <c r="AF280"/>
  <c r="AO280"/>
  <c r="AE280"/>
  <c r="AN697"/>
  <c r="AF697"/>
  <c r="AE697"/>
  <c r="AK696"/>
  <c r="AM696" s="1"/>
  <c r="AO697"/>
  <c r="AK345"/>
  <c r="AM345" s="1"/>
  <c r="AE346"/>
  <c r="AO346"/>
  <c r="AF346"/>
  <c r="AN346"/>
  <c r="AE99"/>
  <c r="AO99"/>
  <c r="AF99"/>
  <c r="AN99"/>
  <c r="AK98"/>
  <c r="AM98" s="1"/>
  <c r="AK627"/>
  <c r="AM627" s="1"/>
  <c r="AE628"/>
  <c r="AO628"/>
  <c r="AF628"/>
  <c r="AN628"/>
  <c r="AK554"/>
  <c r="AM554" s="1"/>
  <c r="AE555"/>
  <c r="AO555"/>
  <c r="AF555"/>
  <c r="AN555"/>
  <c r="AF300"/>
  <c r="AN300"/>
  <c r="AK299"/>
  <c r="AM299" s="1"/>
  <c r="AE300"/>
  <c r="AO300"/>
  <c r="AE789"/>
  <c r="AK788"/>
  <c r="AM788" s="1"/>
  <c r="AF789"/>
  <c r="AN789"/>
  <c r="AO789"/>
  <c r="AE688"/>
  <c r="AO688"/>
  <c r="AF688"/>
  <c r="AN688"/>
  <c r="AK687"/>
  <c r="AM687" s="1"/>
  <c r="AN636"/>
  <c r="AK635"/>
  <c r="AM635" s="1"/>
  <c r="AE636"/>
  <c r="AO636"/>
  <c r="AF636"/>
  <c r="AE886"/>
  <c r="AO886"/>
  <c r="AK885"/>
  <c r="AM885" s="1"/>
  <c r="AN886"/>
  <c r="AF886"/>
  <c r="AO781"/>
  <c r="AF781"/>
  <c r="AN781"/>
  <c r="AK780"/>
  <c r="AM780" s="1"/>
  <c r="AE781"/>
  <c r="AO680"/>
  <c r="AF680"/>
  <c r="AN680"/>
  <c r="AK679"/>
  <c r="AM679" s="1"/>
  <c r="AE680"/>
  <c r="AK360"/>
  <c r="AM360" s="1"/>
  <c r="AE361"/>
  <c r="AO361"/>
  <c r="AF361"/>
  <c r="AN361"/>
  <c r="AO891"/>
  <c r="AF891"/>
  <c r="AN891"/>
  <c r="AK890"/>
  <c r="AM890" s="1"/>
  <c r="AE891"/>
  <c r="AE65"/>
  <c r="AO65"/>
  <c r="AF65"/>
  <c r="AN65"/>
  <c r="AK64"/>
  <c r="AM64" s="1"/>
  <c r="AE882"/>
  <c r="AO882"/>
  <c r="AK881"/>
  <c r="AM881" s="1"/>
  <c r="AN882"/>
  <c r="AF882"/>
  <c r="AN153"/>
  <c r="AK152"/>
  <c r="AM152" s="1"/>
  <c r="AE153"/>
  <c r="AO153"/>
  <c r="AF153"/>
  <c r="AN74"/>
  <c r="AK73"/>
  <c r="AM73" s="1"/>
  <c r="AF74"/>
  <c r="AO74"/>
  <c r="AE74"/>
  <c r="AN750"/>
  <c r="AO750"/>
  <c r="AE750"/>
  <c r="AK749"/>
  <c r="AM749" s="1"/>
  <c r="AF750"/>
  <c r="AE293"/>
  <c r="AK292"/>
  <c r="AM292" s="1"/>
  <c r="AF293"/>
  <c r="AN293"/>
  <c r="AO293"/>
  <c r="AE192"/>
  <c r="AO192"/>
  <c r="AF192"/>
  <c r="AN192"/>
  <c r="AK191"/>
  <c r="AM191" s="1"/>
  <c r="AE563"/>
  <c r="AO563"/>
  <c r="AF563"/>
  <c r="AN563"/>
  <c r="AK562"/>
  <c r="AM562" s="1"/>
  <c r="AK389"/>
  <c r="AM389" s="1"/>
  <c r="AE390"/>
  <c r="AO390"/>
  <c r="AF390"/>
  <c r="AN390"/>
  <c r="AO285"/>
  <c r="AE285"/>
  <c r="AN285"/>
  <c r="AK284"/>
  <c r="AM284" s="1"/>
  <c r="AF285"/>
  <c r="AO184"/>
  <c r="AE184"/>
  <c r="AN184"/>
  <c r="AF184"/>
  <c r="AE35"/>
  <c r="AO35"/>
  <c r="AF35"/>
  <c r="AN35"/>
  <c r="AK34"/>
  <c r="AM34" s="1"/>
  <c r="AK490"/>
  <c r="AM490" s="1"/>
  <c r="AE491"/>
  <c r="AO491"/>
  <c r="AF491"/>
  <c r="AN491"/>
  <c r="AE885"/>
  <c r="AK884"/>
  <c r="AM884" s="1"/>
  <c r="AO885"/>
  <c r="AN885"/>
  <c r="AF885"/>
  <c r="AN828"/>
  <c r="AK827"/>
  <c r="AM827" s="1"/>
  <c r="AE828"/>
  <c r="AO828"/>
  <c r="AF828"/>
  <c r="AK339"/>
  <c r="AM339" s="1"/>
  <c r="AE340"/>
  <c r="AO340"/>
  <c r="AF340"/>
  <c r="AN340"/>
  <c r="AK921"/>
  <c r="AM921" s="1"/>
  <c r="AE922"/>
  <c r="AO922"/>
  <c r="AF922"/>
  <c r="AN922"/>
  <c r="AN18"/>
  <c r="AK17"/>
  <c r="AM17" s="1"/>
  <c r="AE18"/>
  <c r="AO18"/>
  <c r="AF18"/>
  <c r="AN841"/>
  <c r="AF841"/>
  <c r="AE841"/>
  <c r="AO841"/>
  <c r="AK840"/>
  <c r="AM840" s="1"/>
  <c r="AO212"/>
  <c r="AF212"/>
  <c r="AN212"/>
  <c r="AK211"/>
  <c r="AM211" s="1"/>
  <c r="AE212"/>
  <c r="AK512"/>
  <c r="AM512" s="1"/>
  <c r="AN513"/>
  <c r="AO513"/>
  <c r="AF513"/>
  <c r="AE513"/>
  <c r="AE270"/>
  <c r="AN270"/>
  <c r="AF270"/>
  <c r="AO270"/>
  <c r="AK269"/>
  <c r="AM269" s="1"/>
  <c r="AF53"/>
  <c r="AO53"/>
  <c r="AN53"/>
  <c r="AE53"/>
  <c r="AK52"/>
  <c r="AM52" s="1"/>
  <c r="AE305"/>
  <c r="AO305"/>
  <c r="AF305"/>
  <c r="AN305"/>
  <c r="AK304"/>
  <c r="AM304" s="1"/>
  <c r="AN251"/>
  <c r="AK250"/>
  <c r="AM250" s="1"/>
  <c r="AE251"/>
  <c r="AO251"/>
  <c r="AF251"/>
  <c r="AN150"/>
  <c r="AK149"/>
  <c r="AM149" s="1"/>
  <c r="AE150"/>
  <c r="AO150"/>
  <c r="AF150"/>
  <c r="AN45"/>
  <c r="AK44"/>
  <c r="AM44" s="1"/>
  <c r="AE45"/>
  <c r="AO45"/>
  <c r="AF45"/>
  <c r="AE594"/>
  <c r="AO594"/>
  <c r="AK593"/>
  <c r="AM593" s="1"/>
  <c r="AN594"/>
  <c r="AF594"/>
  <c r="AO772"/>
  <c r="AF772"/>
  <c r="AN772"/>
  <c r="AK771"/>
  <c r="AM771" s="1"/>
  <c r="AE772"/>
  <c r="AO849"/>
  <c r="AF849"/>
  <c r="AN849"/>
  <c r="AK848"/>
  <c r="AM848" s="1"/>
  <c r="AE849"/>
  <c r="AE606"/>
  <c r="AO606"/>
  <c r="AK605"/>
  <c r="AM605" s="1"/>
  <c r="AN606"/>
  <c r="AF606"/>
  <c r="AE386"/>
  <c r="AK385"/>
  <c r="AM385" s="1"/>
  <c r="AF386"/>
  <c r="AN386"/>
  <c r="AO386"/>
  <c r="AO650"/>
  <c r="AF650"/>
  <c r="AE650"/>
  <c r="AK649"/>
  <c r="AM649" s="1"/>
  <c r="AN650"/>
  <c r="AE403"/>
  <c r="AO403"/>
  <c r="AF403"/>
  <c r="AN403"/>
  <c r="AK402"/>
  <c r="AM402" s="1"/>
  <c r="AN581"/>
  <c r="AF581"/>
  <c r="AE581"/>
  <c r="AO581"/>
  <c r="AK580"/>
  <c r="AM580" s="1"/>
  <c r="AN480"/>
  <c r="AK479"/>
  <c r="AM479" s="1"/>
  <c r="AE480"/>
  <c r="AO480"/>
  <c r="AF480"/>
  <c r="AF220"/>
  <c r="AN220"/>
  <c r="AK219"/>
  <c r="AM219" s="1"/>
  <c r="AE220"/>
  <c r="AO220"/>
  <c r="AK677"/>
  <c r="AM677" s="1"/>
  <c r="AE678"/>
  <c r="AO678"/>
  <c r="AF678"/>
  <c r="AN678"/>
  <c r="AK572"/>
  <c r="AM572" s="1"/>
  <c r="AN573"/>
  <c r="AO573"/>
  <c r="AF573"/>
  <c r="AE573"/>
  <c r="AK471"/>
  <c r="AM471" s="1"/>
  <c r="AE472"/>
  <c r="AO472"/>
  <c r="AF472"/>
  <c r="AN472"/>
  <c r="AN546"/>
  <c r="AF546"/>
  <c r="AE546"/>
  <c r="AK545"/>
  <c r="AM545" s="1"/>
  <c r="AO546"/>
  <c r="AK729"/>
  <c r="AM729" s="1"/>
  <c r="AE730"/>
  <c r="AO730"/>
  <c r="AF730"/>
  <c r="AN730"/>
  <c r="AN547"/>
  <c r="AK546"/>
  <c r="AM546" s="1"/>
  <c r="AE547"/>
  <c r="AO547"/>
  <c r="AF547"/>
  <c r="AN457"/>
  <c r="AF457"/>
  <c r="AE457"/>
  <c r="AO457"/>
  <c r="AK456"/>
  <c r="AM456" s="1"/>
  <c r="AK19"/>
  <c r="AM19" s="1"/>
  <c r="AF20"/>
  <c r="AN20"/>
  <c r="AE20"/>
  <c r="AO20"/>
  <c r="AF161"/>
  <c r="AN161"/>
  <c r="AK160"/>
  <c r="AM160" s="1"/>
  <c r="AE161"/>
  <c r="AO161"/>
  <c r="AE78"/>
  <c r="AK77"/>
  <c r="AM77" s="1"/>
  <c r="AF78"/>
  <c r="AN78"/>
  <c r="AO78"/>
  <c r="AE880"/>
  <c r="AO880"/>
  <c r="AF880"/>
  <c r="AN880"/>
  <c r="AK879"/>
  <c r="AM879" s="1"/>
  <c r="AE113"/>
  <c r="AO113"/>
  <c r="AF113"/>
  <c r="AN113"/>
  <c r="AK112"/>
  <c r="AM112" s="1"/>
  <c r="AN155"/>
  <c r="AK154"/>
  <c r="AM154" s="1"/>
  <c r="AE155"/>
  <c r="AO155"/>
  <c r="AF155"/>
  <c r="AN54"/>
  <c r="AK53"/>
  <c r="AM53" s="1"/>
  <c r="AE54"/>
  <c r="AO54"/>
  <c r="AF54"/>
  <c r="AO872"/>
  <c r="AF872"/>
  <c r="AN872"/>
  <c r="AK871"/>
  <c r="AM871" s="1"/>
  <c r="AE872"/>
  <c r="AE210"/>
  <c r="AK209"/>
  <c r="AM209" s="1"/>
  <c r="AF210"/>
  <c r="AN210"/>
  <c r="AO210"/>
  <c r="AO388"/>
  <c r="AF388"/>
  <c r="AN388"/>
  <c r="AK387"/>
  <c r="AM387" s="1"/>
  <c r="AE388"/>
  <c r="AO657"/>
  <c r="AF657"/>
  <c r="AN657"/>
  <c r="AK656"/>
  <c r="AM656" s="1"/>
  <c r="AE657"/>
  <c r="AE414"/>
  <c r="AO414"/>
  <c r="AK413"/>
  <c r="AM413" s="1"/>
  <c r="AN414"/>
  <c r="AF414"/>
  <c r="AE921"/>
  <c r="AK920"/>
  <c r="AM920" s="1"/>
  <c r="AF921"/>
  <c r="AN921"/>
  <c r="AO921"/>
  <c r="AO458"/>
  <c r="AF458"/>
  <c r="AE458"/>
  <c r="AK457"/>
  <c r="AM457" s="1"/>
  <c r="AN458"/>
  <c r="AF211"/>
  <c r="AN211"/>
  <c r="AK210"/>
  <c r="AM210" s="1"/>
  <c r="AE211"/>
  <c r="AO211"/>
  <c r="AN485"/>
  <c r="AF485"/>
  <c r="AE485"/>
  <c r="AO485"/>
  <c r="AK484"/>
  <c r="AM484" s="1"/>
  <c r="AN384"/>
  <c r="AK383"/>
  <c r="AM383" s="1"/>
  <c r="AE384"/>
  <c r="AO384"/>
  <c r="AF384"/>
  <c r="AF28"/>
  <c r="AN28"/>
  <c r="AK27"/>
  <c r="AM27" s="1"/>
  <c r="AE28"/>
  <c r="AO28"/>
  <c r="AK581"/>
  <c r="AM581" s="1"/>
  <c r="AE582"/>
  <c r="AO582"/>
  <c r="AF582"/>
  <c r="AN582"/>
  <c r="AK476"/>
  <c r="AM476" s="1"/>
  <c r="AN477"/>
  <c r="AO477"/>
  <c r="AF477"/>
  <c r="AE477"/>
  <c r="AK375"/>
  <c r="AM375" s="1"/>
  <c r="AE376"/>
  <c r="AO376"/>
  <c r="AF376"/>
  <c r="AN376"/>
  <c r="AO132"/>
  <c r="AF132"/>
  <c r="AN132"/>
  <c r="AK131"/>
  <c r="AM131" s="1"/>
  <c r="AE132"/>
  <c r="AF190"/>
  <c r="AN190"/>
  <c r="AO190"/>
  <c r="AE190"/>
  <c r="AK189"/>
  <c r="AM189" s="1"/>
  <c r="AK896"/>
  <c r="AM896" s="1"/>
  <c r="AN897"/>
  <c r="AO897"/>
  <c r="AF897"/>
  <c r="AE897"/>
  <c r="AF245"/>
  <c r="AO245"/>
  <c r="AN245"/>
  <c r="AE245"/>
  <c r="AK244"/>
  <c r="AM244" s="1"/>
  <c r="AN723"/>
  <c r="AK722"/>
  <c r="AM722" s="1"/>
  <c r="AE723"/>
  <c r="AO723"/>
  <c r="AF723"/>
  <c r="AO342"/>
  <c r="AF342"/>
  <c r="AE342"/>
  <c r="AK341"/>
  <c r="AM341" s="1"/>
  <c r="AN342"/>
  <c r="AN237"/>
  <c r="AK236"/>
  <c r="AM236" s="1"/>
  <c r="AE237"/>
  <c r="AO237"/>
  <c r="AF237"/>
  <c r="AO104"/>
  <c r="AF104"/>
  <c r="AN104"/>
  <c r="AK103"/>
  <c r="AM103" s="1"/>
  <c r="AE104"/>
  <c r="AE633"/>
  <c r="AK632"/>
  <c r="AM632" s="1"/>
  <c r="AO633"/>
  <c r="AN633"/>
  <c r="AF633"/>
  <c r="AN314"/>
  <c r="AK313"/>
  <c r="AM313" s="1"/>
  <c r="AE314"/>
  <c r="AO314"/>
  <c r="AF314"/>
  <c r="AE67"/>
  <c r="AO67"/>
  <c r="AF67"/>
  <c r="AN67"/>
  <c r="AK66"/>
  <c r="AM66" s="1"/>
  <c r="AO564"/>
  <c r="AF564"/>
  <c r="AN564"/>
  <c r="AK563"/>
  <c r="AM563" s="1"/>
  <c r="AE564"/>
  <c r="AO523"/>
  <c r="AF523"/>
  <c r="AN523"/>
  <c r="AK522"/>
  <c r="AM522" s="1"/>
  <c r="AE523"/>
  <c r="AF236"/>
  <c r="AN236"/>
  <c r="AK235"/>
  <c r="AM235" s="1"/>
  <c r="AE236"/>
  <c r="AO236"/>
  <c r="AN773"/>
  <c r="AF773"/>
  <c r="AE773"/>
  <c r="AO773"/>
  <c r="AK772"/>
  <c r="AM772" s="1"/>
  <c r="AN672"/>
  <c r="AK671"/>
  <c r="AM671" s="1"/>
  <c r="AE672"/>
  <c r="AO672"/>
  <c r="AF672"/>
  <c r="AE604"/>
  <c r="AO604"/>
  <c r="AF604"/>
  <c r="AN604"/>
  <c r="AK603"/>
  <c r="AM603" s="1"/>
  <c r="AK869"/>
  <c r="AM869" s="1"/>
  <c r="AN870"/>
  <c r="AO870"/>
  <c r="AF870"/>
  <c r="AE870"/>
  <c r="AK764"/>
  <c r="AM764" s="1"/>
  <c r="AN765"/>
  <c r="AO765"/>
  <c r="AF765"/>
  <c r="AE765"/>
  <c r="AK663"/>
  <c r="AM663" s="1"/>
  <c r="AE664"/>
  <c r="AO664"/>
  <c r="AF664"/>
  <c r="AN664"/>
  <c r="AK723"/>
  <c r="AM723" s="1"/>
  <c r="AE724"/>
  <c r="AO724"/>
  <c r="AF724"/>
  <c r="AN724"/>
  <c r="AK602"/>
  <c r="AM602" s="1"/>
  <c r="AE603"/>
  <c r="AO603"/>
  <c r="AF603"/>
  <c r="AN603"/>
  <c r="AN396"/>
  <c r="AK395"/>
  <c r="AM395" s="1"/>
  <c r="AE396"/>
  <c r="AO396"/>
  <c r="AF396"/>
  <c r="AE306"/>
  <c r="AK305"/>
  <c r="AM305" s="1"/>
  <c r="AF306"/>
  <c r="AN306"/>
  <c r="AO306"/>
  <c r="AK483"/>
  <c r="AM483" s="1"/>
  <c r="AE484"/>
  <c r="AO484"/>
  <c r="AF484"/>
  <c r="AN484"/>
  <c r="AK704"/>
  <c r="AM704" s="1"/>
  <c r="AN705"/>
  <c r="AO705"/>
  <c r="AF705"/>
  <c r="AE705"/>
  <c r="AN462"/>
  <c r="AO462"/>
  <c r="AE462"/>
  <c r="AK461"/>
  <c r="AM461" s="1"/>
  <c r="AF462"/>
  <c r="AF149"/>
  <c r="AO149"/>
  <c r="AK148"/>
  <c r="AM148" s="1"/>
  <c r="AE149"/>
  <c r="AN149"/>
  <c r="AN551"/>
  <c r="AK550"/>
  <c r="AM550" s="1"/>
  <c r="AE551"/>
  <c r="AO551"/>
  <c r="AF551"/>
  <c r="AK346"/>
  <c r="AM346" s="1"/>
  <c r="AE347"/>
  <c r="AO347"/>
  <c r="AF347"/>
  <c r="AN347"/>
  <c r="AN246"/>
  <c r="AK245"/>
  <c r="AM245" s="1"/>
  <c r="AF246"/>
  <c r="AO246"/>
  <c r="AE246"/>
  <c r="AN141"/>
  <c r="AK140"/>
  <c r="AM140" s="1"/>
  <c r="AE141"/>
  <c r="AO141"/>
  <c r="AF141"/>
  <c r="AE786"/>
  <c r="AO786"/>
  <c r="AK785"/>
  <c r="AM785" s="1"/>
  <c r="AN786"/>
  <c r="AF786"/>
  <c r="AN249"/>
  <c r="AK248"/>
  <c r="AM248" s="1"/>
  <c r="AE249"/>
  <c r="AO249"/>
  <c r="AF249"/>
  <c r="AN122"/>
  <c r="AK121"/>
  <c r="AM121" s="1"/>
  <c r="AE122"/>
  <c r="AO122"/>
  <c r="AF122"/>
  <c r="AO798"/>
  <c r="AF798"/>
  <c r="AE798"/>
  <c r="AK797"/>
  <c r="AM797" s="1"/>
  <c r="AN798"/>
  <c r="AE770"/>
  <c r="AK769"/>
  <c r="AM769" s="1"/>
  <c r="AF770"/>
  <c r="AN770"/>
  <c r="AO770"/>
  <c r="AO842"/>
  <c r="AF842"/>
  <c r="AE842"/>
  <c r="AK841"/>
  <c r="AM841" s="1"/>
  <c r="AN842"/>
  <c r="AE771"/>
  <c r="AO771"/>
  <c r="AF771"/>
  <c r="AN771"/>
  <c r="AK770"/>
  <c r="AM770" s="1"/>
  <c r="AN677"/>
  <c r="AF677"/>
  <c r="AE677"/>
  <c r="AO677"/>
  <c r="AK676"/>
  <c r="AM676" s="1"/>
  <c r="AN576"/>
  <c r="AK575"/>
  <c r="AM575" s="1"/>
  <c r="AE576"/>
  <c r="AO576"/>
  <c r="AF576"/>
  <c r="AE412"/>
  <c r="AO412"/>
  <c r="AF412"/>
  <c r="AN412"/>
  <c r="AK411"/>
  <c r="AM411" s="1"/>
  <c r="AN774"/>
  <c r="AF774"/>
  <c r="AE774"/>
  <c r="AO774"/>
  <c r="AK773"/>
  <c r="AM773" s="1"/>
  <c r="AK668"/>
  <c r="AM668" s="1"/>
  <c r="AN669"/>
  <c r="AO669"/>
  <c r="AF669"/>
  <c r="AE669"/>
  <c r="AK567"/>
  <c r="AM567" s="1"/>
  <c r="AE568"/>
  <c r="AO568"/>
  <c r="AF568"/>
  <c r="AN568"/>
  <c r="AK110"/>
  <c r="AM110" s="1"/>
  <c r="AK654"/>
  <c r="AM654" s="1"/>
  <c r="AK414"/>
  <c r="AM414" s="1"/>
  <c r="AK806"/>
  <c r="AM806" s="1"/>
  <c r="AK366"/>
  <c r="AM366" s="1"/>
  <c r="AK246"/>
  <c r="AM246" s="1"/>
  <c r="AK174"/>
  <c r="AM174" s="1"/>
  <c r="AK662"/>
  <c r="AM662" s="1"/>
  <c r="AK838"/>
  <c r="AM838" s="1"/>
  <c r="AK670"/>
  <c r="AM670" s="1"/>
  <c r="AK718"/>
  <c r="AM718" s="1"/>
  <c r="AK182"/>
  <c r="AM182" s="1"/>
  <c r="AK326"/>
  <c r="AM326" s="1"/>
  <c r="AK518"/>
  <c r="AM518" s="1"/>
  <c r="AK598"/>
  <c r="AM598" s="1"/>
  <c r="AK582"/>
  <c r="AM582" s="1"/>
  <c r="AK478"/>
  <c r="AM478" s="1"/>
  <c r="AK78"/>
  <c r="AM78" s="1"/>
  <c r="AK854"/>
  <c r="AM854" s="1"/>
  <c r="X65" i="6"/>
  <c r="S67"/>
  <c r="V66"/>
  <c r="U66"/>
  <c r="BN16" i="7"/>
  <c r="BO16" s="1"/>
  <c r="BP16" s="1"/>
  <c r="AR6" l="1"/>
  <c r="AR25"/>
  <c r="AV5"/>
  <c r="BD5"/>
  <c r="BB5"/>
  <c r="AZ5"/>
  <c r="AX5"/>
  <c r="BG5"/>
  <c r="BE5"/>
  <c r="BC5"/>
  <c r="BA5"/>
  <c r="AW5"/>
  <c r="AY5"/>
  <c r="BF5"/>
  <c r="AH5"/>
  <c r="AH6" s="1"/>
  <c r="AH7" s="1"/>
  <c r="AH8" s="1"/>
  <c r="AH9" s="1"/>
  <c r="AH10" s="1"/>
  <c r="AG5"/>
  <c r="AG6" s="1"/>
  <c r="AL4"/>
  <c r="X66" i="6"/>
  <c r="S68"/>
  <c r="U67"/>
  <c r="V67"/>
  <c r="BM17" i="7"/>
  <c r="AG7" l="1"/>
  <c r="AI7" s="1"/>
  <c r="AJ5"/>
  <c r="AQ9"/>
  <c r="AR29" s="1"/>
  <c r="AR26"/>
  <c r="AJ6"/>
  <c r="AI6"/>
  <c r="AH11"/>
  <c r="AI5"/>
  <c r="S69" i="6"/>
  <c r="U68"/>
  <c r="V68"/>
  <c r="X67"/>
  <c r="BN17" i="7"/>
  <c r="BO17" s="1"/>
  <c r="BP17" s="1"/>
  <c r="AG8" l="1"/>
  <c r="AG9" s="1"/>
  <c r="AG10" s="1"/>
  <c r="AG11" s="1"/>
  <c r="AG12" s="1"/>
  <c r="AG13" s="1"/>
  <c r="AG14" s="1"/>
  <c r="AG15" s="1"/>
  <c r="AG16" s="1"/>
  <c r="AG17" s="1"/>
  <c r="AG18" s="1"/>
  <c r="AG19" s="1"/>
  <c r="AG20" s="1"/>
  <c r="AJ7"/>
  <c r="AL7" s="1"/>
  <c r="AL5"/>
  <c r="AH12"/>
  <c r="AL6"/>
  <c r="X68" i="6"/>
  <c r="S70"/>
  <c r="U69"/>
  <c r="V69"/>
  <c r="BM18" i="7"/>
  <c r="AJ9" l="1"/>
  <c r="AJ11"/>
  <c r="AI8"/>
  <c r="AI12"/>
  <c r="AI9"/>
  <c r="AL9" s="1"/>
  <c r="AI10"/>
  <c r="AJ8"/>
  <c r="AL8" s="1"/>
  <c r="AI11"/>
  <c r="AJ10"/>
  <c r="AH13"/>
  <c r="AI13" s="1"/>
  <c r="AJ12"/>
  <c r="AL11"/>
  <c r="AG21"/>
  <c r="S71" i="6"/>
  <c r="U70"/>
  <c r="V70"/>
  <c r="X69"/>
  <c r="BN18" i="7"/>
  <c r="AL12" l="1"/>
  <c r="AL10"/>
  <c r="AH14"/>
  <c r="AI14" s="1"/>
  <c r="AJ13"/>
  <c r="AL13" s="1"/>
  <c r="AG22"/>
  <c r="X70" i="6"/>
  <c r="S72"/>
  <c r="U71"/>
  <c r="V71"/>
  <c r="BM19" i="7"/>
  <c r="BO18"/>
  <c r="BP18" s="1"/>
  <c r="AH15" l="1"/>
  <c r="AI15" s="1"/>
  <c r="AJ14"/>
  <c r="AL14" s="1"/>
  <c r="AG23"/>
  <c r="S73" i="6"/>
  <c r="U72"/>
  <c r="V72"/>
  <c r="X71"/>
  <c r="BN19" i="7"/>
  <c r="BM20" s="1"/>
  <c r="AH16" l="1"/>
  <c r="AJ15"/>
  <c r="AL15" s="1"/>
  <c r="AG24"/>
  <c r="X72" i="6"/>
  <c r="S74"/>
  <c r="U73"/>
  <c r="V73"/>
  <c r="BO19" i="7"/>
  <c r="BP19" s="1"/>
  <c r="BN20"/>
  <c r="BM21" s="1"/>
  <c r="AH17" l="1"/>
  <c r="AI17" s="1"/>
  <c r="AI16"/>
  <c r="AJ16"/>
  <c r="AG25"/>
  <c r="S75" i="6"/>
  <c r="V74"/>
  <c r="U74"/>
  <c r="X73"/>
  <c r="BN21" i="7"/>
  <c r="BM22" s="1"/>
  <c r="BO22" s="1"/>
  <c r="BO20"/>
  <c r="BP20" s="1"/>
  <c r="AH18" l="1"/>
  <c r="AJ17"/>
  <c r="AL17" s="1"/>
  <c r="AL16"/>
  <c r="AG26"/>
  <c r="BO21"/>
  <c r="BP21" s="1"/>
  <c r="X74" i="6"/>
  <c r="S76"/>
  <c r="U75"/>
  <c r="V75"/>
  <c r="AH19" i="7" l="1"/>
  <c r="AI19" s="1"/>
  <c r="AJ18"/>
  <c r="AI18"/>
  <c r="AG27"/>
  <c r="S77" i="6"/>
  <c r="U76"/>
  <c r="V76"/>
  <c r="X75"/>
  <c r="BP22" i="7"/>
  <c r="AL18" l="1"/>
  <c r="AH20"/>
  <c r="AJ19"/>
  <c r="AL19" s="1"/>
  <c r="AG28"/>
  <c r="X76" i="6"/>
  <c r="S78"/>
  <c r="U77"/>
  <c r="V77"/>
  <c r="BQ22" i="7"/>
  <c r="BR22" s="1"/>
  <c r="BQ8"/>
  <c r="BR8" s="1"/>
  <c r="BQ9"/>
  <c r="BR9" s="1"/>
  <c r="BQ10"/>
  <c r="BR10" s="1"/>
  <c r="BQ11"/>
  <c r="BR11" s="1"/>
  <c r="BQ12"/>
  <c r="BR12" s="1"/>
  <c r="BQ13"/>
  <c r="BR13" s="1"/>
  <c r="BQ14"/>
  <c r="BR14" s="1"/>
  <c r="BQ15"/>
  <c r="BR15" s="1"/>
  <c r="BQ16"/>
  <c r="BR16" s="1"/>
  <c r="BQ17"/>
  <c r="BR17" s="1"/>
  <c r="BQ18"/>
  <c r="BR18" s="1"/>
  <c r="BQ19"/>
  <c r="BR19" s="1"/>
  <c r="BQ20"/>
  <c r="BR20" s="1"/>
  <c r="BQ21"/>
  <c r="BR21" s="1"/>
  <c r="BV18" l="1"/>
  <c r="K14" i="8" s="1"/>
  <c r="BV8" i="7"/>
  <c r="BW8" s="1"/>
  <c r="BT8"/>
  <c r="AH21"/>
  <c r="AI21" s="1"/>
  <c r="AI20"/>
  <c r="AJ20"/>
  <c r="AG29"/>
  <c r="S79" i="6"/>
  <c r="V78"/>
  <c r="U78"/>
  <c r="X77"/>
  <c r="BU9" i="7" l="1"/>
  <c r="L14" i="8"/>
  <c r="M14"/>
  <c r="N14" s="1"/>
  <c r="AH22" i="7"/>
  <c r="AI22" s="1"/>
  <c r="AJ21"/>
  <c r="AL21" s="1"/>
  <c r="AL20"/>
  <c r="AG30"/>
  <c r="X78" i="6"/>
  <c r="S80"/>
  <c r="U79"/>
  <c r="V79"/>
  <c r="BV9" i="7" l="1"/>
  <c r="BT9" s="1"/>
  <c r="BW9"/>
  <c r="AH23"/>
  <c r="AI23" s="1"/>
  <c r="AJ22"/>
  <c r="AL22" s="1"/>
  <c r="AG31"/>
  <c r="X79" i="6"/>
  <c r="S81"/>
  <c r="U80"/>
  <c r="V80"/>
  <c r="BU10" i="7" l="1"/>
  <c r="K5" i="8"/>
  <c r="AH24" i="7"/>
  <c r="AJ23"/>
  <c r="AL23" s="1"/>
  <c r="AG32"/>
  <c r="S82" i="6"/>
  <c r="U81"/>
  <c r="V81"/>
  <c r="X80"/>
  <c r="BV10" i="7" l="1"/>
  <c r="BW10"/>
  <c r="BT10"/>
  <c r="M5" i="8"/>
  <c r="N5" s="1"/>
  <c r="AH25" i="7"/>
  <c r="AI25" s="1"/>
  <c r="AJ24"/>
  <c r="AI24"/>
  <c r="AG33"/>
  <c r="X81" i="6"/>
  <c r="S83"/>
  <c r="U82"/>
  <c r="V82"/>
  <c r="BU11" i="7" l="1"/>
  <c r="K6" i="8"/>
  <c r="AL24" i="7"/>
  <c r="AH26"/>
  <c r="AI26" s="1"/>
  <c r="AJ25"/>
  <c r="AL25" s="1"/>
  <c r="AG34"/>
  <c r="S84" i="6"/>
  <c r="U83"/>
  <c r="V83"/>
  <c r="X82"/>
  <c r="BV11" i="7" l="1"/>
  <c r="BW11" s="1"/>
  <c r="BT11"/>
  <c r="M6" i="8"/>
  <c r="N6" s="1"/>
  <c r="AH27" i="7"/>
  <c r="AI27" s="1"/>
  <c r="AJ26"/>
  <c r="AL26" s="1"/>
  <c r="AG35"/>
  <c r="X83" i="6"/>
  <c r="U84"/>
  <c r="S85"/>
  <c r="V84"/>
  <c r="BU12" i="7" l="1"/>
  <c r="K7" i="8"/>
  <c r="AH28" i="7"/>
  <c r="AI28" s="1"/>
  <c r="AJ27"/>
  <c r="AL27" s="1"/>
  <c r="AG36"/>
  <c r="X84" i="6"/>
  <c r="S86"/>
  <c r="U85"/>
  <c r="V85"/>
  <c r="BV12" i="7" l="1"/>
  <c r="BT12" s="1"/>
  <c r="BW12"/>
  <c r="M7" i="8"/>
  <c r="N7" s="1"/>
  <c r="AH29" i="7"/>
  <c r="AJ28"/>
  <c r="AL28" s="1"/>
  <c r="AG37"/>
  <c r="S87" i="6"/>
  <c r="U86"/>
  <c r="V86"/>
  <c r="X85"/>
  <c r="BU13" i="7" l="1"/>
  <c r="K8" i="8"/>
  <c r="AH30" i="7"/>
  <c r="AI30" s="1"/>
  <c r="AJ29"/>
  <c r="AI29"/>
  <c r="AG38"/>
  <c r="X86" i="6"/>
  <c r="S88"/>
  <c r="U87"/>
  <c r="V87"/>
  <c r="BV13" i="7" l="1"/>
  <c r="BT13" s="1"/>
  <c r="BW13"/>
  <c r="L8" i="8"/>
  <c r="M8"/>
  <c r="N8" s="1"/>
  <c r="AL29" i="7"/>
  <c r="AH31"/>
  <c r="AJ30"/>
  <c r="AL30" s="1"/>
  <c r="AG39"/>
  <c r="S89" i="6"/>
  <c r="U88"/>
  <c r="V88"/>
  <c r="X87"/>
  <c r="BU14" i="7" l="1"/>
  <c r="K9" i="8"/>
  <c r="AH32" i="7"/>
  <c r="AI32" s="1"/>
  <c r="AI31"/>
  <c r="AJ31"/>
  <c r="AG40"/>
  <c r="X88" i="6"/>
  <c r="S90"/>
  <c r="U89"/>
  <c r="V89"/>
  <c r="BV14" i="7" l="1"/>
  <c r="BT14" s="1"/>
  <c r="BW14"/>
  <c r="M9" i="8"/>
  <c r="N9" s="1"/>
  <c r="AH33" i="7"/>
  <c r="AJ32"/>
  <c r="AL32" s="1"/>
  <c r="AL31"/>
  <c r="AG41"/>
  <c r="S91" i="6"/>
  <c r="U90"/>
  <c r="V90"/>
  <c r="X89"/>
  <c r="BU15" i="7" l="1"/>
  <c r="K10" i="8"/>
  <c r="AH34" i="7"/>
  <c r="AI34" s="1"/>
  <c r="AI33"/>
  <c r="AJ33"/>
  <c r="AG42"/>
  <c r="X90" i="6"/>
  <c r="S92"/>
  <c r="U91"/>
  <c r="V91"/>
  <c r="BV15" i="7" l="1"/>
  <c r="BW15" s="1"/>
  <c r="BT15"/>
  <c r="L10" i="8"/>
  <c r="M10"/>
  <c r="N10" s="1"/>
  <c r="AH35" i="7"/>
  <c r="AJ34"/>
  <c r="AL34" s="1"/>
  <c r="AL33"/>
  <c r="AG43"/>
  <c r="S93" i="6"/>
  <c r="U92"/>
  <c r="V92"/>
  <c r="X91"/>
  <c r="BU16" i="7" l="1"/>
  <c r="K11" i="8"/>
  <c r="AH36" i="7"/>
  <c r="AI36" s="1"/>
  <c r="AI35"/>
  <c r="AJ35"/>
  <c r="AG44"/>
  <c r="X92" i="6"/>
  <c r="S94"/>
  <c r="U93"/>
  <c r="V93"/>
  <c r="BV16" i="7" l="1"/>
  <c r="BT16" s="1"/>
  <c r="BW16"/>
  <c r="M11" i="8"/>
  <c r="N11" s="1"/>
  <c r="AH37" i="7"/>
  <c r="AJ36"/>
  <c r="AL36" s="1"/>
  <c r="AL35"/>
  <c r="AG45"/>
  <c r="S95" i="6"/>
  <c r="U94"/>
  <c r="V94"/>
  <c r="X93"/>
  <c r="BU17" i="7" l="1"/>
  <c r="K12" i="8"/>
  <c r="AH38" i="7"/>
  <c r="AI38" s="1"/>
  <c r="AI37"/>
  <c r="AJ37"/>
  <c r="AG46"/>
  <c r="X94" i="6"/>
  <c r="S96"/>
  <c r="U95"/>
  <c r="V95"/>
  <c r="BV17" i="7" l="1"/>
  <c r="BT17" s="1"/>
  <c r="BW17"/>
  <c r="L12" i="8"/>
  <c r="AH39" i="7"/>
  <c r="AI39" s="1"/>
  <c r="AJ38"/>
  <c r="AL38" s="1"/>
  <c r="AL37"/>
  <c r="AG47"/>
  <c r="S97" i="6"/>
  <c r="V96"/>
  <c r="U96"/>
  <c r="X95"/>
  <c r="BU18" i="7" l="1"/>
  <c r="K13" i="8"/>
  <c r="AH40" i="7"/>
  <c r="AI40" s="1"/>
  <c r="AJ39"/>
  <c r="AL39" s="1"/>
  <c r="AG48"/>
  <c r="X96" i="6"/>
  <c r="S98"/>
  <c r="U97"/>
  <c r="V97"/>
  <c r="BW18" i="7" l="1"/>
  <c r="BT18"/>
  <c r="L13" i="8"/>
  <c r="M13"/>
  <c r="N13" s="1"/>
  <c r="AH41" i="7"/>
  <c r="AI41" s="1"/>
  <c r="AJ40"/>
  <c r="AL40" s="1"/>
  <c r="AG49"/>
  <c r="X97" i="6"/>
  <c r="S99"/>
  <c r="V98"/>
  <c r="U98"/>
  <c r="BZ18" i="7" l="1"/>
  <c r="BZ9"/>
  <c r="BZ10"/>
  <c r="BZ11"/>
  <c r="BZ12"/>
  <c r="BZ13"/>
  <c r="BZ14"/>
  <c r="BZ15"/>
  <c r="BZ16"/>
  <c r="BZ17"/>
  <c r="AH42"/>
  <c r="AI42" s="1"/>
  <c r="AJ41"/>
  <c r="AL41" s="1"/>
  <c r="AG50"/>
  <c r="X98" i="6"/>
  <c r="S100"/>
  <c r="V99"/>
  <c r="U99"/>
  <c r="AH43" i="7" l="1"/>
  <c r="AI43" s="1"/>
  <c r="AJ42"/>
  <c r="AL42" s="1"/>
  <c r="AG51"/>
  <c r="X99" i="6"/>
  <c r="S101"/>
  <c r="V100"/>
  <c r="U100"/>
  <c r="AH44" i="7" l="1"/>
  <c r="AJ43"/>
  <c r="AL43" s="1"/>
  <c r="AG52"/>
  <c r="X100" i="6"/>
  <c r="S102"/>
  <c r="V101"/>
  <c r="U101"/>
  <c r="AH45" i="7" l="1"/>
  <c r="AI45" s="1"/>
  <c r="AI44"/>
  <c r="AJ44"/>
  <c r="AG53"/>
  <c r="X101" i="6"/>
  <c r="S103"/>
  <c r="U102"/>
  <c r="V102"/>
  <c r="AH46" i="7" l="1"/>
  <c r="AJ45"/>
  <c r="AL45" s="1"/>
  <c r="AL44"/>
  <c r="AG54"/>
  <c r="X102" i="6"/>
  <c r="S104"/>
  <c r="V103"/>
  <c r="U103"/>
  <c r="AH47" i="7" l="1"/>
  <c r="AI47" s="1"/>
  <c r="AI46"/>
  <c r="AJ46"/>
  <c r="AG55"/>
  <c r="X103" i="6"/>
  <c r="S105"/>
  <c r="V104"/>
  <c r="U104"/>
  <c r="AH48" i="7" l="1"/>
  <c r="AI48" s="1"/>
  <c r="AJ47"/>
  <c r="AL47" s="1"/>
  <c r="AL46"/>
  <c r="AG56"/>
  <c r="X104" i="6"/>
  <c r="S106"/>
  <c r="V105"/>
  <c r="U105"/>
  <c r="AH49" i="7" l="1"/>
  <c r="AI49" s="1"/>
  <c r="AJ48"/>
  <c r="AL48" s="1"/>
  <c r="AG57"/>
  <c r="X105" i="6"/>
  <c r="S107"/>
  <c r="V106"/>
  <c r="U106"/>
  <c r="AH50" i="7" l="1"/>
  <c r="AJ49"/>
  <c r="AL49" s="1"/>
  <c r="AG58"/>
  <c r="X106" i="6"/>
  <c r="S108"/>
  <c r="U107"/>
  <c r="V107"/>
  <c r="AH51" i="7" l="1"/>
  <c r="AI51" s="1"/>
  <c r="AJ50"/>
  <c r="AI50"/>
  <c r="AG59"/>
  <c r="X107" i="6"/>
  <c r="V108"/>
  <c r="U108"/>
  <c r="S109"/>
  <c r="AL50" i="7" l="1"/>
  <c r="AH52"/>
  <c r="AJ51"/>
  <c r="AL51" s="1"/>
  <c r="AG60"/>
  <c r="S110" i="6"/>
  <c r="U109"/>
  <c r="V109"/>
  <c r="X108"/>
  <c r="AH53" i="7" l="1"/>
  <c r="AI53" s="1"/>
  <c r="AI52"/>
  <c r="AJ52"/>
  <c r="AG61"/>
  <c r="X109" i="6"/>
  <c r="S111"/>
  <c r="V110"/>
  <c r="U110"/>
  <c r="AH54" i="7" l="1"/>
  <c r="AI54" s="1"/>
  <c r="AJ53"/>
  <c r="AL53" s="1"/>
  <c r="AL52"/>
  <c r="AG62"/>
  <c r="X110" i="6"/>
  <c r="S112"/>
  <c r="V111"/>
  <c r="U111"/>
  <c r="AH55" i="7" l="1"/>
  <c r="AJ54"/>
  <c r="AL54" s="1"/>
  <c r="AG63"/>
  <c r="X111" i="6"/>
  <c r="S113"/>
  <c r="V112"/>
  <c r="U112"/>
  <c r="AH56" i="7" l="1"/>
  <c r="AI56" s="1"/>
  <c r="AJ55"/>
  <c r="AI55"/>
  <c r="AG64"/>
  <c r="X112" i="6"/>
  <c r="S114"/>
  <c r="V113"/>
  <c r="U113"/>
  <c r="AL55" i="7" l="1"/>
  <c r="AH57"/>
  <c r="AI57" s="1"/>
  <c r="AJ56"/>
  <c r="AL56" s="1"/>
  <c r="AG65"/>
  <c r="X113" i="6"/>
  <c r="S115"/>
  <c r="V114"/>
  <c r="U114"/>
  <c r="AH58" i="7" l="1"/>
  <c r="AI58" s="1"/>
  <c r="AJ57"/>
  <c r="AL57" s="1"/>
  <c r="AG66"/>
  <c r="X114" i="6"/>
  <c r="S116"/>
  <c r="V115"/>
  <c r="U115"/>
  <c r="AH59" i="7" l="1"/>
  <c r="AJ58"/>
  <c r="AL58" s="1"/>
  <c r="AG67"/>
  <c r="X115" i="6"/>
  <c r="S117"/>
  <c r="V116"/>
  <c r="U116"/>
  <c r="AH60" i="7" l="1"/>
  <c r="AI60" s="1"/>
  <c r="AJ59"/>
  <c r="AI59"/>
  <c r="AG68"/>
  <c r="X116" i="6"/>
  <c r="S118"/>
  <c r="V117"/>
  <c r="U117"/>
  <c r="AL59" i="7" l="1"/>
  <c r="AH61"/>
  <c r="AI61" s="1"/>
  <c r="AJ60"/>
  <c r="AL60" s="1"/>
  <c r="AG69"/>
  <c r="X117" i="6"/>
  <c r="S119"/>
  <c r="U118"/>
  <c r="V118"/>
  <c r="AH62" i="7" l="1"/>
  <c r="AI62" s="1"/>
  <c r="AJ61"/>
  <c r="AL61" s="1"/>
  <c r="AG70"/>
  <c r="X118" i="6"/>
  <c r="S120"/>
  <c r="V119"/>
  <c r="U119"/>
  <c r="AH63" i="7" l="1"/>
  <c r="AJ62"/>
  <c r="AL62" s="1"/>
  <c r="AG71"/>
  <c r="X119" i="6"/>
  <c r="S121"/>
  <c r="U120"/>
  <c r="V120"/>
  <c r="AH64" i="7" l="1"/>
  <c r="AI64" s="1"/>
  <c r="AJ63"/>
  <c r="AI63"/>
  <c r="AG72"/>
  <c r="S122" i="6"/>
  <c r="V121"/>
  <c r="U121"/>
  <c r="X120"/>
  <c r="AL63" i="7" l="1"/>
  <c r="AH65"/>
  <c r="AI65" s="1"/>
  <c r="AJ64"/>
  <c r="AL64" s="1"/>
  <c r="AG73"/>
  <c r="X121" i="6"/>
  <c r="S123"/>
  <c r="V122"/>
  <c r="U122"/>
  <c r="AH66" i="7" l="1"/>
  <c r="AI66" s="1"/>
  <c r="AJ65"/>
  <c r="AL65" s="1"/>
  <c r="AG74"/>
  <c r="X122" i="6"/>
  <c r="S124"/>
  <c r="V123"/>
  <c r="U123"/>
  <c r="AH67" i="7" l="1"/>
  <c r="AI67" s="1"/>
  <c r="AJ66"/>
  <c r="AL66" s="1"/>
  <c r="AG75"/>
  <c r="X123" i="6"/>
  <c r="S125"/>
  <c r="V124"/>
  <c r="U124"/>
  <c r="AH68" i="7" l="1"/>
  <c r="AI68" s="1"/>
  <c r="AJ67"/>
  <c r="AL67" s="1"/>
  <c r="AG76"/>
  <c r="X124" i="6"/>
  <c r="S126"/>
  <c r="V125"/>
  <c r="U125"/>
  <c r="AH69" i="7" l="1"/>
  <c r="AJ68"/>
  <c r="AL68" s="1"/>
  <c r="AG77"/>
  <c r="X125" i="6"/>
  <c r="S127"/>
  <c r="U126"/>
  <c r="V126"/>
  <c r="AH70" i="7" l="1"/>
  <c r="AI70" s="1"/>
  <c r="AI69"/>
  <c r="AJ69"/>
  <c r="AG78"/>
  <c r="X126" i="6"/>
  <c r="S128"/>
  <c r="V127"/>
  <c r="U127"/>
  <c r="AH71" i="7" l="1"/>
  <c r="AI71" s="1"/>
  <c r="AJ70"/>
  <c r="AL70" s="1"/>
  <c r="AL69"/>
  <c r="AG79"/>
  <c r="X127" i="6"/>
  <c r="S129"/>
  <c r="V128"/>
  <c r="U128"/>
  <c r="AH72" i="7" l="1"/>
  <c r="AJ71"/>
  <c r="AL71" s="1"/>
  <c r="AG80"/>
  <c r="X128" i="6"/>
  <c r="S130"/>
  <c r="U129"/>
  <c r="V129"/>
  <c r="AH73" i="7" l="1"/>
  <c r="AI73" s="1"/>
  <c r="AJ72"/>
  <c r="AI72"/>
  <c r="AG81"/>
  <c r="X129" i="6"/>
  <c r="S131"/>
  <c r="V130"/>
  <c r="U130"/>
  <c r="AL72" i="7" l="1"/>
  <c r="AH74"/>
  <c r="AJ73"/>
  <c r="AL73" s="1"/>
  <c r="AG82"/>
  <c r="X130" i="6"/>
  <c r="S132"/>
  <c r="V131"/>
  <c r="U131"/>
  <c r="AH75" i="7" l="1"/>
  <c r="AI75" s="1"/>
  <c r="AI74"/>
  <c r="AJ74"/>
  <c r="AG83"/>
  <c r="X131" i="6"/>
  <c r="S133"/>
  <c r="V132"/>
  <c r="U132"/>
  <c r="AH76" i="7" l="1"/>
  <c r="AI76" s="1"/>
  <c r="AJ75"/>
  <c r="AL75" s="1"/>
  <c r="AL74"/>
  <c r="AG84"/>
  <c r="X132" i="6"/>
  <c r="S134"/>
  <c r="V133"/>
  <c r="U133"/>
  <c r="AH77" i="7" l="1"/>
  <c r="AJ76"/>
  <c r="AL76" s="1"/>
  <c r="AG85"/>
  <c r="X133" i="6"/>
  <c r="S135"/>
  <c r="U134"/>
  <c r="V134"/>
  <c r="AH78" i="7" l="1"/>
  <c r="AI78" s="1"/>
  <c r="AI77"/>
  <c r="AJ77"/>
  <c r="AG86"/>
  <c r="X134" i="6"/>
  <c r="S136"/>
  <c r="V135"/>
  <c r="U135"/>
  <c r="AH79" i="7" l="1"/>
  <c r="AI79" s="1"/>
  <c r="AJ78"/>
  <c r="AL78" s="1"/>
  <c r="AL77"/>
  <c r="AG87"/>
  <c r="X135" i="6"/>
  <c r="S137"/>
  <c r="V136"/>
  <c r="U136"/>
  <c r="AH80" i="7" l="1"/>
  <c r="AI80" s="1"/>
  <c r="AJ79"/>
  <c r="AL79" s="1"/>
  <c r="AG88"/>
  <c r="X136" i="6"/>
  <c r="S138"/>
  <c r="U137"/>
  <c r="V137"/>
  <c r="AH81" i="7" l="1"/>
  <c r="AI81" s="1"/>
  <c r="AJ80"/>
  <c r="AL80" s="1"/>
  <c r="AG89"/>
  <c r="X137" i="6"/>
  <c r="S139"/>
  <c r="V138"/>
  <c r="U138"/>
  <c r="AH82" i="7" l="1"/>
  <c r="AI82" s="1"/>
  <c r="AJ81"/>
  <c r="AL81" s="1"/>
  <c r="AG90"/>
  <c r="X138" i="6"/>
  <c r="S140"/>
  <c r="U139"/>
  <c r="V139"/>
  <c r="AH83" i="7" l="1"/>
  <c r="AJ82"/>
  <c r="AL82" s="1"/>
  <c r="AG91"/>
  <c r="X139" i="6"/>
  <c r="S141"/>
  <c r="U140"/>
  <c r="V140"/>
  <c r="AH84" i="7" l="1"/>
  <c r="AI84" s="1"/>
  <c r="AJ83"/>
  <c r="AI83"/>
  <c r="AG92"/>
  <c r="S142" i="6"/>
  <c r="V141"/>
  <c r="U141"/>
  <c r="X140"/>
  <c r="AL83" i="7" l="1"/>
  <c r="AH85"/>
  <c r="AI85" s="1"/>
  <c r="AJ84"/>
  <c r="AL84" s="1"/>
  <c r="AG93"/>
  <c r="X141" i="6"/>
  <c r="S143"/>
  <c r="V142"/>
  <c r="U142"/>
  <c r="AH86" i="7" l="1"/>
  <c r="AI86" s="1"/>
  <c r="AJ85"/>
  <c r="AL85" s="1"/>
  <c r="AG94"/>
  <c r="X142" i="6"/>
  <c r="S144"/>
  <c r="V143"/>
  <c r="U143"/>
  <c r="AH87" i="7" l="1"/>
  <c r="AJ86"/>
  <c r="AL86" s="1"/>
  <c r="AG95"/>
  <c r="X143" i="6"/>
  <c r="S145"/>
  <c r="V144"/>
  <c r="U144"/>
  <c r="AH88" i="7" l="1"/>
  <c r="AI88" s="1"/>
  <c r="AI87"/>
  <c r="AJ87"/>
  <c r="AG96"/>
  <c r="X144" i="6"/>
  <c r="S146"/>
  <c r="U145"/>
  <c r="V145"/>
  <c r="AH89" i="7" l="1"/>
  <c r="AJ88"/>
  <c r="AL88" s="1"/>
  <c r="AL87"/>
  <c r="AG97"/>
  <c r="X145" i="6"/>
  <c r="S147"/>
  <c r="U146"/>
  <c r="V146"/>
  <c r="AH90" i="7" l="1"/>
  <c r="AI90" s="1"/>
  <c r="AJ89"/>
  <c r="AI89"/>
  <c r="AG98"/>
  <c r="S148" i="6"/>
  <c r="U147"/>
  <c r="V147"/>
  <c r="X146"/>
  <c r="AL89" i="7" l="1"/>
  <c r="AH91"/>
  <c r="AI91" s="1"/>
  <c r="AJ90"/>
  <c r="AL90" s="1"/>
  <c r="AG99"/>
  <c r="X147" i="6"/>
  <c r="V148"/>
  <c r="S149"/>
  <c r="U148"/>
  <c r="X148" s="1"/>
  <c r="AH92" i="7" l="1"/>
  <c r="AI92" s="1"/>
  <c r="AJ91"/>
  <c r="AL91" s="1"/>
  <c r="AG100"/>
  <c r="S150" i="6"/>
  <c r="U149"/>
  <c r="V149"/>
  <c r="AH93" i="7" l="1"/>
  <c r="AI93" s="1"/>
  <c r="AJ92"/>
  <c r="AL92" s="1"/>
  <c r="AG101"/>
  <c r="X149" i="6"/>
  <c r="S151"/>
  <c r="U150"/>
  <c r="V150"/>
  <c r="AH94" i="7" l="1"/>
  <c r="AJ93"/>
  <c r="AL93" s="1"/>
  <c r="AG102"/>
  <c r="S152" i="6"/>
  <c r="V151"/>
  <c r="U151"/>
  <c r="X150"/>
  <c r="AH95" i="7" l="1"/>
  <c r="AI95" s="1"/>
  <c r="AJ94"/>
  <c r="AI94"/>
  <c r="AG103"/>
  <c r="X151" i="6"/>
  <c r="S153"/>
  <c r="U152"/>
  <c r="V152"/>
  <c r="AL94" i="7" l="1"/>
  <c r="AH96"/>
  <c r="AI96" s="1"/>
  <c r="AJ95"/>
  <c r="AL95" s="1"/>
  <c r="AG104"/>
  <c r="X152" i="6"/>
  <c r="V153"/>
  <c r="S154"/>
  <c r="U153"/>
  <c r="X153" s="1"/>
  <c r="AH97" i="7" l="1"/>
  <c r="AI97" s="1"/>
  <c r="AJ96"/>
  <c r="AL96" s="1"/>
  <c r="AG105"/>
  <c r="S155" i="6"/>
  <c r="V154"/>
  <c r="U154"/>
  <c r="AH98" i="7" l="1"/>
  <c r="AI98" s="1"/>
  <c r="AJ97"/>
  <c r="AL97" s="1"/>
  <c r="AG106"/>
  <c r="X154" i="6"/>
  <c r="S156"/>
  <c r="V155"/>
  <c r="U155"/>
  <c r="AH99" i="7" l="1"/>
  <c r="AI99" s="1"/>
  <c r="AJ98"/>
  <c r="AL98" s="1"/>
  <c r="AG107"/>
  <c r="X155" i="6"/>
  <c r="S157"/>
  <c r="V156"/>
  <c r="U156"/>
  <c r="AH100" i="7" l="1"/>
  <c r="AI100" s="1"/>
  <c r="AJ99"/>
  <c r="AL99" s="1"/>
  <c r="AG108"/>
  <c r="X156" i="6"/>
  <c r="S158"/>
  <c r="V157"/>
  <c r="U157"/>
  <c r="AH101" i="7" l="1"/>
  <c r="AJ100"/>
  <c r="AL100" s="1"/>
  <c r="AG109"/>
  <c r="X157" i="6"/>
  <c r="S159"/>
  <c r="V158"/>
  <c r="U158"/>
  <c r="AH102" i="7" l="1"/>
  <c r="AI102" s="1"/>
  <c r="AI101"/>
  <c r="AJ101"/>
  <c r="AG110"/>
  <c r="X158" i="6"/>
  <c r="S160"/>
  <c r="U159"/>
  <c r="V159"/>
  <c r="AH103" i="7" l="1"/>
  <c r="AI103" s="1"/>
  <c r="AJ102"/>
  <c r="AL102" s="1"/>
  <c r="AL101"/>
  <c r="AG111"/>
  <c r="S161" i="6"/>
  <c r="V160"/>
  <c r="U160"/>
  <c r="X159"/>
  <c r="AH104" i="7" l="1"/>
  <c r="AJ103"/>
  <c r="AL103" s="1"/>
  <c r="AG112"/>
  <c r="X160" i="6"/>
  <c r="S162"/>
  <c r="V161"/>
  <c r="U161"/>
  <c r="AH105" i="7" l="1"/>
  <c r="AI105" s="1"/>
  <c r="AJ104"/>
  <c r="AI104"/>
  <c r="AG113"/>
  <c r="X161" i="6"/>
  <c r="S163"/>
  <c r="V162"/>
  <c r="U162"/>
  <c r="AL104" i="7" l="1"/>
  <c r="AH106"/>
  <c r="AI106" s="1"/>
  <c r="AJ105"/>
  <c r="AL105" s="1"/>
  <c r="AG114"/>
  <c r="X162" i="6"/>
  <c r="S164"/>
  <c r="U163"/>
  <c r="V163"/>
  <c r="AH107" i="7" l="1"/>
  <c r="AI107" s="1"/>
  <c r="AJ106"/>
  <c r="AL106" s="1"/>
  <c r="AG115"/>
  <c r="X163" i="6"/>
  <c r="S165"/>
  <c r="V164"/>
  <c r="U164"/>
  <c r="AH108" i="7" l="1"/>
  <c r="AI108" s="1"/>
  <c r="AJ107"/>
  <c r="AL107" s="1"/>
  <c r="AG116"/>
  <c r="X164" i="6"/>
  <c r="S166"/>
  <c r="V165"/>
  <c r="U165"/>
  <c r="AH109" i="7" l="1"/>
  <c r="AI109" s="1"/>
  <c r="AJ108"/>
  <c r="AL108" s="1"/>
  <c r="AG117"/>
  <c r="X165" i="6"/>
  <c r="S167"/>
  <c r="U166"/>
  <c r="V166"/>
  <c r="AH110" i="7" l="1"/>
  <c r="AI110" s="1"/>
  <c r="AJ109"/>
  <c r="AL109" s="1"/>
  <c r="AG118"/>
  <c r="X166" i="6"/>
  <c r="S168"/>
  <c r="U167"/>
  <c r="V167"/>
  <c r="AH111" i="7" l="1"/>
  <c r="AJ110"/>
  <c r="AL110" s="1"/>
  <c r="AG119"/>
  <c r="S169" i="6"/>
  <c r="V168"/>
  <c r="U168"/>
  <c r="X167"/>
  <c r="AH112" i="7" l="1"/>
  <c r="AI112" s="1"/>
  <c r="AI111"/>
  <c r="AJ111"/>
  <c r="AG120"/>
  <c r="X168" i="6"/>
  <c r="S170"/>
  <c r="U169"/>
  <c r="V169"/>
  <c r="AH113" i="7" l="1"/>
  <c r="AI113" s="1"/>
  <c r="AJ112"/>
  <c r="AL112" s="1"/>
  <c r="AL111"/>
  <c r="AG121"/>
  <c r="X169" i="6"/>
  <c r="S171"/>
  <c r="V170"/>
  <c r="U170"/>
  <c r="AH114" i="7" l="1"/>
  <c r="AI114" s="1"/>
  <c r="AJ113"/>
  <c r="AL113" s="1"/>
  <c r="AW4" s="1"/>
  <c r="AW7" s="1"/>
  <c r="AG122"/>
  <c r="X170" i="6"/>
  <c r="S172"/>
  <c r="V171"/>
  <c r="U171"/>
  <c r="AH115" i="7" l="1"/>
  <c r="AI115" s="1"/>
  <c r="AJ114"/>
  <c r="AL114" s="1"/>
  <c r="AG123"/>
  <c r="X171" i="6"/>
  <c r="S173"/>
  <c r="U172"/>
  <c r="V172"/>
  <c r="AH116" i="7" l="1"/>
  <c r="AJ115"/>
  <c r="AL115" s="1"/>
  <c r="AG124"/>
  <c r="S174" i="6"/>
  <c r="U173"/>
  <c r="V173"/>
  <c r="X172"/>
  <c r="AH117" i="7" l="1"/>
  <c r="AI117" s="1"/>
  <c r="AJ116"/>
  <c r="AI116"/>
  <c r="AG125"/>
  <c r="X173" i="6"/>
  <c r="U174"/>
  <c r="V174"/>
  <c r="S175"/>
  <c r="AL116" i="7" l="1"/>
  <c r="AH118"/>
  <c r="AJ117"/>
  <c r="AL117" s="1"/>
  <c r="AG126"/>
  <c r="S176" i="6"/>
  <c r="U175"/>
  <c r="V175"/>
  <c r="X174"/>
  <c r="AH119" i="7" l="1"/>
  <c r="AI119" s="1"/>
  <c r="AI118"/>
  <c r="AJ118"/>
  <c r="AG127"/>
  <c r="X175" i="6"/>
  <c r="S177"/>
  <c r="U176"/>
  <c r="V176"/>
  <c r="AH120" i="7" l="1"/>
  <c r="AJ119"/>
  <c r="AL119" s="1"/>
  <c r="AL118"/>
  <c r="AG128"/>
  <c r="S178" i="6"/>
  <c r="U177"/>
  <c r="V177"/>
  <c r="X176"/>
  <c r="AH121" i="7" l="1"/>
  <c r="AI121" s="1"/>
  <c r="AJ120"/>
  <c r="AI120"/>
  <c r="AG129"/>
  <c r="X177" i="6"/>
  <c r="S179"/>
  <c r="U178"/>
  <c r="V178"/>
  <c r="AL120" i="7" l="1"/>
  <c r="AH122"/>
  <c r="AJ121"/>
  <c r="AL121" s="1"/>
  <c r="AG130"/>
  <c r="S180" i="6"/>
  <c r="V179"/>
  <c r="U179"/>
  <c r="X178"/>
  <c r="AH123" i="7" l="1"/>
  <c r="AI123" s="1"/>
  <c r="AJ122"/>
  <c r="AI122"/>
  <c r="AG131"/>
  <c r="X179" i="6"/>
  <c r="S181"/>
  <c r="U180"/>
  <c r="V180"/>
  <c r="AL122" i="7" l="1"/>
  <c r="AH124"/>
  <c r="AI124" s="1"/>
  <c r="AJ123"/>
  <c r="AL123" s="1"/>
  <c r="AG132"/>
  <c r="X180" i="6"/>
  <c r="S182"/>
  <c r="U181"/>
  <c r="V181"/>
  <c r="AH125" i="7" l="1"/>
  <c r="AI125" s="1"/>
  <c r="AJ124"/>
  <c r="AL124" s="1"/>
  <c r="AG133"/>
  <c r="S183" i="6"/>
  <c r="U182"/>
  <c r="V182"/>
  <c r="X181"/>
  <c r="AH126" i="7" l="1"/>
  <c r="AI126" s="1"/>
  <c r="AJ125"/>
  <c r="AL125" s="1"/>
  <c r="AG134"/>
  <c r="X182" i="6"/>
  <c r="S184"/>
  <c r="V183"/>
  <c r="U183"/>
  <c r="AH127" i="7" l="1"/>
  <c r="AJ126"/>
  <c r="AL126" s="1"/>
  <c r="AG135"/>
  <c r="X183" i="6"/>
  <c r="S185"/>
  <c r="U184"/>
  <c r="V184"/>
  <c r="AH128" i="7" l="1"/>
  <c r="AI128" s="1"/>
  <c r="AJ127"/>
  <c r="AI127"/>
  <c r="AG136"/>
  <c r="S186" i="6"/>
  <c r="U185"/>
  <c r="V185"/>
  <c r="X184"/>
  <c r="AL127" i="7" l="1"/>
  <c r="AH129"/>
  <c r="AI129" s="1"/>
  <c r="AJ128"/>
  <c r="AL128" s="1"/>
  <c r="AG137"/>
  <c r="X185" i="6"/>
  <c r="S187"/>
  <c r="U186"/>
  <c r="V186"/>
  <c r="AH130" i="7" l="1"/>
  <c r="AI130" s="1"/>
  <c r="AJ129"/>
  <c r="AL129" s="1"/>
  <c r="AG138"/>
  <c r="S188" i="6"/>
  <c r="V187"/>
  <c r="U187"/>
  <c r="X186"/>
  <c r="AH131" i="7" l="1"/>
  <c r="AJ130"/>
  <c r="AL130" s="1"/>
  <c r="AG139"/>
  <c r="X187" i="6"/>
  <c r="S189"/>
  <c r="U188"/>
  <c r="V188"/>
  <c r="AH132" i="7" l="1"/>
  <c r="AI132" s="1"/>
  <c r="AJ131"/>
  <c r="AI131"/>
  <c r="AG140"/>
  <c r="X188" i="6"/>
  <c r="S190"/>
  <c r="U189"/>
  <c r="V189"/>
  <c r="AL131" i="7" l="1"/>
  <c r="AH133"/>
  <c r="AJ132"/>
  <c r="AL132" s="1"/>
  <c r="AG141"/>
  <c r="S191" i="6"/>
  <c r="U190"/>
  <c r="V190"/>
  <c r="X189"/>
  <c r="AH134" i="7" l="1"/>
  <c r="AI134" s="1"/>
  <c r="AI133"/>
  <c r="AJ133"/>
  <c r="AG142"/>
  <c r="X190" i="6"/>
  <c r="S192"/>
  <c r="V191"/>
  <c r="U191"/>
  <c r="AH135" i="7" l="1"/>
  <c r="AI135" s="1"/>
  <c r="AJ134"/>
  <c r="AL134" s="1"/>
  <c r="AL133"/>
  <c r="AG143"/>
  <c r="X191" i="6"/>
  <c r="S193"/>
  <c r="U192"/>
  <c r="V192"/>
  <c r="AH136" i="7" l="1"/>
  <c r="AI136" s="1"/>
  <c r="AJ135"/>
  <c r="AL135" s="1"/>
  <c r="AG144"/>
  <c r="X192" i="6"/>
  <c r="S194"/>
  <c r="U193"/>
  <c r="V193"/>
  <c r="AH137" i="7" l="1"/>
  <c r="AJ136"/>
  <c r="AL136" s="1"/>
  <c r="AG145"/>
  <c r="S195" i="6"/>
  <c r="U194"/>
  <c r="V194"/>
  <c r="X193"/>
  <c r="AH138" i="7" l="1"/>
  <c r="AI138" s="1"/>
  <c r="AJ137"/>
  <c r="AI137"/>
  <c r="AG146"/>
  <c r="X194" i="6"/>
  <c r="S196"/>
  <c r="V195"/>
  <c r="U195"/>
  <c r="AL137" i="7" l="1"/>
  <c r="AH139"/>
  <c r="AI139" s="1"/>
  <c r="AJ138"/>
  <c r="AL138" s="1"/>
  <c r="AG147"/>
  <c r="X195" i="6"/>
  <c r="S197"/>
  <c r="U196"/>
  <c r="V196"/>
  <c r="AH140" i="7" l="1"/>
  <c r="AI140" s="1"/>
  <c r="AJ139"/>
  <c r="AL139" s="1"/>
  <c r="AG148"/>
  <c r="S198" i="6"/>
  <c r="U197"/>
  <c r="V197"/>
  <c r="X196"/>
  <c r="AH141" i="7" l="1"/>
  <c r="AJ140"/>
  <c r="AL140" s="1"/>
  <c r="AG149"/>
  <c r="X197" i="6"/>
  <c r="S199"/>
  <c r="U198"/>
  <c r="V198"/>
  <c r="AH142" i="7" l="1"/>
  <c r="AI142" s="1"/>
  <c r="AI141"/>
  <c r="AJ141"/>
  <c r="AG150"/>
  <c r="S200" i="6"/>
  <c r="V199"/>
  <c r="U199"/>
  <c r="X198"/>
  <c r="AH143" i="7" l="1"/>
  <c r="AJ142"/>
  <c r="AL142" s="1"/>
  <c r="AL141"/>
  <c r="AG151"/>
  <c r="X199" i="6"/>
  <c r="S201"/>
  <c r="U200"/>
  <c r="V200"/>
  <c r="AH144" i="7" l="1"/>
  <c r="AI144" s="1"/>
  <c r="AI143"/>
  <c r="AJ143"/>
  <c r="AG152"/>
  <c r="X200" i="6"/>
  <c r="S202"/>
  <c r="U201"/>
  <c r="V201"/>
  <c r="AH145" i="7" l="1"/>
  <c r="AI145" s="1"/>
  <c r="AJ144"/>
  <c r="AL144" s="1"/>
  <c r="AL143"/>
  <c r="AG153"/>
  <c r="S203" i="6"/>
  <c r="U202"/>
  <c r="V202"/>
  <c r="X201"/>
  <c r="AH146" i="7" l="1"/>
  <c r="AI146" s="1"/>
  <c r="AJ145"/>
  <c r="AL145" s="1"/>
  <c r="AG154"/>
  <c r="X202" i="6"/>
  <c r="S204"/>
  <c r="V203"/>
  <c r="U203"/>
  <c r="AH147" i="7" l="1"/>
  <c r="AI147" s="1"/>
  <c r="AJ146"/>
  <c r="AL146" s="1"/>
  <c r="AG155"/>
  <c r="X203" i="6"/>
  <c r="S205"/>
  <c r="U204"/>
  <c r="V204"/>
  <c r="AH148" i="7" l="1"/>
  <c r="AJ147"/>
  <c r="AL147" s="1"/>
  <c r="AG156"/>
  <c r="S206" i="6"/>
  <c r="U205"/>
  <c r="V205"/>
  <c r="X204"/>
  <c r="AH149" i="7" l="1"/>
  <c r="AI149" s="1"/>
  <c r="AI148"/>
  <c r="AJ148"/>
  <c r="AG157"/>
  <c r="X205" i="6"/>
  <c r="S207"/>
  <c r="U206"/>
  <c r="V206"/>
  <c r="AH150" i="7" l="1"/>
  <c r="AJ149"/>
  <c r="AL149" s="1"/>
  <c r="AL148"/>
  <c r="AG158"/>
  <c r="S208" i="6"/>
  <c r="V207"/>
  <c r="U207"/>
  <c r="X206"/>
  <c r="AH151" i="7" l="1"/>
  <c r="AI151" s="1"/>
  <c r="AJ150"/>
  <c r="AI150"/>
  <c r="AG159"/>
  <c r="X207" i="6"/>
  <c r="S209"/>
  <c r="U208"/>
  <c r="V208"/>
  <c r="AL150" i="7" l="1"/>
  <c r="AH152"/>
  <c r="AJ151"/>
  <c r="AL151" s="1"/>
  <c r="AG160"/>
  <c r="X208" i="6"/>
  <c r="S210"/>
  <c r="U209"/>
  <c r="V209"/>
  <c r="AH153" i="7" l="1"/>
  <c r="AI153" s="1"/>
  <c r="AI152"/>
  <c r="AJ152"/>
  <c r="AG161"/>
  <c r="S211" i="6"/>
  <c r="V210"/>
  <c r="U210"/>
  <c r="X209"/>
  <c r="AH154" i="7" l="1"/>
  <c r="AJ153"/>
  <c r="AL153" s="1"/>
  <c r="AL152"/>
  <c r="AG162"/>
  <c r="X210" i="6"/>
  <c r="S212"/>
  <c r="V211"/>
  <c r="U211"/>
  <c r="AH155" i="7" l="1"/>
  <c r="AI155" s="1"/>
  <c r="AJ154"/>
  <c r="AI154"/>
  <c r="AG163"/>
  <c r="X211" i="6"/>
  <c r="S213"/>
  <c r="U212"/>
  <c r="V212"/>
  <c r="AL154" i="7" l="1"/>
  <c r="AH156"/>
  <c r="AJ155"/>
  <c r="AL155" s="1"/>
  <c r="AG164"/>
  <c r="X212" i="6"/>
  <c r="S214"/>
  <c r="U213"/>
  <c r="V213"/>
  <c r="AH157" i="7" l="1"/>
  <c r="AI157" s="1"/>
  <c r="AJ156"/>
  <c r="AI156"/>
  <c r="AG165"/>
  <c r="S215" i="6"/>
  <c r="U214"/>
  <c r="V214"/>
  <c r="X213"/>
  <c r="AL156" i="7" l="1"/>
  <c r="AH158"/>
  <c r="AI158" s="1"/>
  <c r="AJ157"/>
  <c r="AL157" s="1"/>
  <c r="AG166"/>
  <c r="X214" i="6"/>
  <c r="S216"/>
  <c r="V215"/>
  <c r="U215"/>
  <c r="AH159" i="7" l="1"/>
  <c r="AI159" s="1"/>
  <c r="AJ158"/>
  <c r="AL158" s="1"/>
  <c r="AG167"/>
  <c r="X215" i="6"/>
  <c r="S217"/>
  <c r="U216"/>
  <c r="V216"/>
  <c r="AH160" i="7" l="1"/>
  <c r="AI160" s="1"/>
  <c r="AJ159"/>
  <c r="AL159" s="1"/>
  <c r="AG168"/>
  <c r="X216" i="6"/>
  <c r="S218"/>
  <c r="U217"/>
  <c r="V217"/>
  <c r="AH161" i="7" l="1"/>
  <c r="AI161" s="1"/>
  <c r="AJ160"/>
  <c r="AL160" s="1"/>
  <c r="AG169"/>
  <c r="S219" i="6"/>
  <c r="U218"/>
  <c r="V218"/>
  <c r="X217"/>
  <c r="AH162" i="7" l="1"/>
  <c r="AI162" s="1"/>
  <c r="AJ161"/>
  <c r="AL161" s="1"/>
  <c r="AG170"/>
  <c r="X218" i="6"/>
  <c r="S220"/>
  <c r="V219"/>
  <c r="U219"/>
  <c r="AH163" i="7" l="1"/>
  <c r="AI163" s="1"/>
  <c r="AJ162"/>
  <c r="AL162" s="1"/>
  <c r="AG171"/>
  <c r="X219" i="6"/>
  <c r="S221"/>
  <c r="U220"/>
  <c r="V220"/>
  <c r="AH164" i="7" l="1"/>
  <c r="AI164" s="1"/>
  <c r="AJ163"/>
  <c r="AL163" s="1"/>
  <c r="AG172"/>
  <c r="X220" i="6"/>
  <c r="S222"/>
  <c r="U221"/>
  <c r="V221"/>
  <c r="AH165" i="7" l="1"/>
  <c r="AI165" s="1"/>
  <c r="AJ164"/>
  <c r="AL164" s="1"/>
  <c r="AG173"/>
  <c r="S223" i="6"/>
  <c r="U222"/>
  <c r="V222"/>
  <c r="X221"/>
  <c r="AH166" i="7" l="1"/>
  <c r="AI166" s="1"/>
  <c r="AJ165"/>
  <c r="AL165" s="1"/>
  <c r="AG174"/>
  <c r="X222" i="6"/>
  <c r="S224"/>
  <c r="V223"/>
  <c r="U223"/>
  <c r="AH167" i="7" l="1"/>
  <c r="AJ166"/>
  <c r="AL166" s="1"/>
  <c r="AG175"/>
  <c r="X223" i="6"/>
  <c r="S225"/>
  <c r="U224"/>
  <c r="V224"/>
  <c r="AH168" i="7" l="1"/>
  <c r="AI168" s="1"/>
  <c r="AI167"/>
  <c r="AJ167"/>
  <c r="AG176"/>
  <c r="S226" i="6"/>
  <c r="U225"/>
  <c r="V225"/>
  <c r="X224"/>
  <c r="AH169" i="7" l="1"/>
  <c r="AJ168"/>
  <c r="AL168" s="1"/>
  <c r="AL167"/>
  <c r="AG177"/>
  <c r="X225" i="6"/>
  <c r="S227"/>
  <c r="U226"/>
  <c r="V226"/>
  <c r="AH170" i="7" l="1"/>
  <c r="AI170" s="1"/>
  <c r="AJ169"/>
  <c r="AI169"/>
  <c r="AG178"/>
  <c r="S228" i="6"/>
  <c r="V227"/>
  <c r="U227"/>
  <c r="X226"/>
  <c r="AL169" i="7" l="1"/>
  <c r="AH171"/>
  <c r="AI171" s="1"/>
  <c r="AJ170"/>
  <c r="AL170" s="1"/>
  <c r="AG179"/>
  <c r="X227" i="6"/>
  <c r="S229"/>
  <c r="U228"/>
  <c r="V228"/>
  <c r="AH172" i="7" l="1"/>
  <c r="AJ171"/>
  <c r="AL171" s="1"/>
  <c r="AG180"/>
  <c r="X228" i="6"/>
  <c r="S230"/>
  <c r="U229"/>
  <c r="V229"/>
  <c r="AH173" i="7" l="1"/>
  <c r="AI173" s="1"/>
  <c r="AI172"/>
  <c r="AJ172"/>
  <c r="AG181"/>
  <c r="S231" i="6"/>
  <c r="U230"/>
  <c r="V230"/>
  <c r="X229"/>
  <c r="AH174" i="7" l="1"/>
  <c r="AJ173"/>
  <c r="AL173" s="1"/>
  <c r="AL172"/>
  <c r="AG182"/>
  <c r="X230" i="6"/>
  <c r="S232"/>
  <c r="V231"/>
  <c r="U231"/>
  <c r="AH175" i="7" l="1"/>
  <c r="AI175" s="1"/>
  <c r="AI174"/>
  <c r="AJ174"/>
  <c r="AG183"/>
  <c r="X231" i="6"/>
  <c r="S233"/>
  <c r="U232"/>
  <c r="V232"/>
  <c r="AH176" i="7" l="1"/>
  <c r="AJ175"/>
  <c r="AL175" s="1"/>
  <c r="AL174"/>
  <c r="AG184"/>
  <c r="X232" i="6"/>
  <c r="S234"/>
  <c r="U233"/>
  <c r="V233"/>
  <c r="AH177" i="7" l="1"/>
  <c r="AI177" s="1"/>
  <c r="AI176"/>
  <c r="AJ176"/>
  <c r="AG185"/>
  <c r="S235" i="6"/>
  <c r="U234"/>
  <c r="V234"/>
  <c r="X233"/>
  <c r="AH178" i="7" l="1"/>
  <c r="AI178" s="1"/>
  <c r="AJ177"/>
  <c r="AL177" s="1"/>
  <c r="AL176"/>
  <c r="AG186"/>
  <c r="X234" i="6"/>
  <c r="S236"/>
  <c r="V235"/>
  <c r="U235"/>
  <c r="AH179" i="7" l="1"/>
  <c r="AI179" s="1"/>
  <c r="AJ178"/>
  <c r="AL178" s="1"/>
  <c r="AG187"/>
  <c r="X235" i="6"/>
  <c r="S237"/>
  <c r="U236"/>
  <c r="V236"/>
  <c r="AH180" i="7" l="1"/>
  <c r="AI180" s="1"/>
  <c r="AJ179"/>
  <c r="AL179" s="1"/>
  <c r="AG188"/>
  <c r="S238" i="6"/>
  <c r="U237"/>
  <c r="V237"/>
  <c r="X236"/>
  <c r="AH181" i="7" l="1"/>
  <c r="AJ180"/>
  <c r="AL180" s="1"/>
  <c r="AG189"/>
  <c r="X237" i="6"/>
  <c r="S239"/>
  <c r="U238"/>
  <c r="V238"/>
  <c r="AH182" i="7" l="1"/>
  <c r="AI182" s="1"/>
  <c r="AJ181"/>
  <c r="AI181"/>
  <c r="AG190"/>
  <c r="S240" i="6"/>
  <c r="V239"/>
  <c r="U239"/>
  <c r="X238"/>
  <c r="AL181" i="7" l="1"/>
  <c r="AH183"/>
  <c r="AI183" s="1"/>
  <c r="AJ182"/>
  <c r="AL182" s="1"/>
  <c r="AG191"/>
  <c r="X239" i="6"/>
  <c r="S241"/>
  <c r="U240"/>
  <c r="V240"/>
  <c r="AH184" i="7" l="1"/>
  <c r="AJ183"/>
  <c r="AL183" s="1"/>
  <c r="AG192"/>
  <c r="X240" i="6"/>
  <c r="S242"/>
  <c r="U241"/>
  <c r="V241"/>
  <c r="AH185" i="7" l="1"/>
  <c r="AI185" s="1"/>
  <c r="AJ184"/>
  <c r="AI184"/>
  <c r="AG193"/>
  <c r="S243" i="6"/>
  <c r="U242"/>
  <c r="V242"/>
  <c r="X241"/>
  <c r="AL184" i="7" l="1"/>
  <c r="AH186"/>
  <c r="AI186" s="1"/>
  <c r="AJ185"/>
  <c r="AL185" s="1"/>
  <c r="AG194"/>
  <c r="X242" i="6"/>
  <c r="V243"/>
  <c r="S244"/>
  <c r="U243"/>
  <c r="X243" s="1"/>
  <c r="AH187" i="7" l="1"/>
  <c r="AJ186"/>
  <c r="AL186" s="1"/>
  <c r="AG195"/>
  <c r="S245" i="6"/>
  <c r="V244"/>
  <c r="U244"/>
  <c r="AH188" i="7" l="1"/>
  <c r="AI188" s="1"/>
  <c r="AI187"/>
  <c r="AJ187"/>
  <c r="AG196"/>
  <c r="X244" i="6"/>
  <c r="S246"/>
  <c r="U245"/>
  <c r="V245"/>
  <c r="AH189" i="7" l="1"/>
  <c r="AJ188"/>
  <c r="AL188" s="1"/>
  <c r="AL187"/>
  <c r="AG197"/>
  <c r="X245" i="6"/>
  <c r="S247"/>
  <c r="U246"/>
  <c r="V246"/>
  <c r="AH190" i="7" l="1"/>
  <c r="AI190" s="1"/>
  <c r="AI189"/>
  <c r="AJ189"/>
  <c r="AG198"/>
  <c r="S248" i="6"/>
  <c r="U247"/>
  <c r="V247"/>
  <c r="X246"/>
  <c r="AH191" i="7" l="1"/>
  <c r="AI191" s="1"/>
  <c r="AJ190"/>
  <c r="AL190" s="1"/>
  <c r="AL189"/>
  <c r="AG199"/>
  <c r="X247" i="6"/>
  <c r="S249"/>
  <c r="U248"/>
  <c r="V248"/>
  <c r="AH192" i="7" l="1"/>
  <c r="AI192" s="1"/>
  <c r="AJ191"/>
  <c r="AL191" s="1"/>
  <c r="AG200"/>
  <c r="S250" i="6"/>
  <c r="U249"/>
  <c r="V249"/>
  <c r="X248"/>
  <c r="AH193" i="7" l="1"/>
  <c r="AI193" s="1"/>
  <c r="AJ192"/>
  <c r="AL192" s="1"/>
  <c r="AG201"/>
  <c r="X249" i="6"/>
  <c r="S251"/>
  <c r="U250"/>
  <c r="V250"/>
  <c r="AH194" i="7" l="1"/>
  <c r="AI194" s="1"/>
  <c r="AJ193"/>
  <c r="AL193" s="1"/>
  <c r="AG202"/>
  <c r="S252" i="6"/>
  <c r="U251"/>
  <c r="V251"/>
  <c r="X250"/>
  <c r="AH195" i="7" l="1"/>
  <c r="AI195" s="1"/>
  <c r="AJ194"/>
  <c r="AL194" s="1"/>
  <c r="AG203"/>
  <c r="X251" i="6"/>
  <c r="S253"/>
  <c r="U252"/>
  <c r="V252"/>
  <c r="AH196" i="7" l="1"/>
  <c r="AJ195"/>
  <c r="AL195" s="1"/>
  <c r="AG204"/>
  <c r="U253" i="6"/>
  <c r="V253"/>
  <c r="X252"/>
  <c r="AB11" s="1"/>
  <c r="AB14" s="1"/>
  <c r="AC16" l="1"/>
  <c r="AC31" s="1"/>
  <c r="AC17"/>
  <c r="AC32" s="1"/>
  <c r="AH197" i="7"/>
  <c r="AI197" s="1"/>
  <c r="AJ196"/>
  <c r="AI196"/>
  <c r="AG205"/>
  <c r="AL196" l="1"/>
  <c r="AH198"/>
  <c r="AI198" s="1"/>
  <c r="AJ197"/>
  <c r="AL197" s="1"/>
  <c r="AG206"/>
  <c r="AH199" l="1"/>
  <c r="AI199" s="1"/>
  <c r="AJ198"/>
  <c r="AL198" s="1"/>
  <c r="AG207"/>
  <c r="AH200" l="1"/>
  <c r="AI200" s="1"/>
  <c r="AJ199"/>
  <c r="AL199" s="1"/>
  <c r="AG208"/>
  <c r="AH201" l="1"/>
  <c r="AI201" s="1"/>
  <c r="AJ200"/>
  <c r="AL200" s="1"/>
  <c r="AG209"/>
  <c r="AH202" l="1"/>
  <c r="AI202" s="1"/>
  <c r="AJ201"/>
  <c r="AL201" s="1"/>
  <c r="AG210"/>
  <c r="AH203" l="1"/>
  <c r="AI203" s="1"/>
  <c r="AJ202"/>
  <c r="AL202" s="1"/>
  <c r="AG211"/>
  <c r="AH204" l="1"/>
  <c r="AI204" s="1"/>
  <c r="AJ203"/>
  <c r="AL203" s="1"/>
  <c r="AG212"/>
  <c r="AH205" l="1"/>
  <c r="AJ204"/>
  <c r="AL204" s="1"/>
  <c r="AG213"/>
  <c r="AX4"/>
  <c r="AX7" s="1"/>
  <c r="AY4"/>
  <c r="AY7" s="1"/>
  <c r="AZ4"/>
  <c r="AZ7" s="1"/>
  <c r="AH206" l="1"/>
  <c r="AI206" s="1"/>
  <c r="AI205"/>
  <c r="AJ205"/>
  <c r="AG214"/>
  <c r="AH207" l="1"/>
  <c r="AI207" s="1"/>
  <c r="AJ206"/>
  <c r="AL206" s="1"/>
  <c r="AL205"/>
  <c r="AG215"/>
  <c r="AH208" l="1"/>
  <c r="AI208" s="1"/>
  <c r="AJ207"/>
  <c r="AL207" s="1"/>
  <c r="AG216"/>
  <c r="AH209" l="1"/>
  <c r="AJ208"/>
  <c r="AL208" s="1"/>
  <c r="AG217"/>
  <c r="AH210" l="1"/>
  <c r="AI210" s="1"/>
  <c r="AJ209"/>
  <c r="AI209"/>
  <c r="AG218"/>
  <c r="AL209" l="1"/>
  <c r="AH211"/>
  <c r="AI211" s="1"/>
  <c r="AJ210"/>
  <c r="AL210" s="1"/>
  <c r="AG219"/>
  <c r="AH212" l="1"/>
  <c r="AI212" s="1"/>
  <c r="AJ211"/>
  <c r="AL211" s="1"/>
  <c r="AG220"/>
  <c r="AH213" l="1"/>
  <c r="AI213" s="1"/>
  <c r="AJ212"/>
  <c r="AL212" s="1"/>
  <c r="AG221"/>
  <c r="AH214" l="1"/>
  <c r="AJ213"/>
  <c r="AL213" s="1"/>
  <c r="AG222"/>
  <c r="AH215" l="1"/>
  <c r="AI215" s="1"/>
  <c r="AI214"/>
  <c r="AJ214"/>
  <c r="AG223"/>
  <c r="AH216" l="1"/>
  <c r="AI216" s="1"/>
  <c r="AJ215"/>
  <c r="AL215" s="1"/>
  <c r="AL214"/>
  <c r="AG224"/>
  <c r="AH217" l="1"/>
  <c r="AJ216"/>
  <c r="AL216" s="1"/>
  <c r="AG225"/>
  <c r="AH218" l="1"/>
  <c r="AI218" s="1"/>
  <c r="AI217"/>
  <c r="AJ217"/>
  <c r="AG226"/>
  <c r="AH219" l="1"/>
  <c r="AI219" s="1"/>
  <c r="AJ218"/>
  <c r="AL218" s="1"/>
  <c r="AL217"/>
  <c r="AG227"/>
  <c r="AH220" l="1"/>
  <c r="AJ219"/>
  <c r="AL219" s="1"/>
  <c r="AG228"/>
  <c r="AH221" l="1"/>
  <c r="AI221" s="1"/>
  <c r="AI220"/>
  <c r="AJ220"/>
  <c r="AG229"/>
  <c r="AH222" l="1"/>
  <c r="AI222" s="1"/>
  <c r="AJ221"/>
  <c r="AL221" s="1"/>
  <c r="AL220"/>
  <c r="AG230"/>
  <c r="AH223" l="1"/>
  <c r="AJ222"/>
  <c r="AL222" s="1"/>
  <c r="AG231"/>
  <c r="AH224" l="1"/>
  <c r="AI224" s="1"/>
  <c r="AJ223"/>
  <c r="AI223"/>
  <c r="AG232"/>
  <c r="AL223" l="1"/>
  <c r="AH225"/>
  <c r="AJ224"/>
  <c r="AL224" s="1"/>
  <c r="AG233"/>
  <c r="AH226" l="1"/>
  <c r="AI226" s="1"/>
  <c r="AJ225"/>
  <c r="AI225"/>
  <c r="AG234"/>
  <c r="AL225" l="1"/>
  <c r="AH227"/>
  <c r="AI227" s="1"/>
  <c r="AJ226"/>
  <c r="AL226" s="1"/>
  <c r="AG235"/>
  <c r="AH228" l="1"/>
  <c r="AI228" s="1"/>
  <c r="AJ227"/>
  <c r="AL227" s="1"/>
  <c r="AG236"/>
  <c r="AH229" l="1"/>
  <c r="AI229" s="1"/>
  <c r="AJ228"/>
  <c r="AL228" s="1"/>
  <c r="AG237"/>
  <c r="AH230" l="1"/>
  <c r="AI230" s="1"/>
  <c r="AJ229"/>
  <c r="AL229" s="1"/>
  <c r="AG238"/>
  <c r="AH231" l="1"/>
  <c r="AI231" s="1"/>
  <c r="AJ230"/>
  <c r="AL230" s="1"/>
  <c r="AG239"/>
  <c r="AH232" l="1"/>
  <c r="AJ231"/>
  <c r="AL231" s="1"/>
  <c r="AG240"/>
  <c r="AH233" l="1"/>
  <c r="AI233" s="1"/>
  <c r="AJ232"/>
  <c r="AI232"/>
  <c r="AG241"/>
  <c r="BA4"/>
  <c r="BA7" s="1"/>
  <c r="AL232" l="1"/>
  <c r="AH234"/>
  <c r="AI234" s="1"/>
  <c r="AJ233"/>
  <c r="AL233" s="1"/>
  <c r="AG242"/>
  <c r="AH235" l="1"/>
  <c r="AI235" s="1"/>
  <c r="AJ234"/>
  <c r="AL234" s="1"/>
  <c r="AG243"/>
  <c r="AH236" l="1"/>
  <c r="AJ235"/>
  <c r="AL235" s="1"/>
  <c r="AG244"/>
  <c r="AH237" l="1"/>
  <c r="AI237" s="1"/>
  <c r="AI236"/>
  <c r="AJ236"/>
  <c r="AG245"/>
  <c r="AH238" l="1"/>
  <c r="AJ237"/>
  <c r="AL237" s="1"/>
  <c r="AL236"/>
  <c r="AG246"/>
  <c r="AH239" l="1"/>
  <c r="AI239" s="1"/>
  <c r="AJ238"/>
  <c r="AI238"/>
  <c r="AG247"/>
  <c r="AL238" l="1"/>
  <c r="AH240"/>
  <c r="AJ239"/>
  <c r="AL239" s="1"/>
  <c r="AG248"/>
  <c r="AH241" l="1"/>
  <c r="AI241" s="1"/>
  <c r="AI240"/>
  <c r="AJ240"/>
  <c r="AG249"/>
  <c r="AH242" l="1"/>
  <c r="AI242" s="1"/>
  <c r="AJ241"/>
  <c r="AL241" s="1"/>
  <c r="AL240"/>
  <c r="AG250"/>
  <c r="AH243" l="1"/>
  <c r="AI243" s="1"/>
  <c r="AJ242"/>
  <c r="AL242" s="1"/>
  <c r="AG251"/>
  <c r="AH244" l="1"/>
  <c r="AI244" s="1"/>
  <c r="AJ243"/>
  <c r="AL243" s="1"/>
  <c r="AG252"/>
  <c r="AH245" l="1"/>
  <c r="AI245" s="1"/>
  <c r="AJ244"/>
  <c r="AL244" s="1"/>
  <c r="AG253"/>
  <c r="AH246" l="1"/>
  <c r="AI246" s="1"/>
  <c r="AJ245"/>
  <c r="AL245" s="1"/>
  <c r="AG254"/>
  <c r="AH247" l="1"/>
  <c r="AJ246"/>
  <c r="AL246" s="1"/>
  <c r="AG255"/>
  <c r="AH248" l="1"/>
  <c r="AI248" s="1"/>
  <c r="AJ247"/>
  <c r="AI247"/>
  <c r="AG256"/>
  <c r="AL247" l="1"/>
  <c r="AH249"/>
  <c r="AI249" s="1"/>
  <c r="AJ248"/>
  <c r="AL248" s="1"/>
  <c r="AG257"/>
  <c r="AH250" l="1"/>
  <c r="AJ249"/>
  <c r="AL249" s="1"/>
  <c r="AG258"/>
  <c r="AH251" l="1"/>
  <c r="AI251" s="1"/>
  <c r="AJ250"/>
  <c r="AI250"/>
  <c r="AG259"/>
  <c r="AL250" l="1"/>
  <c r="AH252"/>
  <c r="AJ251"/>
  <c r="AL251" s="1"/>
  <c r="AG260"/>
  <c r="AH253" l="1"/>
  <c r="AI253" s="1"/>
  <c r="AI252"/>
  <c r="AJ252"/>
  <c r="AG261"/>
  <c r="AH254" l="1"/>
  <c r="AI254" s="1"/>
  <c r="AJ253"/>
  <c r="AL253" s="1"/>
  <c r="AL252"/>
  <c r="AG262"/>
  <c r="AH255" l="1"/>
  <c r="AI255" s="1"/>
  <c r="AJ254"/>
  <c r="AL254" s="1"/>
  <c r="AG263"/>
  <c r="AH256" l="1"/>
  <c r="AI256" s="1"/>
  <c r="AJ255"/>
  <c r="AL255" s="1"/>
  <c r="AG264"/>
  <c r="AH257" l="1"/>
  <c r="AI257" s="1"/>
  <c r="AJ256"/>
  <c r="AL256" s="1"/>
  <c r="AG265"/>
  <c r="AH258" l="1"/>
  <c r="AJ257"/>
  <c r="AL257" s="1"/>
  <c r="AG266"/>
  <c r="AH259" l="1"/>
  <c r="AI259" s="1"/>
  <c r="AI258"/>
  <c r="AJ258"/>
  <c r="AG267"/>
  <c r="AH260" l="1"/>
  <c r="AI260" s="1"/>
  <c r="AJ259"/>
  <c r="AL259" s="1"/>
  <c r="AL258"/>
  <c r="AG268"/>
  <c r="AH261" l="1"/>
  <c r="AJ260"/>
  <c r="AL260" s="1"/>
  <c r="AG269"/>
  <c r="AH262" l="1"/>
  <c r="AI262" s="1"/>
  <c r="AI261"/>
  <c r="AJ261"/>
  <c r="AG270"/>
  <c r="AH263" l="1"/>
  <c r="AJ262"/>
  <c r="AL262" s="1"/>
  <c r="AL261"/>
  <c r="AG271"/>
  <c r="AH264" l="1"/>
  <c r="AI264" s="1"/>
  <c r="AI263"/>
  <c r="AJ263"/>
  <c r="AG272"/>
  <c r="AH265" l="1"/>
  <c r="AJ264"/>
  <c r="AL264" s="1"/>
  <c r="AL263"/>
  <c r="AG273"/>
  <c r="AH266" l="1"/>
  <c r="AI266" s="1"/>
  <c r="AI265"/>
  <c r="AJ265"/>
  <c r="AG274"/>
  <c r="AH267" l="1"/>
  <c r="AI267" s="1"/>
  <c r="AJ266"/>
  <c r="AL266" s="1"/>
  <c r="AL265"/>
  <c r="AG275"/>
  <c r="AH268" l="1"/>
  <c r="AI268" s="1"/>
  <c r="AJ267"/>
  <c r="AL267" s="1"/>
  <c r="AG276"/>
  <c r="AH269" l="1"/>
  <c r="AJ268"/>
  <c r="AL268" s="1"/>
  <c r="AG277"/>
  <c r="AH270" l="1"/>
  <c r="AI270" s="1"/>
  <c r="AJ269"/>
  <c r="AI269"/>
  <c r="AG278"/>
  <c r="AL269" l="1"/>
  <c r="AH271"/>
  <c r="AI271" s="1"/>
  <c r="AJ270"/>
  <c r="AL270" s="1"/>
  <c r="AG279"/>
  <c r="AH272" l="1"/>
  <c r="AI272" s="1"/>
  <c r="AJ271"/>
  <c r="AL271" s="1"/>
  <c r="AG280"/>
  <c r="AH273" l="1"/>
  <c r="AJ272"/>
  <c r="AL272" s="1"/>
  <c r="AG281"/>
  <c r="AH274" l="1"/>
  <c r="AI274" s="1"/>
  <c r="AI273"/>
  <c r="AJ273"/>
  <c r="AG282"/>
  <c r="AH275" l="1"/>
  <c r="AI275" s="1"/>
  <c r="AJ274"/>
  <c r="AL274" s="1"/>
  <c r="AL273"/>
  <c r="AG283"/>
  <c r="AH276" l="1"/>
  <c r="AI276" s="1"/>
  <c r="AJ275"/>
  <c r="AL275" s="1"/>
  <c r="AG284"/>
  <c r="AH277" l="1"/>
  <c r="AI277" s="1"/>
  <c r="AJ276"/>
  <c r="AL276" s="1"/>
  <c r="AG285"/>
  <c r="AH278" l="1"/>
  <c r="AJ277"/>
  <c r="AL277" s="1"/>
  <c r="AG286"/>
  <c r="AH279" l="1"/>
  <c r="AI279" s="1"/>
  <c r="AI278"/>
  <c r="AJ278"/>
  <c r="AG287"/>
  <c r="AH280" l="1"/>
  <c r="AI280" s="1"/>
  <c r="AJ279"/>
  <c r="AL279" s="1"/>
  <c r="AL278"/>
  <c r="AG288"/>
  <c r="AH281" l="1"/>
  <c r="AI281" s="1"/>
  <c r="AJ280"/>
  <c r="AL280" s="1"/>
  <c r="AG289"/>
  <c r="AH282" l="1"/>
  <c r="AI282" s="1"/>
  <c r="AJ281"/>
  <c r="AL281" s="1"/>
  <c r="AG290"/>
  <c r="AH283" l="1"/>
  <c r="AI283" s="1"/>
  <c r="AJ282"/>
  <c r="AL282" s="1"/>
  <c r="AG291"/>
  <c r="AH284" l="1"/>
  <c r="AI284" s="1"/>
  <c r="AJ283"/>
  <c r="AL283" s="1"/>
  <c r="AG292"/>
  <c r="AH285" l="1"/>
  <c r="AI285" s="1"/>
  <c r="AJ284"/>
  <c r="AL284" s="1"/>
  <c r="AG293"/>
  <c r="AH286" l="1"/>
  <c r="AI286" s="1"/>
  <c r="AJ285"/>
  <c r="AL285" s="1"/>
  <c r="AG294"/>
  <c r="AH287" l="1"/>
  <c r="AI287" s="1"/>
  <c r="AJ286"/>
  <c r="AL286" s="1"/>
  <c r="AG295"/>
  <c r="AH288" l="1"/>
  <c r="AI288" s="1"/>
  <c r="AJ287"/>
  <c r="AL287" s="1"/>
  <c r="AG296"/>
  <c r="AH289" l="1"/>
  <c r="AI289" s="1"/>
  <c r="AJ288"/>
  <c r="AL288" s="1"/>
  <c r="AG297"/>
  <c r="AH290" l="1"/>
  <c r="AI290" s="1"/>
  <c r="AJ289"/>
  <c r="AL289" s="1"/>
  <c r="AG298"/>
  <c r="AH291" l="1"/>
  <c r="AI291" s="1"/>
  <c r="AJ290"/>
  <c r="AL290" s="1"/>
  <c r="AG299"/>
  <c r="AH292" l="1"/>
  <c r="AJ291"/>
  <c r="AL291" s="1"/>
  <c r="AG300"/>
  <c r="AH293" l="1"/>
  <c r="AI293" s="1"/>
  <c r="AI292"/>
  <c r="AJ292"/>
  <c r="AG301"/>
  <c r="AH294" l="1"/>
  <c r="AI294" s="1"/>
  <c r="AJ293"/>
  <c r="AL293" s="1"/>
  <c r="AL292"/>
  <c r="AG302"/>
  <c r="AH295" l="1"/>
  <c r="AI295" s="1"/>
  <c r="AJ294"/>
  <c r="AL294" s="1"/>
  <c r="AG303"/>
  <c r="AH296" l="1"/>
  <c r="AI296" s="1"/>
  <c r="AJ295"/>
  <c r="AL295" s="1"/>
  <c r="AG304"/>
  <c r="AH297" l="1"/>
  <c r="AI297" s="1"/>
  <c r="AJ296"/>
  <c r="AL296" s="1"/>
  <c r="AG305"/>
  <c r="AH298" l="1"/>
  <c r="AJ297"/>
  <c r="AL297" s="1"/>
  <c r="AG306"/>
  <c r="AH299" l="1"/>
  <c r="AI299" s="1"/>
  <c r="AI298"/>
  <c r="AJ298"/>
  <c r="AG307"/>
  <c r="AH300" l="1"/>
  <c r="AJ299"/>
  <c r="AL299" s="1"/>
  <c r="AL298"/>
  <c r="AG308"/>
  <c r="AH301" l="1"/>
  <c r="AI301" s="1"/>
  <c r="AI300"/>
  <c r="AJ300"/>
  <c r="AG309"/>
  <c r="AH302" l="1"/>
  <c r="AI302" s="1"/>
  <c r="AJ301"/>
  <c r="AL301" s="1"/>
  <c r="AL300"/>
  <c r="AG310"/>
  <c r="AH303" l="1"/>
  <c r="AI303" s="1"/>
  <c r="AJ302"/>
  <c r="AL302" s="1"/>
  <c r="AG311"/>
  <c r="AH304" l="1"/>
  <c r="AJ303"/>
  <c r="AL303" s="1"/>
  <c r="AG312"/>
  <c r="AH305" l="1"/>
  <c r="AI305" s="1"/>
  <c r="AI304"/>
  <c r="AJ304"/>
  <c r="AG313"/>
  <c r="AH306" l="1"/>
  <c r="AJ305"/>
  <c r="AL305" s="1"/>
  <c r="AL304"/>
  <c r="AG314"/>
  <c r="AH307" l="1"/>
  <c r="AI307" s="1"/>
  <c r="AI306"/>
  <c r="AJ306"/>
  <c r="AG315"/>
  <c r="AH308" l="1"/>
  <c r="AJ307"/>
  <c r="AL307" s="1"/>
  <c r="AL306"/>
  <c r="AG316"/>
  <c r="AH309" l="1"/>
  <c r="AI309" s="1"/>
  <c r="AI308"/>
  <c r="AJ308"/>
  <c r="AG317"/>
  <c r="AH310" l="1"/>
  <c r="AI310" s="1"/>
  <c r="AJ309"/>
  <c r="AL309" s="1"/>
  <c r="AL308"/>
  <c r="AG318"/>
  <c r="AH311" l="1"/>
  <c r="AI311" s="1"/>
  <c r="AJ310"/>
  <c r="AL310" s="1"/>
  <c r="AG319"/>
  <c r="AH312" l="1"/>
  <c r="AJ311"/>
  <c r="AL311" s="1"/>
  <c r="AG320"/>
  <c r="AH313" l="1"/>
  <c r="AI313" s="1"/>
  <c r="AJ312"/>
  <c r="AI312"/>
  <c r="AG321"/>
  <c r="AL312" l="1"/>
  <c r="AH314"/>
  <c r="AJ313"/>
  <c r="AL313" s="1"/>
  <c r="AG322"/>
  <c r="AH315" l="1"/>
  <c r="AI315" s="1"/>
  <c r="AI314"/>
  <c r="AJ314"/>
  <c r="AG323"/>
  <c r="AH316" l="1"/>
  <c r="AJ315"/>
  <c r="AL315" s="1"/>
  <c r="AL314"/>
  <c r="AG324"/>
  <c r="AH317" l="1"/>
  <c r="AI317" s="1"/>
  <c r="AI316"/>
  <c r="AJ316"/>
  <c r="AG325"/>
  <c r="AH318" l="1"/>
  <c r="AI318" s="1"/>
  <c r="AJ317"/>
  <c r="AL317" s="1"/>
  <c r="AL316"/>
  <c r="AG326"/>
  <c r="AH319" l="1"/>
  <c r="AJ318"/>
  <c r="AL318" s="1"/>
  <c r="AG327"/>
  <c r="AH320" l="1"/>
  <c r="AI320" s="1"/>
  <c r="AJ319"/>
  <c r="AI319"/>
  <c r="AG328"/>
  <c r="AL319" l="1"/>
  <c r="AH321"/>
  <c r="AI321" s="1"/>
  <c r="AJ320"/>
  <c r="AL320" s="1"/>
  <c r="AG329"/>
  <c r="AH322" l="1"/>
  <c r="AI322" s="1"/>
  <c r="AJ321"/>
  <c r="AL321" s="1"/>
  <c r="AG330"/>
  <c r="AH323" l="1"/>
  <c r="AI323" s="1"/>
  <c r="AJ322"/>
  <c r="AL322" s="1"/>
  <c r="AG331"/>
  <c r="AH324" l="1"/>
  <c r="AJ323"/>
  <c r="AL323" s="1"/>
  <c r="AG332"/>
  <c r="AH325" l="1"/>
  <c r="AI325" s="1"/>
  <c r="AI324"/>
  <c r="AJ324"/>
  <c r="AG333"/>
  <c r="AH326" l="1"/>
  <c r="AJ325"/>
  <c r="AL325" s="1"/>
  <c r="AL324"/>
  <c r="AG334"/>
  <c r="AH327" l="1"/>
  <c r="AI327" s="1"/>
  <c r="AI326"/>
  <c r="AJ326"/>
  <c r="AG335"/>
  <c r="AH328" l="1"/>
  <c r="AJ327"/>
  <c r="AL327" s="1"/>
  <c r="AL326"/>
  <c r="AG336"/>
  <c r="AH329" l="1"/>
  <c r="AI329" s="1"/>
  <c r="AI328"/>
  <c r="AJ328"/>
  <c r="AG337"/>
  <c r="AH330" l="1"/>
  <c r="AJ329"/>
  <c r="AL329" s="1"/>
  <c r="AL328"/>
  <c r="AG338"/>
  <c r="AH331" l="1"/>
  <c r="AI331" s="1"/>
  <c r="AJ330"/>
  <c r="AI330"/>
  <c r="AG339"/>
  <c r="AL330" l="1"/>
  <c r="AH332"/>
  <c r="AJ331"/>
  <c r="AL331" s="1"/>
  <c r="AG340"/>
  <c r="AH333" l="1"/>
  <c r="AI333" s="1"/>
  <c r="AI332"/>
  <c r="AJ332"/>
  <c r="AG341"/>
  <c r="AH334" l="1"/>
  <c r="AJ333"/>
  <c r="AL333" s="1"/>
  <c r="AL332"/>
  <c r="AG342"/>
  <c r="AH335" l="1"/>
  <c r="AI335" s="1"/>
  <c r="AI334"/>
  <c r="AJ334"/>
  <c r="AG343"/>
  <c r="AH336" l="1"/>
  <c r="AJ335"/>
  <c r="AL335" s="1"/>
  <c r="AL334"/>
  <c r="AG344"/>
  <c r="AH337" l="1"/>
  <c r="AI337" s="1"/>
  <c r="AJ336"/>
  <c r="AI336"/>
  <c r="AG345"/>
  <c r="AL336" l="1"/>
  <c r="AH338"/>
  <c r="AJ337"/>
  <c r="AL337" s="1"/>
  <c r="AG346"/>
  <c r="AH339" l="1"/>
  <c r="AI339" s="1"/>
  <c r="AI338"/>
  <c r="AJ338"/>
  <c r="AG347"/>
  <c r="AH340" l="1"/>
  <c r="AI340" s="1"/>
  <c r="AJ339"/>
  <c r="AL339" s="1"/>
  <c r="AL338"/>
  <c r="AG348"/>
  <c r="AH341" l="1"/>
  <c r="AI341" s="1"/>
  <c r="AJ340"/>
  <c r="AL340" s="1"/>
  <c r="AG349"/>
  <c r="AH342" l="1"/>
  <c r="AJ341"/>
  <c r="AL341" s="1"/>
  <c r="AG350"/>
  <c r="AH343" l="1"/>
  <c r="AI343" s="1"/>
  <c r="AJ342"/>
  <c r="AI342"/>
  <c r="AG351"/>
  <c r="AL342" l="1"/>
  <c r="AH344"/>
  <c r="AI344" s="1"/>
  <c r="AJ343"/>
  <c r="AL343" s="1"/>
  <c r="AG352"/>
  <c r="AH345" l="1"/>
  <c r="AI345" s="1"/>
  <c r="AJ344"/>
  <c r="AL344" s="1"/>
  <c r="AG353"/>
  <c r="AH346" l="1"/>
  <c r="AI346" s="1"/>
  <c r="AJ345"/>
  <c r="AL345" s="1"/>
  <c r="AG354"/>
  <c r="AH347" l="1"/>
  <c r="AI347" s="1"/>
  <c r="AJ346"/>
  <c r="AL346" s="1"/>
  <c r="AG355"/>
  <c r="AH348" l="1"/>
  <c r="AJ347"/>
  <c r="AL347" s="1"/>
  <c r="AG356"/>
  <c r="AH349" l="1"/>
  <c r="AI349" s="1"/>
  <c r="AJ348"/>
  <c r="AI348"/>
  <c r="AG357"/>
  <c r="AL348" l="1"/>
  <c r="AH350"/>
  <c r="AJ349"/>
  <c r="AL349" s="1"/>
  <c r="AG358"/>
  <c r="AH351" l="1"/>
  <c r="AI351" s="1"/>
  <c r="AJ350"/>
  <c r="AI350"/>
  <c r="AG359"/>
  <c r="AL350" l="1"/>
  <c r="AH352"/>
  <c r="AI352" s="1"/>
  <c r="AJ351"/>
  <c r="AL351" s="1"/>
  <c r="AG360"/>
  <c r="AH353" l="1"/>
  <c r="AI353" s="1"/>
  <c r="AJ352"/>
  <c r="AL352" s="1"/>
  <c r="AG361"/>
  <c r="AH354" l="1"/>
  <c r="AJ353"/>
  <c r="AL353" s="1"/>
  <c r="AG362"/>
  <c r="AH355" l="1"/>
  <c r="AI355" s="1"/>
  <c r="AJ354"/>
  <c r="AI354"/>
  <c r="AG363"/>
  <c r="AL354" l="1"/>
  <c r="AH356"/>
  <c r="AJ355"/>
  <c r="AL355" s="1"/>
  <c r="AG364"/>
  <c r="AH357" l="1"/>
  <c r="AI357" s="1"/>
  <c r="AI356"/>
  <c r="AJ356"/>
  <c r="AG365"/>
  <c r="AH358" l="1"/>
  <c r="AI358" s="1"/>
  <c r="AJ357"/>
  <c r="AL357" s="1"/>
  <c r="AL356"/>
  <c r="AG366"/>
  <c r="AH359" l="1"/>
  <c r="AI359" s="1"/>
  <c r="AJ358"/>
  <c r="AL358" s="1"/>
  <c r="AG367"/>
  <c r="AH360" l="1"/>
  <c r="AJ359"/>
  <c r="AL359" s="1"/>
  <c r="AG368"/>
  <c r="AH361" l="1"/>
  <c r="AI361" s="1"/>
  <c r="AI360"/>
  <c r="AJ360"/>
  <c r="AG369"/>
  <c r="AH362" l="1"/>
  <c r="AJ361"/>
  <c r="AL361" s="1"/>
  <c r="AL360"/>
  <c r="AG370"/>
  <c r="AH363" l="1"/>
  <c r="AI363" s="1"/>
  <c r="AJ362"/>
  <c r="AI362"/>
  <c r="AG371"/>
  <c r="AL362" l="1"/>
  <c r="AH364"/>
  <c r="AI364" s="1"/>
  <c r="AJ363"/>
  <c r="AL363" s="1"/>
  <c r="AG372"/>
  <c r="AH365" l="1"/>
  <c r="AI365" s="1"/>
  <c r="AJ364"/>
  <c r="AL364" s="1"/>
  <c r="AG373"/>
  <c r="AH366" l="1"/>
  <c r="AJ365"/>
  <c r="AL365" s="1"/>
  <c r="AG374"/>
  <c r="AH367" l="1"/>
  <c r="AI367" s="1"/>
  <c r="AJ366"/>
  <c r="AI366"/>
  <c r="AG375"/>
  <c r="AL366" l="1"/>
  <c r="AH368"/>
  <c r="AJ367"/>
  <c r="AL367" s="1"/>
  <c r="AG376"/>
  <c r="AH369" l="1"/>
  <c r="AI369" s="1"/>
  <c r="AJ368"/>
  <c r="AI368"/>
  <c r="AG377"/>
  <c r="AL368" l="1"/>
  <c r="AH370"/>
  <c r="AI370" s="1"/>
  <c r="AJ369"/>
  <c r="AL369" s="1"/>
  <c r="AG378"/>
  <c r="AH371" l="1"/>
  <c r="AI371" s="1"/>
  <c r="AJ370"/>
  <c r="AL370" s="1"/>
  <c r="AG379"/>
  <c r="AH372" l="1"/>
  <c r="AI372" s="1"/>
  <c r="AJ371"/>
  <c r="AL371" s="1"/>
  <c r="AG380"/>
  <c r="AH373" l="1"/>
  <c r="AI373" s="1"/>
  <c r="AJ372"/>
  <c r="AL372" s="1"/>
  <c r="AG381"/>
  <c r="AH374" l="1"/>
  <c r="AI374" s="1"/>
  <c r="AJ373"/>
  <c r="AL373" s="1"/>
  <c r="AG382"/>
  <c r="AH375" l="1"/>
  <c r="AI375" s="1"/>
  <c r="AJ374"/>
  <c r="AL374" s="1"/>
  <c r="AG383"/>
  <c r="AH376" l="1"/>
  <c r="AI376" s="1"/>
  <c r="AJ375"/>
  <c r="AL375" s="1"/>
  <c r="AG384"/>
  <c r="AH377" l="1"/>
  <c r="AI377" s="1"/>
  <c r="AJ376"/>
  <c r="AL376" s="1"/>
  <c r="AG385"/>
  <c r="AH378" l="1"/>
  <c r="AI378" s="1"/>
  <c r="AJ377"/>
  <c r="AL377" s="1"/>
  <c r="AG386"/>
  <c r="AH379" l="1"/>
  <c r="AI379" s="1"/>
  <c r="AJ378"/>
  <c r="AL378" s="1"/>
  <c r="AG387"/>
  <c r="AH380" l="1"/>
  <c r="AJ379"/>
  <c r="AL379" s="1"/>
  <c r="AG388"/>
  <c r="AH381" l="1"/>
  <c r="AI381" s="1"/>
  <c r="AJ380"/>
  <c r="AI380"/>
  <c r="AG389"/>
  <c r="AL380" l="1"/>
  <c r="AH382"/>
  <c r="AJ381"/>
  <c r="AL381" s="1"/>
  <c r="AG390"/>
  <c r="AH383" l="1"/>
  <c r="AI383" s="1"/>
  <c r="AJ382"/>
  <c r="AI382"/>
  <c r="AG391"/>
  <c r="AL382" l="1"/>
  <c r="AH384"/>
  <c r="AI384" s="1"/>
  <c r="AJ383"/>
  <c r="AL383" s="1"/>
  <c r="AG392"/>
  <c r="AH385" l="1"/>
  <c r="AI385" s="1"/>
  <c r="AJ384"/>
  <c r="AL384" s="1"/>
  <c r="AG393"/>
  <c r="AH386" l="1"/>
  <c r="AI386" s="1"/>
  <c r="AJ385"/>
  <c r="AL385" s="1"/>
  <c r="AG394"/>
  <c r="AH387" l="1"/>
  <c r="AI387" s="1"/>
  <c r="AJ386"/>
  <c r="AL386" s="1"/>
  <c r="AG395"/>
  <c r="AH388" l="1"/>
  <c r="AJ387"/>
  <c r="AL387" s="1"/>
  <c r="AG396"/>
  <c r="AH389" l="1"/>
  <c r="AI389" s="1"/>
  <c r="AI388"/>
  <c r="AJ388"/>
  <c r="AG397"/>
  <c r="AH390" l="1"/>
  <c r="AI390" s="1"/>
  <c r="AJ389"/>
  <c r="AL389" s="1"/>
  <c r="AL388"/>
  <c r="AG398"/>
  <c r="AH391" l="1"/>
  <c r="AI391" s="1"/>
  <c r="AJ390"/>
  <c r="AL390" s="1"/>
  <c r="AG399"/>
  <c r="AH392" l="1"/>
  <c r="AJ391"/>
  <c r="AL391" s="1"/>
  <c r="AG400"/>
  <c r="AH393" l="1"/>
  <c r="AI393" s="1"/>
  <c r="AI392"/>
  <c r="AJ392"/>
  <c r="AG401"/>
  <c r="AH394" l="1"/>
  <c r="AJ393"/>
  <c r="AL393" s="1"/>
  <c r="AL392"/>
  <c r="AG402"/>
  <c r="AH395" l="1"/>
  <c r="AI395" s="1"/>
  <c r="AJ394"/>
  <c r="AI394"/>
  <c r="AG403"/>
  <c r="AL394" l="1"/>
  <c r="BC4" s="1"/>
  <c r="BC7" s="1"/>
  <c r="AH396"/>
  <c r="AJ395"/>
  <c r="AL395" s="1"/>
  <c r="AG404"/>
  <c r="AH397" l="1"/>
  <c r="AI397" s="1"/>
  <c r="AI396"/>
  <c r="AJ396"/>
  <c r="AG405"/>
  <c r="AH398" l="1"/>
  <c r="AJ397"/>
  <c r="AL397" s="1"/>
  <c r="AL396"/>
  <c r="AG406"/>
  <c r="AH399" l="1"/>
  <c r="AI399" s="1"/>
  <c r="AJ398"/>
  <c r="AI398"/>
  <c r="AG407"/>
  <c r="AL398" l="1"/>
  <c r="AH400"/>
  <c r="AJ399"/>
  <c r="AL399" s="1"/>
  <c r="AG408"/>
  <c r="AH401" l="1"/>
  <c r="AI401" s="1"/>
  <c r="AI400"/>
  <c r="AJ400"/>
  <c r="AG409"/>
  <c r="AH402" l="1"/>
  <c r="AJ401"/>
  <c r="AL401" s="1"/>
  <c r="AL400"/>
  <c r="AG410"/>
  <c r="AH403" l="1"/>
  <c r="AI403" s="1"/>
  <c r="AI402"/>
  <c r="AJ402"/>
  <c r="AG411"/>
  <c r="AH404" l="1"/>
  <c r="AI404" s="1"/>
  <c r="AJ403"/>
  <c r="AL403" s="1"/>
  <c r="AL402"/>
  <c r="AG412"/>
  <c r="AH405" l="1"/>
  <c r="AI405" s="1"/>
  <c r="AJ404"/>
  <c r="AL404" s="1"/>
  <c r="AG413"/>
  <c r="AH406" l="1"/>
  <c r="AI406" s="1"/>
  <c r="AJ405"/>
  <c r="AL405" s="1"/>
  <c r="AG414"/>
  <c r="AH407" l="1"/>
  <c r="AI407" s="1"/>
  <c r="AJ406"/>
  <c r="AL406" s="1"/>
  <c r="AG415"/>
  <c r="AH408" l="1"/>
  <c r="AI408" s="1"/>
  <c r="AJ407"/>
  <c r="AL407" s="1"/>
  <c r="AG416"/>
  <c r="AH409" l="1"/>
  <c r="AI409" s="1"/>
  <c r="AJ408"/>
  <c r="AL408" s="1"/>
  <c r="AG417"/>
  <c r="AH410" l="1"/>
  <c r="AJ409"/>
  <c r="AL409" s="1"/>
  <c r="AG418"/>
  <c r="AH411" l="1"/>
  <c r="AI411" s="1"/>
  <c r="AI410"/>
  <c r="AJ410"/>
  <c r="AG419"/>
  <c r="AH412" l="1"/>
  <c r="AJ411"/>
  <c r="AL411" s="1"/>
  <c r="AL410"/>
  <c r="AG420"/>
  <c r="BG4"/>
  <c r="AH413" l="1"/>
  <c r="AI413" s="1"/>
  <c r="AI412"/>
  <c r="AJ412"/>
  <c r="AG421"/>
  <c r="BG7"/>
  <c r="AH414" l="1"/>
  <c r="AI414" s="1"/>
  <c r="AJ413"/>
  <c r="AL413" s="1"/>
  <c r="AL412"/>
  <c r="AG422"/>
  <c r="AH415" l="1"/>
  <c r="AI415" s="1"/>
  <c r="AJ414"/>
  <c r="AL414" s="1"/>
  <c r="AG423"/>
  <c r="AH416" l="1"/>
  <c r="AJ415"/>
  <c r="AL415" s="1"/>
  <c r="AG424"/>
  <c r="AH417" l="1"/>
  <c r="AI417" s="1"/>
  <c r="AJ416"/>
  <c r="AI416"/>
  <c r="AG425"/>
  <c r="AL416" l="1"/>
  <c r="AH418"/>
  <c r="AJ417"/>
  <c r="AL417" s="1"/>
  <c r="AG426"/>
  <c r="AH419" l="1"/>
  <c r="AI419" s="1"/>
  <c r="AI418"/>
  <c r="AJ418"/>
  <c r="AG427"/>
  <c r="AH420" l="1"/>
  <c r="AJ419"/>
  <c r="AL419" s="1"/>
  <c r="AL418"/>
  <c r="AG428"/>
  <c r="AH421" l="1"/>
  <c r="AI421" s="1"/>
  <c r="AI420"/>
  <c r="AJ420"/>
  <c r="AG429"/>
  <c r="AH422" l="1"/>
  <c r="AJ421"/>
  <c r="AL421" s="1"/>
  <c r="AL420"/>
  <c r="AG430"/>
  <c r="AH423" l="1"/>
  <c r="AI423" s="1"/>
  <c r="AJ422"/>
  <c r="AI422"/>
  <c r="AG431"/>
  <c r="AL422" l="1"/>
  <c r="AH424"/>
  <c r="AI424" s="1"/>
  <c r="AJ423"/>
  <c r="AL423" s="1"/>
  <c r="AG432"/>
  <c r="AH425" l="1"/>
  <c r="AI425" s="1"/>
  <c r="AJ424"/>
  <c r="AL424" s="1"/>
  <c r="AG433"/>
  <c r="AH426" l="1"/>
  <c r="AJ425"/>
  <c r="AL425" s="1"/>
  <c r="AG434"/>
  <c r="AH427" l="1"/>
  <c r="AI427" s="1"/>
  <c r="AI426"/>
  <c r="AJ426"/>
  <c r="AG435"/>
  <c r="AH428" l="1"/>
  <c r="AI428" s="1"/>
  <c r="AJ427"/>
  <c r="AL427" s="1"/>
  <c r="AL426"/>
  <c r="AG436"/>
  <c r="AH429" l="1"/>
  <c r="AI429" s="1"/>
  <c r="AJ428"/>
  <c r="AL428" s="1"/>
  <c r="AG437"/>
  <c r="AH430" l="1"/>
  <c r="AI430" s="1"/>
  <c r="AJ429"/>
  <c r="AL429" s="1"/>
  <c r="AG438"/>
  <c r="AH431" l="1"/>
  <c r="AI431" s="1"/>
  <c r="AJ430"/>
  <c r="AL430" s="1"/>
  <c r="AG439"/>
  <c r="AH432" l="1"/>
  <c r="AJ431"/>
  <c r="AL431" s="1"/>
  <c r="AG440"/>
  <c r="AH433" l="1"/>
  <c r="AI433" s="1"/>
  <c r="AJ432"/>
  <c r="AI432"/>
  <c r="AG441"/>
  <c r="AL432" l="1"/>
  <c r="AH434"/>
  <c r="AJ433"/>
  <c r="AL433" s="1"/>
  <c r="BD4" s="1"/>
  <c r="BD7" s="1"/>
  <c r="AG442"/>
  <c r="AH435" l="1"/>
  <c r="AI435" s="1"/>
  <c r="AJ434"/>
  <c r="AI434"/>
  <c r="AG443"/>
  <c r="AL434" l="1"/>
  <c r="AH436"/>
  <c r="AI436" s="1"/>
  <c r="AJ435"/>
  <c r="AL435" s="1"/>
  <c r="AG444"/>
  <c r="AH437" l="1"/>
  <c r="AJ436"/>
  <c r="AL436" s="1"/>
  <c r="AG445"/>
  <c r="AH438" l="1"/>
  <c r="AJ437"/>
  <c r="AI437"/>
  <c r="AG446"/>
  <c r="AL437" l="1"/>
  <c r="AH439"/>
  <c r="AI439" s="1"/>
  <c r="AI438"/>
  <c r="AJ438"/>
  <c r="AG447"/>
  <c r="AH440" l="1"/>
  <c r="AJ439"/>
  <c r="AL439" s="1"/>
  <c r="AL438"/>
  <c r="AG448"/>
  <c r="AH441" l="1"/>
  <c r="AI441" s="1"/>
  <c r="AJ440"/>
  <c r="AI440"/>
  <c r="AG449"/>
  <c r="AL440" l="1"/>
  <c r="AH442"/>
  <c r="AJ441"/>
  <c r="AL441" s="1"/>
  <c r="AG450"/>
  <c r="AH443" l="1"/>
  <c r="AI443" s="1"/>
  <c r="AI442"/>
  <c r="AJ442"/>
  <c r="AG451"/>
  <c r="AH444" l="1"/>
  <c r="AJ443"/>
  <c r="AL443" s="1"/>
  <c r="AL442"/>
  <c r="AG452"/>
  <c r="AH445" l="1"/>
  <c r="AI445" s="1"/>
  <c r="AI444"/>
  <c r="AJ444"/>
  <c r="AG453"/>
  <c r="BB4"/>
  <c r="AH446" l="1"/>
  <c r="AI446" s="1"/>
  <c r="AJ445"/>
  <c r="AL445" s="1"/>
  <c r="AL444"/>
  <c r="AG454"/>
  <c r="BB7"/>
  <c r="AH447" l="1"/>
  <c r="AI447" s="1"/>
  <c r="AJ446"/>
  <c r="AL446" s="1"/>
  <c r="AG455"/>
  <c r="AH448" l="1"/>
  <c r="AI448" s="1"/>
  <c r="AJ447"/>
  <c r="AL447" s="1"/>
  <c r="AG456"/>
  <c r="AH449" l="1"/>
  <c r="AI449" s="1"/>
  <c r="AJ448"/>
  <c r="AL448" s="1"/>
  <c r="AG457"/>
  <c r="AH450" l="1"/>
  <c r="AI450" s="1"/>
  <c r="AJ449"/>
  <c r="AL449" s="1"/>
  <c r="AG458"/>
  <c r="AH451" l="1"/>
  <c r="AI451" s="1"/>
  <c r="AJ450"/>
  <c r="AL450" s="1"/>
  <c r="AG459"/>
  <c r="AH452" l="1"/>
  <c r="AJ451"/>
  <c r="AL451" s="1"/>
  <c r="AG460"/>
  <c r="AH453" l="1"/>
  <c r="AI453" s="1"/>
  <c r="AI452"/>
  <c r="AJ452"/>
  <c r="AG461"/>
  <c r="AH454" l="1"/>
  <c r="AI454" s="1"/>
  <c r="AJ453"/>
  <c r="AL453" s="1"/>
  <c r="AL452"/>
  <c r="AG462"/>
  <c r="AH455" l="1"/>
  <c r="AI455" s="1"/>
  <c r="AJ454"/>
  <c r="AL454" s="1"/>
  <c r="AG463"/>
  <c r="AH456" l="1"/>
  <c r="AI456" s="1"/>
  <c r="AJ455"/>
  <c r="AL455" s="1"/>
  <c r="AG464"/>
  <c r="AH457" l="1"/>
  <c r="AI457" s="1"/>
  <c r="AJ456"/>
  <c r="AL456" s="1"/>
  <c r="AG465"/>
  <c r="AH458" l="1"/>
  <c r="AI458" s="1"/>
  <c r="AJ457"/>
  <c r="AL457" s="1"/>
  <c r="AG466"/>
  <c r="AH459" l="1"/>
  <c r="AI459" s="1"/>
  <c r="AJ458"/>
  <c r="AL458" s="1"/>
  <c r="AG467"/>
  <c r="AH460" l="1"/>
  <c r="AI460" s="1"/>
  <c r="AJ459"/>
  <c r="AL459" s="1"/>
  <c r="AG468"/>
  <c r="AH461" l="1"/>
  <c r="AI461" s="1"/>
  <c r="AJ460"/>
  <c r="AL460" s="1"/>
  <c r="AG469"/>
  <c r="AH462" l="1"/>
  <c r="AJ461"/>
  <c r="AL461" s="1"/>
  <c r="AG470"/>
  <c r="AH463" l="1"/>
  <c r="AI463" s="1"/>
  <c r="AI462"/>
  <c r="AJ462"/>
  <c r="AG471"/>
  <c r="AH464" l="1"/>
  <c r="AJ463"/>
  <c r="AL463" s="1"/>
  <c r="AL462"/>
  <c r="AG472"/>
  <c r="AH465" l="1"/>
  <c r="AI465" s="1"/>
  <c r="AJ464"/>
  <c r="AI464"/>
  <c r="AG473"/>
  <c r="AL464" l="1"/>
  <c r="AH466"/>
  <c r="AI466" s="1"/>
  <c r="AJ465"/>
  <c r="AL465" s="1"/>
  <c r="AG474"/>
  <c r="AH467" l="1"/>
  <c r="AI467" s="1"/>
  <c r="AJ466"/>
  <c r="AL466" s="1"/>
  <c r="AG475"/>
  <c r="AH468" l="1"/>
  <c r="AJ467"/>
  <c r="AL467" s="1"/>
  <c r="AG476"/>
  <c r="AH469" l="1"/>
  <c r="AI469" s="1"/>
  <c r="AI468"/>
  <c r="AJ468"/>
  <c r="AG477"/>
  <c r="AL468" l="1"/>
  <c r="AH470"/>
  <c r="AI470" s="1"/>
  <c r="AJ469"/>
  <c r="AL469" s="1"/>
  <c r="AG478"/>
  <c r="AH471" l="1"/>
  <c r="AI471" s="1"/>
  <c r="AJ470"/>
  <c r="AL470" s="1"/>
  <c r="AG479"/>
  <c r="AH472" l="1"/>
  <c r="AJ471"/>
  <c r="AL471" s="1"/>
  <c r="AG480"/>
  <c r="AH473" l="1"/>
  <c r="AI473" s="1"/>
  <c r="AI472"/>
  <c r="AJ472"/>
  <c r="AG481"/>
  <c r="AL472" l="1"/>
  <c r="AH474"/>
  <c r="AI474" s="1"/>
  <c r="AJ473"/>
  <c r="AL473" s="1"/>
  <c r="AG482"/>
  <c r="AH475" l="1"/>
  <c r="AI475" s="1"/>
  <c r="AJ474"/>
  <c r="AL474" s="1"/>
  <c r="AG483"/>
  <c r="AH476" l="1"/>
  <c r="AI476" s="1"/>
  <c r="AJ475"/>
  <c r="AL475" s="1"/>
  <c r="AG484"/>
  <c r="AH477" l="1"/>
  <c r="AI477" s="1"/>
  <c r="AJ476"/>
  <c r="AL476" s="1"/>
  <c r="AG485"/>
  <c r="AH478" l="1"/>
  <c r="AI478" s="1"/>
  <c r="AJ477"/>
  <c r="AL477" s="1"/>
  <c r="AG486"/>
  <c r="AH479" l="1"/>
  <c r="AI479" s="1"/>
  <c r="AJ478"/>
  <c r="AL478" s="1"/>
  <c r="AG487"/>
  <c r="AH480" l="1"/>
  <c r="AI480" s="1"/>
  <c r="AJ479"/>
  <c r="AL479" s="1"/>
  <c r="AG488"/>
  <c r="AH481" l="1"/>
  <c r="AI481" s="1"/>
  <c r="AJ480"/>
  <c r="AL480" s="1"/>
  <c r="AG489"/>
  <c r="AH482" l="1"/>
  <c r="AJ481"/>
  <c r="AL481" s="1"/>
  <c r="AG490"/>
  <c r="AH483" l="1"/>
  <c r="AI483" s="1"/>
  <c r="AI482"/>
  <c r="AJ482"/>
  <c r="AG491"/>
  <c r="AH484" l="1"/>
  <c r="AI484" s="1"/>
  <c r="AJ483"/>
  <c r="AL483" s="1"/>
  <c r="AL482"/>
  <c r="AG492"/>
  <c r="AH485" l="1"/>
  <c r="AI485" s="1"/>
  <c r="AJ484"/>
  <c r="AL484" s="1"/>
  <c r="AG493"/>
  <c r="AH486" l="1"/>
  <c r="AJ485"/>
  <c r="AL485" s="1"/>
  <c r="AG494"/>
  <c r="AH487" l="1"/>
  <c r="AI487" s="1"/>
  <c r="AI486"/>
  <c r="AJ486"/>
  <c r="AG495"/>
  <c r="AH488" l="1"/>
  <c r="AJ487"/>
  <c r="AL487" s="1"/>
  <c r="AL486"/>
  <c r="AG496"/>
  <c r="AH489" l="1"/>
  <c r="AI489" s="1"/>
  <c r="AJ488"/>
  <c r="AI488"/>
  <c r="AG497"/>
  <c r="AL488" l="1"/>
  <c r="AH490"/>
  <c r="AI490" s="1"/>
  <c r="AJ489"/>
  <c r="AL489" s="1"/>
  <c r="AG498"/>
  <c r="AH491" l="1"/>
  <c r="AI491" s="1"/>
  <c r="AJ490"/>
  <c r="AL490" s="1"/>
  <c r="AG499"/>
  <c r="AH492" l="1"/>
  <c r="AJ491"/>
  <c r="AL491" s="1"/>
  <c r="AG500"/>
  <c r="AH493" l="1"/>
  <c r="AI493" s="1"/>
  <c r="AJ492"/>
  <c r="AI492"/>
  <c r="AG501"/>
  <c r="AL492" l="1"/>
  <c r="AH494"/>
  <c r="AI494" s="1"/>
  <c r="AJ493"/>
  <c r="AL493" s="1"/>
  <c r="AG502"/>
  <c r="AH495" l="1"/>
  <c r="AI495" s="1"/>
  <c r="AJ494"/>
  <c r="AL494" s="1"/>
  <c r="AG503"/>
  <c r="AH496" l="1"/>
  <c r="AI496" s="1"/>
  <c r="AJ495"/>
  <c r="AL495" s="1"/>
  <c r="AG504"/>
  <c r="AH497" l="1"/>
  <c r="AI497" s="1"/>
  <c r="AJ496"/>
  <c r="AL496" s="1"/>
  <c r="AG505"/>
  <c r="AH498" l="1"/>
  <c r="AJ497"/>
  <c r="AL497" s="1"/>
  <c r="AG506"/>
  <c r="AH499" l="1"/>
  <c r="AI499" s="1"/>
  <c r="AI498"/>
  <c r="AJ498"/>
  <c r="AG507"/>
  <c r="AH500" l="1"/>
  <c r="AI500" s="1"/>
  <c r="AJ499"/>
  <c r="AL499" s="1"/>
  <c r="AL498"/>
  <c r="AG508"/>
  <c r="AH501" l="1"/>
  <c r="AI501" s="1"/>
  <c r="AJ500"/>
  <c r="AL500" s="1"/>
  <c r="AG509"/>
  <c r="AH502" l="1"/>
  <c r="AJ501"/>
  <c r="AL501" s="1"/>
  <c r="AG510"/>
  <c r="AH503" l="1"/>
  <c r="AI503" s="1"/>
  <c r="AI502"/>
  <c r="AJ502"/>
  <c r="AG511"/>
  <c r="AH504" l="1"/>
  <c r="AJ503"/>
  <c r="AL503" s="1"/>
  <c r="AL502"/>
  <c r="AG512"/>
  <c r="AH505" l="1"/>
  <c r="AI505" s="1"/>
  <c r="AJ504"/>
  <c r="AI504"/>
  <c r="AG513"/>
  <c r="AL504" l="1"/>
  <c r="AH506"/>
  <c r="AJ505"/>
  <c r="AL505" s="1"/>
  <c r="AG514"/>
  <c r="AH507" l="1"/>
  <c r="AI507" s="1"/>
  <c r="AI506"/>
  <c r="AJ506"/>
  <c r="AG515"/>
  <c r="AH508" l="1"/>
  <c r="AI508" s="1"/>
  <c r="AJ507"/>
  <c r="AL507" s="1"/>
  <c r="AL506"/>
  <c r="AG516"/>
  <c r="AH509" l="1"/>
  <c r="AJ508"/>
  <c r="AL508" s="1"/>
  <c r="AG517"/>
  <c r="AH510" l="1"/>
  <c r="AJ509"/>
  <c r="AI509"/>
  <c r="AG518"/>
  <c r="AL509" l="1"/>
  <c r="AH511"/>
  <c r="AI511" s="1"/>
  <c r="AJ510"/>
  <c r="AI510"/>
  <c r="AG519"/>
  <c r="AL510" l="1"/>
  <c r="AH512"/>
  <c r="AI512" s="1"/>
  <c r="AJ511"/>
  <c r="AL511" s="1"/>
  <c r="AG520"/>
  <c r="AH513" l="1"/>
  <c r="AI513" s="1"/>
  <c r="AJ512"/>
  <c r="AL512" s="1"/>
  <c r="AG521"/>
  <c r="AH514" l="1"/>
  <c r="AJ513"/>
  <c r="AL513" s="1"/>
  <c r="AG522"/>
  <c r="AH515" l="1"/>
  <c r="AI515" s="1"/>
  <c r="AI514"/>
  <c r="AJ514"/>
  <c r="AG523"/>
  <c r="AH516" l="1"/>
  <c r="AI516" s="1"/>
  <c r="AJ515"/>
  <c r="AL515" s="1"/>
  <c r="AL514"/>
  <c r="AG524"/>
  <c r="AH517" l="1"/>
  <c r="AI517" s="1"/>
  <c r="AJ516"/>
  <c r="AL516" s="1"/>
  <c r="AG525"/>
  <c r="AH518" l="1"/>
  <c r="AI518" s="1"/>
  <c r="AJ517"/>
  <c r="AL517" s="1"/>
  <c r="AG526"/>
  <c r="AH519" l="1"/>
  <c r="AI519" s="1"/>
  <c r="AJ518"/>
  <c r="AL518" s="1"/>
  <c r="AG527"/>
  <c r="AH520" l="1"/>
  <c r="AJ519"/>
  <c r="AL519" s="1"/>
  <c r="AG528"/>
  <c r="AH521" l="1"/>
  <c r="AI521" s="1"/>
  <c r="AJ520"/>
  <c r="AI520"/>
  <c r="AG529"/>
  <c r="AL520" l="1"/>
  <c r="AH522"/>
  <c r="AI522" s="1"/>
  <c r="AJ521"/>
  <c r="AL521" s="1"/>
  <c r="AG530"/>
  <c r="AH523" l="1"/>
  <c r="AI523" s="1"/>
  <c r="AJ522"/>
  <c r="AL522" s="1"/>
  <c r="AG531"/>
  <c r="AH524" l="1"/>
  <c r="AJ523"/>
  <c r="AL523" s="1"/>
  <c r="AG532"/>
  <c r="AH525" l="1"/>
  <c r="AI525" s="1"/>
  <c r="AI524"/>
  <c r="AJ524"/>
  <c r="AG533"/>
  <c r="AH526" l="1"/>
  <c r="AJ525"/>
  <c r="AL525" s="1"/>
  <c r="AL524"/>
  <c r="AG534"/>
  <c r="AH527" l="1"/>
  <c r="AI527" s="1"/>
  <c r="AJ526"/>
  <c r="AI526"/>
  <c r="AG535"/>
  <c r="AL526" l="1"/>
  <c r="AH528"/>
  <c r="AJ527"/>
  <c r="AL527" s="1"/>
  <c r="AG536"/>
  <c r="AH529" l="1"/>
  <c r="AI529" s="1"/>
  <c r="AI528"/>
  <c r="AJ528"/>
  <c r="AG537"/>
  <c r="AH530" l="1"/>
  <c r="AJ529"/>
  <c r="AL529" s="1"/>
  <c r="AL528"/>
  <c r="AG538"/>
  <c r="AH531" l="1"/>
  <c r="AI531" s="1"/>
  <c r="AJ530"/>
  <c r="AI530"/>
  <c r="AG539"/>
  <c r="AL530" l="1"/>
  <c r="AH532"/>
  <c r="AI532" s="1"/>
  <c r="AJ531"/>
  <c r="AL531" s="1"/>
  <c r="AG540"/>
  <c r="AH533" l="1"/>
  <c r="AI533" s="1"/>
  <c r="AJ532"/>
  <c r="AL532" s="1"/>
  <c r="AG541"/>
  <c r="AH534" l="1"/>
  <c r="AI534" s="1"/>
  <c r="AJ533"/>
  <c r="AL533" s="1"/>
  <c r="AG542"/>
  <c r="AH535" l="1"/>
  <c r="AI535" s="1"/>
  <c r="AJ534"/>
  <c r="AL534" s="1"/>
  <c r="AG543"/>
  <c r="AH536" l="1"/>
  <c r="AJ535"/>
  <c r="AL535" s="1"/>
  <c r="AG544"/>
  <c r="AH537" l="1"/>
  <c r="AI537" s="1"/>
  <c r="AJ536"/>
  <c r="AI536"/>
  <c r="AG545"/>
  <c r="AL536" l="1"/>
  <c r="AH538"/>
  <c r="AI538" s="1"/>
  <c r="AJ537"/>
  <c r="AL537" s="1"/>
  <c r="AG546"/>
  <c r="AC18" i="6"/>
  <c r="AC33" s="1"/>
  <c r="AH539" i="7" l="1"/>
  <c r="AJ538"/>
  <c r="AL538" s="1"/>
  <c r="AG547"/>
  <c r="AH540" l="1"/>
  <c r="AI540" s="1"/>
  <c r="AI539"/>
  <c r="AJ539"/>
  <c r="AG548"/>
  <c r="AH541" l="1"/>
  <c r="AI541" s="1"/>
  <c r="AJ540"/>
  <c r="AL540" s="1"/>
  <c r="AL539"/>
  <c r="AG549"/>
  <c r="AH542" l="1"/>
  <c r="AI542" s="1"/>
  <c r="AJ541"/>
  <c r="AL541" s="1"/>
  <c r="AG550"/>
  <c r="AH543" l="1"/>
  <c r="AI543" s="1"/>
  <c r="AJ542"/>
  <c r="AL542" s="1"/>
  <c r="AG551"/>
  <c r="AH544" l="1"/>
  <c r="AI544" s="1"/>
  <c r="AJ543"/>
  <c r="AL543" s="1"/>
  <c r="AG552"/>
  <c r="AH545" l="1"/>
  <c r="AI545" s="1"/>
  <c r="AJ544"/>
  <c r="AL544" s="1"/>
  <c r="AG553"/>
  <c r="AH546" l="1"/>
  <c r="AI546" s="1"/>
  <c r="AJ545"/>
  <c r="AL545" s="1"/>
  <c r="AG554"/>
  <c r="AH547" l="1"/>
  <c r="AI547" s="1"/>
  <c r="AJ546"/>
  <c r="AL546" s="1"/>
  <c r="AG555"/>
  <c r="AH548" l="1"/>
  <c r="AI548" s="1"/>
  <c r="AJ547"/>
  <c r="AL547" s="1"/>
  <c r="AG556"/>
  <c r="AH549" l="1"/>
  <c r="AI549" s="1"/>
  <c r="AJ548"/>
  <c r="AL548" s="1"/>
  <c r="AG557"/>
  <c r="AH550" l="1"/>
  <c r="AI550" s="1"/>
  <c r="AJ549"/>
  <c r="AL549" s="1"/>
  <c r="AG558"/>
  <c r="AH551" l="1"/>
  <c r="AI551" s="1"/>
  <c r="AJ550"/>
  <c r="AL550" s="1"/>
  <c r="AG559"/>
  <c r="AH552" l="1"/>
  <c r="AJ551"/>
  <c r="AL551" s="1"/>
  <c r="AG560"/>
  <c r="AH553" l="1"/>
  <c r="AI553" s="1"/>
  <c r="AJ552"/>
  <c r="AI552"/>
  <c r="AG561"/>
  <c r="AL552" l="1"/>
  <c r="AH554"/>
  <c r="AI554" s="1"/>
  <c r="AJ553"/>
  <c r="AL553" s="1"/>
  <c r="AG562"/>
  <c r="AH555" l="1"/>
  <c r="AJ554"/>
  <c r="AL554" s="1"/>
  <c r="AG563"/>
  <c r="AH556" l="1"/>
  <c r="AI556" s="1"/>
  <c r="AJ555"/>
  <c r="AI555"/>
  <c r="AG564"/>
  <c r="AL555" l="1"/>
  <c r="AH557"/>
  <c r="AI557" s="1"/>
  <c r="AJ556"/>
  <c r="AL556" s="1"/>
  <c r="AG565"/>
  <c r="AH558" l="1"/>
  <c r="AI558" s="1"/>
  <c r="AJ557"/>
  <c r="AL557" s="1"/>
  <c r="AG566"/>
  <c r="AH559" l="1"/>
  <c r="AI559" s="1"/>
  <c r="AJ558"/>
  <c r="AL558" s="1"/>
  <c r="AG567"/>
  <c r="AH560" l="1"/>
  <c r="AI560" s="1"/>
  <c r="AJ559"/>
  <c r="AL559" s="1"/>
  <c r="AG568"/>
  <c r="AH561" l="1"/>
  <c r="AI561" s="1"/>
  <c r="AJ560"/>
  <c r="AL560" s="1"/>
  <c r="AG569"/>
  <c r="AH562" l="1"/>
  <c r="AJ561"/>
  <c r="AL561" s="1"/>
  <c r="AG570"/>
  <c r="AH563" l="1"/>
  <c r="AI563" s="1"/>
  <c r="AI562"/>
  <c r="AJ562"/>
  <c r="AG571"/>
  <c r="AH564" l="1"/>
  <c r="AJ563"/>
  <c r="AL563" s="1"/>
  <c r="AL562"/>
  <c r="AG572"/>
  <c r="AH565" l="1"/>
  <c r="AI565" s="1"/>
  <c r="AJ564"/>
  <c r="AI564"/>
  <c r="AG573"/>
  <c r="AL564" l="1"/>
  <c r="AH566"/>
  <c r="AI566" s="1"/>
  <c r="AJ565"/>
  <c r="AL565" s="1"/>
  <c r="AG574"/>
  <c r="AH567" l="1"/>
  <c r="AI567" s="1"/>
  <c r="AJ566"/>
  <c r="AL566" s="1"/>
  <c r="AG575"/>
  <c r="AH568" l="1"/>
  <c r="AJ567"/>
  <c r="AL567" s="1"/>
  <c r="AG576"/>
  <c r="AH569" l="1"/>
  <c r="AI569" s="1"/>
  <c r="AI568"/>
  <c r="AJ568"/>
  <c r="AG577"/>
  <c r="AH570" l="1"/>
  <c r="AJ569"/>
  <c r="AL569" s="1"/>
  <c r="AL568"/>
  <c r="AG578"/>
  <c r="AH571" l="1"/>
  <c r="AI571" s="1"/>
  <c r="AJ570"/>
  <c r="AI570"/>
  <c r="AG579"/>
  <c r="AL570" l="1"/>
  <c r="AH572"/>
  <c r="AI572" s="1"/>
  <c r="AJ571"/>
  <c r="AL571" s="1"/>
  <c r="AG580"/>
  <c r="AH573" l="1"/>
  <c r="AI573" s="1"/>
  <c r="AJ572"/>
  <c r="AL572" s="1"/>
  <c r="AG581"/>
  <c r="AH574" l="1"/>
  <c r="AJ573"/>
  <c r="AL573" s="1"/>
  <c r="AG582"/>
  <c r="AH575" l="1"/>
  <c r="AI575" s="1"/>
  <c r="AI574"/>
  <c r="AJ574"/>
  <c r="AG583"/>
  <c r="AH576" l="1"/>
  <c r="AJ575"/>
  <c r="AL575" s="1"/>
  <c r="AL574"/>
  <c r="AG584"/>
  <c r="AH577" l="1"/>
  <c r="AI577" s="1"/>
  <c r="AJ576"/>
  <c r="AI576"/>
  <c r="AG585"/>
  <c r="AL576" l="1"/>
  <c r="AH578"/>
  <c r="AJ577"/>
  <c r="AL577" s="1"/>
  <c r="AG586"/>
  <c r="AH579" l="1"/>
  <c r="AI579" s="1"/>
  <c r="AJ578"/>
  <c r="AI578"/>
  <c r="AG587"/>
  <c r="AL578" l="1"/>
  <c r="AH580"/>
  <c r="AJ579"/>
  <c r="AL579" s="1"/>
  <c r="AG588"/>
  <c r="AH581" l="1"/>
  <c r="AI581" s="1"/>
  <c r="AJ580"/>
  <c r="AI580"/>
  <c r="AG589"/>
  <c r="AL580" l="1"/>
  <c r="AH582"/>
  <c r="AI582" s="1"/>
  <c r="AJ581"/>
  <c r="AL581" s="1"/>
  <c r="AG590"/>
  <c r="AH583" l="1"/>
  <c r="AJ582"/>
  <c r="AL582" s="1"/>
  <c r="AG591"/>
  <c r="AH584" l="1"/>
  <c r="AJ583"/>
  <c r="AI583"/>
  <c r="AG592"/>
  <c r="AL583" l="1"/>
  <c r="AH585"/>
  <c r="AI585" s="1"/>
  <c r="AI584"/>
  <c r="AJ584"/>
  <c r="AG593"/>
  <c r="AH586" l="1"/>
  <c r="AJ585"/>
  <c r="AL585" s="1"/>
  <c r="AL584"/>
  <c r="AG594"/>
  <c r="AH587" l="1"/>
  <c r="AI587" s="1"/>
  <c r="AJ586"/>
  <c r="AI586"/>
  <c r="AG595"/>
  <c r="AL586" l="1"/>
  <c r="AH588"/>
  <c r="AI588" s="1"/>
  <c r="AJ587"/>
  <c r="AL587" s="1"/>
  <c r="AG596"/>
  <c r="AH589" l="1"/>
  <c r="AI589" s="1"/>
  <c r="AJ588"/>
  <c r="AL588" s="1"/>
  <c r="AG597"/>
  <c r="AH590" l="1"/>
  <c r="AJ589"/>
  <c r="AL589" s="1"/>
  <c r="AG598"/>
  <c r="AH591" l="1"/>
  <c r="AI591" s="1"/>
  <c r="AJ590"/>
  <c r="AI590"/>
  <c r="AG599"/>
  <c r="AL590" l="1"/>
  <c r="AH592"/>
  <c r="AJ591"/>
  <c r="AL591" s="1"/>
  <c r="AG600"/>
  <c r="AH593" l="1"/>
  <c r="AI593" s="1"/>
  <c r="AJ592"/>
  <c r="AI592"/>
  <c r="AG601"/>
  <c r="AL592" l="1"/>
  <c r="AH594"/>
  <c r="AJ593"/>
  <c r="AL593" s="1"/>
  <c r="AG602"/>
  <c r="AH595" l="1"/>
  <c r="AI595" s="1"/>
  <c r="AJ594"/>
  <c r="AI594"/>
  <c r="AG603"/>
  <c r="AL594" l="1"/>
  <c r="AH596"/>
  <c r="AI596" s="1"/>
  <c r="AJ595"/>
  <c r="AL595" s="1"/>
  <c r="AG604"/>
  <c r="AH597" l="1"/>
  <c r="AI597" s="1"/>
  <c r="AJ596"/>
  <c r="AL596" s="1"/>
  <c r="AG605"/>
  <c r="AH598" l="1"/>
  <c r="AJ597"/>
  <c r="AL597" s="1"/>
  <c r="AG606"/>
  <c r="AH599" l="1"/>
  <c r="AI599" s="1"/>
  <c r="AJ598"/>
  <c r="AI598"/>
  <c r="AG607"/>
  <c r="AL598" l="1"/>
  <c r="AH600"/>
  <c r="AI600" s="1"/>
  <c r="AJ599"/>
  <c r="AL599" s="1"/>
  <c r="AG608"/>
  <c r="AH601" l="1"/>
  <c r="AJ600"/>
  <c r="AL600" s="1"/>
  <c r="AG609"/>
  <c r="AH602" l="1"/>
  <c r="AI601"/>
  <c r="AJ601"/>
  <c r="AG610"/>
  <c r="AH603" l="1"/>
  <c r="AI603" s="1"/>
  <c r="AJ602"/>
  <c r="AI602"/>
  <c r="AL601"/>
  <c r="AG611"/>
  <c r="AL602" l="1"/>
  <c r="AH604"/>
  <c r="AI604" s="1"/>
  <c r="AJ603"/>
  <c r="AL603" s="1"/>
  <c r="AG612"/>
  <c r="AH605" l="1"/>
  <c r="AI605" s="1"/>
  <c r="AJ604"/>
  <c r="AL604" s="1"/>
  <c r="AG613"/>
  <c r="AH606" l="1"/>
  <c r="AI606" s="1"/>
  <c r="AJ605"/>
  <c r="AL605" s="1"/>
  <c r="AG614"/>
  <c r="AH607" l="1"/>
  <c r="AI607" s="1"/>
  <c r="AJ606"/>
  <c r="AL606" s="1"/>
  <c r="AG615"/>
  <c r="AH608" l="1"/>
  <c r="AI608" s="1"/>
  <c r="AJ607"/>
  <c r="AL607" s="1"/>
  <c r="AG616"/>
  <c r="AH609" l="1"/>
  <c r="AI609" s="1"/>
  <c r="AJ608"/>
  <c r="AL608" s="1"/>
  <c r="AG617"/>
  <c r="AH610" l="1"/>
  <c r="AI610" s="1"/>
  <c r="AJ609"/>
  <c r="AL609" s="1"/>
  <c r="AG618"/>
  <c r="AH611" l="1"/>
  <c r="AI611" s="1"/>
  <c r="AJ610"/>
  <c r="AL610" s="1"/>
  <c r="AG619"/>
  <c r="AH612" l="1"/>
  <c r="AI612" s="1"/>
  <c r="AJ611"/>
  <c r="AL611" s="1"/>
  <c r="AG620"/>
  <c r="AH613" l="1"/>
  <c r="AI613" s="1"/>
  <c r="AJ612"/>
  <c r="AL612" s="1"/>
  <c r="AG621"/>
  <c r="AH614" l="1"/>
  <c r="AI614" s="1"/>
  <c r="AJ613"/>
  <c r="AL613" s="1"/>
  <c r="AG622"/>
  <c r="AH615" l="1"/>
  <c r="AI615" s="1"/>
  <c r="AJ614"/>
  <c r="AL614" s="1"/>
  <c r="AG623"/>
  <c r="AH616" l="1"/>
  <c r="AI616" s="1"/>
  <c r="AJ615"/>
  <c r="AL615" s="1"/>
  <c r="AG624"/>
  <c r="AH617" l="1"/>
  <c r="AI617" s="1"/>
  <c r="AJ616"/>
  <c r="AL616" s="1"/>
  <c r="AG625"/>
  <c r="AH618" l="1"/>
  <c r="AJ617"/>
  <c r="AL617" s="1"/>
  <c r="AG626"/>
  <c r="AH619" l="1"/>
  <c r="AI619" s="1"/>
  <c r="AI618"/>
  <c r="AJ618"/>
  <c r="AG627"/>
  <c r="AH620" l="1"/>
  <c r="AI620" s="1"/>
  <c r="AJ619"/>
  <c r="AL619" s="1"/>
  <c r="AL618"/>
  <c r="AG628"/>
  <c r="AH621" l="1"/>
  <c r="AI621" s="1"/>
  <c r="AJ620"/>
  <c r="AL620" s="1"/>
  <c r="AG629"/>
  <c r="AH622" l="1"/>
  <c r="AI622" s="1"/>
  <c r="AJ621"/>
  <c r="AL621" s="1"/>
  <c r="AG630"/>
  <c r="AH623" l="1"/>
  <c r="AI623" s="1"/>
  <c r="AJ622"/>
  <c r="AL622" s="1"/>
  <c r="AG631"/>
  <c r="AH624" l="1"/>
  <c r="AJ623"/>
  <c r="AL623" s="1"/>
  <c r="AG632"/>
  <c r="AH625" l="1"/>
  <c r="AI625" s="1"/>
  <c r="AI624"/>
  <c r="AJ624"/>
  <c r="AG633"/>
  <c r="AH626" l="1"/>
  <c r="AJ625"/>
  <c r="AL625" s="1"/>
  <c r="AL624"/>
  <c r="AG634"/>
  <c r="AH627" l="1"/>
  <c r="AI627" s="1"/>
  <c r="AI626"/>
  <c r="AJ626"/>
  <c r="AG635"/>
  <c r="AH628" l="1"/>
  <c r="AI628" s="1"/>
  <c r="AJ627"/>
  <c r="AL627" s="1"/>
  <c r="AL626"/>
  <c r="AG636"/>
  <c r="AH629" l="1"/>
  <c r="AI629" s="1"/>
  <c r="AJ628"/>
  <c r="AL628" s="1"/>
  <c r="AG637"/>
  <c r="AH630" l="1"/>
  <c r="AJ629"/>
  <c r="AL629" s="1"/>
  <c r="AG638"/>
  <c r="AH631" l="1"/>
  <c r="AI631" s="1"/>
  <c r="AI630"/>
  <c r="AJ630"/>
  <c r="AG639"/>
  <c r="AH632" l="1"/>
  <c r="AJ631"/>
  <c r="AL631" s="1"/>
  <c r="AL630"/>
  <c r="AG640"/>
  <c r="AH633" l="1"/>
  <c r="AI633" s="1"/>
  <c r="AI632"/>
  <c r="AJ632"/>
  <c r="AG641"/>
  <c r="AH634" l="1"/>
  <c r="AI634" s="1"/>
  <c r="AJ633"/>
  <c r="AL633" s="1"/>
  <c r="AL632"/>
  <c r="AG642"/>
  <c r="AH635" l="1"/>
  <c r="AI635" s="1"/>
  <c r="AJ634"/>
  <c r="AL634" s="1"/>
  <c r="AG643"/>
  <c r="AH636" l="1"/>
  <c r="AI636" s="1"/>
  <c r="AJ635"/>
  <c r="AL635" s="1"/>
  <c r="AG644"/>
  <c r="AH637" l="1"/>
  <c r="AI637" s="1"/>
  <c r="AJ636"/>
  <c r="AL636" s="1"/>
  <c r="AG645"/>
  <c r="AH638" l="1"/>
  <c r="AJ637"/>
  <c r="AL637" s="1"/>
  <c r="AG646"/>
  <c r="AH639" l="1"/>
  <c r="AI639" s="1"/>
  <c r="AI638"/>
  <c r="AJ638"/>
  <c r="AG647"/>
  <c r="AH640" l="1"/>
  <c r="AJ639"/>
  <c r="AL639" s="1"/>
  <c r="AL638"/>
  <c r="AG648"/>
  <c r="AH641" l="1"/>
  <c r="AI641" s="1"/>
  <c r="AJ640"/>
  <c r="AI640"/>
  <c r="AG649"/>
  <c r="AL640" l="1"/>
  <c r="AH642"/>
  <c r="AI642" s="1"/>
  <c r="AJ641"/>
  <c r="AL641" s="1"/>
  <c r="AG650"/>
  <c r="AH643" l="1"/>
  <c r="AI643" s="1"/>
  <c r="AJ642"/>
  <c r="AL642" s="1"/>
  <c r="AG651"/>
  <c r="AH644" l="1"/>
  <c r="AJ643"/>
  <c r="AL643" s="1"/>
  <c r="AG652"/>
  <c r="AH645" l="1"/>
  <c r="AI645" s="1"/>
  <c r="AI644"/>
  <c r="AJ644"/>
  <c r="AG653"/>
  <c r="AH646" l="1"/>
  <c r="AI646" s="1"/>
  <c r="AJ645"/>
  <c r="AL645" s="1"/>
  <c r="AL644"/>
  <c r="AG654"/>
  <c r="AH647" l="1"/>
  <c r="AI647" s="1"/>
  <c r="AJ646"/>
  <c r="AL646" s="1"/>
  <c r="AG655"/>
  <c r="AH648" l="1"/>
  <c r="AJ647"/>
  <c r="AL647" s="1"/>
  <c r="AG656"/>
  <c r="AH649" l="1"/>
  <c r="AI649" s="1"/>
  <c r="AI648"/>
  <c r="AJ648"/>
  <c r="AG657"/>
  <c r="AH650" l="1"/>
  <c r="AJ649"/>
  <c r="AL649" s="1"/>
  <c r="AL648"/>
  <c r="AG658"/>
  <c r="AH651" l="1"/>
  <c r="AI651" s="1"/>
  <c r="AI650"/>
  <c r="AJ650"/>
  <c r="AG659"/>
  <c r="AH652" l="1"/>
  <c r="AI652" s="1"/>
  <c r="AJ651"/>
  <c r="AL651" s="1"/>
  <c r="AL650"/>
  <c r="AG660"/>
  <c r="AH653" l="1"/>
  <c r="AI653" s="1"/>
  <c r="AJ652"/>
  <c r="AL652" s="1"/>
  <c r="AG661"/>
  <c r="AH654" l="1"/>
  <c r="AJ653"/>
  <c r="AL653" s="1"/>
  <c r="AG662"/>
  <c r="AH655" l="1"/>
  <c r="AI655" s="1"/>
  <c r="AI654"/>
  <c r="AJ654"/>
  <c r="AG663"/>
  <c r="AH656" l="1"/>
  <c r="AJ655"/>
  <c r="AL655" s="1"/>
  <c r="AL654"/>
  <c r="AG664"/>
  <c r="AH657" l="1"/>
  <c r="AI657" s="1"/>
  <c r="AI656"/>
  <c r="AJ656"/>
  <c r="AG665"/>
  <c r="AH658" l="1"/>
  <c r="AI658" s="1"/>
  <c r="AJ657"/>
  <c r="AL657" s="1"/>
  <c r="AL656"/>
  <c r="AG666"/>
  <c r="AH659" l="1"/>
  <c r="AI659" s="1"/>
  <c r="AJ658"/>
  <c r="AL658" s="1"/>
  <c r="AG667"/>
  <c r="AH660" l="1"/>
  <c r="AI660" s="1"/>
  <c r="AJ659"/>
  <c r="AL659" s="1"/>
  <c r="AG668"/>
  <c r="AH661" l="1"/>
  <c r="AI661" s="1"/>
  <c r="AJ660"/>
  <c r="AL660" s="1"/>
  <c r="AG669"/>
  <c r="AH662" l="1"/>
  <c r="AI662" s="1"/>
  <c r="AJ661"/>
  <c r="AL661" s="1"/>
  <c r="AG670"/>
  <c r="AH663" l="1"/>
  <c r="AI663" s="1"/>
  <c r="AJ662"/>
  <c r="AL662" s="1"/>
  <c r="AG671"/>
  <c r="AH664" l="1"/>
  <c r="AI664" s="1"/>
  <c r="AJ663"/>
  <c r="AL663" s="1"/>
  <c r="AG672"/>
  <c r="AH665" l="1"/>
  <c r="AI665" s="1"/>
  <c r="AJ664"/>
  <c r="AL664" s="1"/>
  <c r="AG673"/>
  <c r="AH666" l="1"/>
  <c r="AI666" s="1"/>
  <c r="AJ665"/>
  <c r="AL665" s="1"/>
  <c r="AG674"/>
  <c r="AH667" l="1"/>
  <c r="AI667" s="1"/>
  <c r="AJ666"/>
  <c r="AL666" s="1"/>
  <c r="AG675"/>
  <c r="AH668" l="1"/>
  <c r="AI668" s="1"/>
  <c r="AJ667"/>
  <c r="AL667" s="1"/>
  <c r="AG676"/>
  <c r="AH669" l="1"/>
  <c r="AI669" s="1"/>
  <c r="AJ668"/>
  <c r="AL668" s="1"/>
  <c r="AG677"/>
  <c r="AH670" l="1"/>
  <c r="AI670" s="1"/>
  <c r="AJ669"/>
  <c r="AL669" s="1"/>
  <c r="AG678"/>
  <c r="AH671" l="1"/>
  <c r="AI671" s="1"/>
  <c r="AJ670"/>
  <c r="AL670" s="1"/>
  <c r="AG679"/>
  <c r="AH672" l="1"/>
  <c r="AI672" s="1"/>
  <c r="AJ671"/>
  <c r="AL671" s="1"/>
  <c r="AG680"/>
  <c r="AH673" l="1"/>
  <c r="AI673" s="1"/>
  <c r="AJ672"/>
  <c r="AL672" s="1"/>
  <c r="AG681"/>
  <c r="AH674" l="1"/>
  <c r="AI674" s="1"/>
  <c r="AJ673"/>
  <c r="AL673" s="1"/>
  <c r="AG682"/>
  <c r="AH675" l="1"/>
  <c r="AI675" s="1"/>
  <c r="AJ674"/>
  <c r="AL674" s="1"/>
  <c r="AG683"/>
  <c r="AH676" l="1"/>
  <c r="AJ675"/>
  <c r="AL675" s="1"/>
  <c r="AG684"/>
  <c r="BE4"/>
  <c r="AH677" l="1"/>
  <c r="AI677" s="1"/>
  <c r="AJ676"/>
  <c r="AI676"/>
  <c r="AG685"/>
  <c r="BE7"/>
  <c r="AL676" l="1"/>
  <c r="AH678"/>
  <c r="AI678" s="1"/>
  <c r="AJ677"/>
  <c r="AL677" s="1"/>
  <c r="AG686"/>
  <c r="AH679" l="1"/>
  <c r="AI679" s="1"/>
  <c r="AJ678"/>
  <c r="AL678" s="1"/>
  <c r="AG687"/>
  <c r="AH680" l="1"/>
  <c r="AJ679"/>
  <c r="AL679" s="1"/>
  <c r="AG688"/>
  <c r="AH681" l="1"/>
  <c r="AI681" s="1"/>
  <c r="AJ680"/>
  <c r="AI680"/>
  <c r="AG689"/>
  <c r="AL680" l="1"/>
  <c r="AH682"/>
  <c r="AJ681"/>
  <c r="AL681" s="1"/>
  <c r="AG690"/>
  <c r="AH683" l="1"/>
  <c r="AI683" s="1"/>
  <c r="AJ682"/>
  <c r="AI682"/>
  <c r="AG691"/>
  <c r="AL682" l="1"/>
  <c r="AH684"/>
  <c r="AI684" s="1"/>
  <c r="AJ683"/>
  <c r="AL683" s="1"/>
  <c r="AG692"/>
  <c r="AH685" l="1"/>
  <c r="AI685" s="1"/>
  <c r="AJ684"/>
  <c r="AL684" s="1"/>
  <c r="AG693"/>
  <c r="AH686" l="1"/>
  <c r="AI686" s="1"/>
  <c r="AJ685"/>
  <c r="AL685" s="1"/>
  <c r="AG694"/>
  <c r="AH687" l="1"/>
  <c r="AI687" s="1"/>
  <c r="AJ686"/>
  <c r="AL686" s="1"/>
  <c r="AG695"/>
  <c r="AH688" l="1"/>
  <c r="AI688" s="1"/>
  <c r="AJ687"/>
  <c r="AL687" s="1"/>
  <c r="AG696"/>
  <c r="AH689" l="1"/>
  <c r="AI689" s="1"/>
  <c r="AJ688"/>
  <c r="AL688" s="1"/>
  <c r="AG697"/>
  <c r="AH690" l="1"/>
  <c r="AJ689"/>
  <c r="AL689" s="1"/>
  <c r="AG698"/>
  <c r="AH691" l="1"/>
  <c r="AI691" s="1"/>
  <c r="AJ690"/>
  <c r="AI690"/>
  <c r="AG699"/>
  <c r="AH692" l="1"/>
  <c r="AI692" s="1"/>
  <c r="AJ691"/>
  <c r="AL691" s="1"/>
  <c r="AL690"/>
  <c r="AG700"/>
  <c r="AH693" l="1"/>
  <c r="AI693" s="1"/>
  <c r="AJ692"/>
  <c r="AL692" s="1"/>
  <c r="AG701"/>
  <c r="AH694" l="1"/>
  <c r="AJ693"/>
  <c r="AL693" s="1"/>
  <c r="AG702"/>
  <c r="AH695" l="1"/>
  <c r="AI695" s="1"/>
  <c r="AI694"/>
  <c r="AJ694"/>
  <c r="AG703"/>
  <c r="AH696" l="1"/>
  <c r="AI696" s="1"/>
  <c r="AJ695"/>
  <c r="AL695" s="1"/>
  <c r="AL694"/>
  <c r="AG704"/>
  <c r="AH697" l="1"/>
  <c r="AI697" s="1"/>
  <c r="AJ696"/>
  <c r="AL696" s="1"/>
  <c r="AG705"/>
  <c r="AH698" l="1"/>
  <c r="AI698" s="1"/>
  <c r="AJ697"/>
  <c r="AL697" s="1"/>
  <c r="AG706"/>
  <c r="AH699" l="1"/>
  <c r="AI699" s="1"/>
  <c r="AJ698"/>
  <c r="AL698" s="1"/>
  <c r="AG707"/>
  <c r="AH700" l="1"/>
  <c r="AJ699"/>
  <c r="AL699" s="1"/>
  <c r="AG708"/>
  <c r="AH701" l="1"/>
  <c r="AI701" s="1"/>
  <c r="AJ700"/>
  <c r="AI700"/>
  <c r="AG709"/>
  <c r="AL700" l="1"/>
  <c r="AH702"/>
  <c r="AI702" s="1"/>
  <c r="AJ701"/>
  <c r="AL701" s="1"/>
  <c r="AG710"/>
  <c r="AH703" l="1"/>
  <c r="AJ702"/>
  <c r="AL702" s="1"/>
  <c r="AG711"/>
  <c r="AH704" l="1"/>
  <c r="AI703"/>
  <c r="AJ703"/>
  <c r="AG712"/>
  <c r="AH705" l="1"/>
  <c r="AI705" s="1"/>
  <c r="AJ704"/>
  <c r="AI704"/>
  <c r="AL703"/>
  <c r="AG713"/>
  <c r="AL704" l="1"/>
  <c r="AH706"/>
  <c r="AJ705"/>
  <c r="AL705" s="1"/>
  <c r="AG714"/>
  <c r="AH707" l="1"/>
  <c r="AI707" s="1"/>
  <c r="AJ706"/>
  <c r="AI706"/>
  <c r="AG715"/>
  <c r="AL706" l="1"/>
  <c r="AH708"/>
  <c r="AI708" s="1"/>
  <c r="AJ707"/>
  <c r="AL707" s="1"/>
  <c r="AG716"/>
  <c r="AH709" l="1"/>
  <c r="AI709" s="1"/>
  <c r="AJ708"/>
  <c r="AL708" s="1"/>
  <c r="AG717"/>
  <c r="AH710" l="1"/>
  <c r="AI710" s="1"/>
  <c r="AJ709"/>
  <c r="AL709" s="1"/>
  <c r="AG718"/>
  <c r="AH711" l="1"/>
  <c r="AI711" s="1"/>
  <c r="AJ710"/>
  <c r="AL710" s="1"/>
  <c r="AG719"/>
  <c r="AH712" l="1"/>
  <c r="AJ711"/>
  <c r="AL711" s="1"/>
  <c r="AG720"/>
  <c r="AH713" l="1"/>
  <c r="AI713" s="1"/>
  <c r="AJ712"/>
  <c r="AI712"/>
  <c r="AG721"/>
  <c r="AL712" l="1"/>
  <c r="AH714"/>
  <c r="AI714" s="1"/>
  <c r="AJ713"/>
  <c r="AL713" s="1"/>
  <c r="AG722"/>
  <c r="AH715" l="1"/>
  <c r="AI715" s="1"/>
  <c r="AJ714"/>
  <c r="AL714" s="1"/>
  <c r="AG723"/>
  <c r="AH716" l="1"/>
  <c r="AJ715"/>
  <c r="AL715" s="1"/>
  <c r="AG724"/>
  <c r="AH717" l="1"/>
  <c r="AI717" s="1"/>
  <c r="AI716"/>
  <c r="AJ716"/>
  <c r="AG725"/>
  <c r="AH718" l="1"/>
  <c r="AJ717"/>
  <c r="AL717" s="1"/>
  <c r="AL716"/>
  <c r="AG726"/>
  <c r="AH719" l="1"/>
  <c r="AI719" s="1"/>
  <c r="AI718"/>
  <c r="AJ718"/>
  <c r="AG727"/>
  <c r="AH720" l="1"/>
  <c r="AI720" s="1"/>
  <c r="AJ719"/>
  <c r="AL719" s="1"/>
  <c r="AL718"/>
  <c r="AG728"/>
  <c r="AH721" l="1"/>
  <c r="AI721" s="1"/>
  <c r="AJ720"/>
  <c r="AL720" s="1"/>
  <c r="AG729"/>
  <c r="AH722" l="1"/>
  <c r="AJ721"/>
  <c r="AL721" s="1"/>
  <c r="AG730"/>
  <c r="AH723" l="1"/>
  <c r="AI723" s="1"/>
  <c r="AJ722"/>
  <c r="AI722"/>
  <c r="AG731"/>
  <c r="AL722" l="1"/>
  <c r="AH724"/>
  <c r="AI724" s="1"/>
  <c r="AJ723"/>
  <c r="AL723" s="1"/>
  <c r="AG732"/>
  <c r="AH725" l="1"/>
  <c r="AI725" s="1"/>
  <c r="AJ724"/>
  <c r="AL724" s="1"/>
  <c r="AG733"/>
  <c r="AH726" l="1"/>
  <c r="AI726" s="1"/>
  <c r="AJ725"/>
  <c r="AL725" s="1"/>
  <c r="AG734"/>
  <c r="AH727" l="1"/>
  <c r="AI727" s="1"/>
  <c r="AJ726"/>
  <c r="AL726" s="1"/>
  <c r="AG735"/>
  <c r="AH728" l="1"/>
  <c r="AJ727"/>
  <c r="AL727" s="1"/>
  <c r="AG736"/>
  <c r="AH729" l="1"/>
  <c r="AI729" s="1"/>
  <c r="AI728"/>
  <c r="AJ728"/>
  <c r="AG737"/>
  <c r="AH730" l="1"/>
  <c r="AI730" s="1"/>
  <c r="AJ729"/>
  <c r="AL729" s="1"/>
  <c r="AL728"/>
  <c r="AG738"/>
  <c r="AH731" l="1"/>
  <c r="AI731" s="1"/>
  <c r="AJ730"/>
  <c r="AL730" s="1"/>
  <c r="AG739"/>
  <c r="AH732" l="1"/>
  <c r="AI732" s="1"/>
  <c r="AJ731"/>
  <c r="AL731" s="1"/>
  <c r="AG740"/>
  <c r="AH733" l="1"/>
  <c r="AI733" s="1"/>
  <c r="AJ732"/>
  <c r="AL732" s="1"/>
  <c r="AG741"/>
  <c r="AH734" l="1"/>
  <c r="AJ733"/>
  <c r="AL733" s="1"/>
  <c r="AG742"/>
  <c r="AH735" l="1"/>
  <c r="AI735" s="1"/>
  <c r="AJ734"/>
  <c r="AI734"/>
  <c r="AG743"/>
  <c r="AL734" l="1"/>
  <c r="AH736"/>
  <c r="AJ735"/>
  <c r="AL735" s="1"/>
  <c r="AG744"/>
  <c r="AH737" l="1"/>
  <c r="AI737" s="1"/>
  <c r="AI736"/>
  <c r="AJ736"/>
  <c r="AG745"/>
  <c r="AH738" l="1"/>
  <c r="AJ737"/>
  <c r="AL737" s="1"/>
  <c r="AL736"/>
  <c r="AG746"/>
  <c r="AH739" l="1"/>
  <c r="AI739" s="1"/>
  <c r="AJ738"/>
  <c r="AI738"/>
  <c r="AG747"/>
  <c r="AL738" l="1"/>
  <c r="AH740"/>
  <c r="AJ739"/>
  <c r="AL739" s="1"/>
  <c r="AG748"/>
  <c r="AH741" l="1"/>
  <c r="AI741" s="1"/>
  <c r="AJ740"/>
  <c r="AI740"/>
  <c r="AG749"/>
  <c r="AL740" l="1"/>
  <c r="AH742"/>
  <c r="AI742" s="1"/>
  <c r="AJ741"/>
  <c r="AL741" s="1"/>
  <c r="AG750"/>
  <c r="AH743" l="1"/>
  <c r="AI743" s="1"/>
  <c r="AJ742"/>
  <c r="AL742" s="1"/>
  <c r="AG751"/>
  <c r="AH744" l="1"/>
  <c r="AJ743"/>
  <c r="AL743" s="1"/>
  <c r="AG752"/>
  <c r="AH745" l="1"/>
  <c r="AI745" s="1"/>
  <c r="AI744"/>
  <c r="AJ744"/>
  <c r="AG753"/>
  <c r="AH746" l="1"/>
  <c r="AI746" s="1"/>
  <c r="AJ745"/>
  <c r="AL745" s="1"/>
  <c r="AL744"/>
  <c r="AG754"/>
  <c r="AH747" l="1"/>
  <c r="AI747" s="1"/>
  <c r="AJ746"/>
  <c r="AL746" s="1"/>
  <c r="AG755"/>
  <c r="AH748" l="1"/>
  <c r="AI748" s="1"/>
  <c r="AJ747"/>
  <c r="AL747" s="1"/>
  <c r="AG756"/>
  <c r="AH749" l="1"/>
  <c r="AI749" s="1"/>
  <c r="AJ748"/>
  <c r="AL748" s="1"/>
  <c r="AG757"/>
  <c r="AH750" l="1"/>
  <c r="AJ749"/>
  <c r="AL749" s="1"/>
  <c r="AG758"/>
  <c r="AH751" l="1"/>
  <c r="AI751" s="1"/>
  <c r="AJ750"/>
  <c r="AI750"/>
  <c r="AG759"/>
  <c r="AL750" l="1"/>
  <c r="AH752"/>
  <c r="AJ751"/>
  <c r="AL751" s="1"/>
  <c r="AG760"/>
  <c r="AH753" l="1"/>
  <c r="AI753" s="1"/>
  <c r="AI752"/>
  <c r="AJ752"/>
  <c r="AG761"/>
  <c r="AH754" l="1"/>
  <c r="AI754" s="1"/>
  <c r="AJ753"/>
  <c r="AL753" s="1"/>
  <c r="AL752"/>
  <c r="AG762"/>
  <c r="AH755" l="1"/>
  <c r="AI755" s="1"/>
  <c r="AJ754"/>
  <c r="AL754" s="1"/>
  <c r="AG763"/>
  <c r="AH756" l="1"/>
  <c r="AJ755"/>
  <c r="AL755" s="1"/>
  <c r="AG764"/>
  <c r="AH757" l="1"/>
  <c r="AI757" s="1"/>
  <c r="AI756"/>
  <c r="AJ756"/>
  <c r="AG765"/>
  <c r="AH758" l="1"/>
  <c r="AJ757"/>
  <c r="AL757" s="1"/>
  <c r="AL756"/>
  <c r="AG766"/>
  <c r="AH759" l="1"/>
  <c r="AI759" s="1"/>
  <c r="AI758"/>
  <c r="AJ758"/>
  <c r="AG767"/>
  <c r="AH760" l="1"/>
  <c r="AJ759"/>
  <c r="AL759" s="1"/>
  <c r="AL758"/>
  <c r="AG768"/>
  <c r="AH761" l="1"/>
  <c r="AI761" s="1"/>
  <c r="AJ760"/>
  <c r="AI760"/>
  <c r="AG769"/>
  <c r="AL760" l="1"/>
  <c r="AH762"/>
  <c r="AJ761"/>
  <c r="AL761" s="1"/>
  <c r="AG770"/>
  <c r="AH763" l="1"/>
  <c r="AI763" s="1"/>
  <c r="AI762"/>
  <c r="AJ762"/>
  <c r="AG771"/>
  <c r="AH764" l="1"/>
  <c r="AI764" s="1"/>
  <c r="AJ763"/>
  <c r="AL763" s="1"/>
  <c r="AL762"/>
  <c r="AG772"/>
  <c r="AH765" l="1"/>
  <c r="AJ764"/>
  <c r="AL764" s="1"/>
  <c r="AG773"/>
  <c r="AH766" l="1"/>
  <c r="AI765"/>
  <c r="AJ765"/>
  <c r="AG774"/>
  <c r="AH767" l="1"/>
  <c r="AI767" s="1"/>
  <c r="AI766"/>
  <c r="AJ766"/>
  <c r="AL765"/>
  <c r="AG775"/>
  <c r="AH768" l="1"/>
  <c r="AI768" s="1"/>
  <c r="AJ767"/>
  <c r="AL767" s="1"/>
  <c r="AL766"/>
  <c r="AG776"/>
  <c r="AH769" l="1"/>
  <c r="AI769" s="1"/>
  <c r="AJ768"/>
  <c r="AL768" s="1"/>
  <c r="AG777"/>
  <c r="AH770" l="1"/>
  <c r="AJ769"/>
  <c r="AL769" s="1"/>
  <c r="AG778"/>
  <c r="AH771" l="1"/>
  <c r="AI771" s="1"/>
  <c r="AI770"/>
  <c r="AJ770"/>
  <c r="AG779"/>
  <c r="AH772" l="1"/>
  <c r="AI772" s="1"/>
  <c r="AJ771"/>
  <c r="AL771" s="1"/>
  <c r="AL770"/>
  <c r="AG780"/>
  <c r="AH773" l="1"/>
  <c r="AI773" s="1"/>
  <c r="AJ772"/>
  <c r="AL772" s="1"/>
  <c r="AG781"/>
  <c r="AH774" l="1"/>
  <c r="AJ773"/>
  <c r="AL773" s="1"/>
  <c r="AG782"/>
  <c r="AH775" l="1"/>
  <c r="AI775" s="1"/>
  <c r="AI774"/>
  <c r="AJ774"/>
  <c r="AG783"/>
  <c r="AH776" l="1"/>
  <c r="AI776" s="1"/>
  <c r="AJ775"/>
  <c r="AL775" s="1"/>
  <c r="AL774"/>
  <c r="AG784"/>
  <c r="AH777" l="1"/>
  <c r="AI777" s="1"/>
  <c r="AJ776"/>
  <c r="AL776" s="1"/>
  <c r="AG785"/>
  <c r="AH778" l="1"/>
  <c r="AI778" s="1"/>
  <c r="AJ777"/>
  <c r="AL777" s="1"/>
  <c r="AG786"/>
  <c r="AH779" l="1"/>
  <c r="AI779" s="1"/>
  <c r="AJ778"/>
  <c r="AL778" s="1"/>
  <c r="AG787"/>
  <c r="AH780" l="1"/>
  <c r="AJ779"/>
  <c r="AL779" s="1"/>
  <c r="AG788"/>
  <c r="AH781" l="1"/>
  <c r="AI781" s="1"/>
  <c r="AI780"/>
  <c r="AJ780"/>
  <c r="AG789"/>
  <c r="AH782" l="1"/>
  <c r="AI782" s="1"/>
  <c r="AJ781"/>
  <c r="AL781" s="1"/>
  <c r="AL780"/>
  <c r="AG790"/>
  <c r="AH783" l="1"/>
  <c r="AI783" s="1"/>
  <c r="AJ782"/>
  <c r="AL782" s="1"/>
  <c r="AG791"/>
  <c r="AH784" l="1"/>
  <c r="AJ783"/>
  <c r="AL783" s="1"/>
  <c r="AG792"/>
  <c r="AH785" l="1"/>
  <c r="AI785" s="1"/>
  <c r="AJ784"/>
  <c r="AI784"/>
  <c r="AG793"/>
  <c r="AL784" l="1"/>
  <c r="AH786"/>
  <c r="AJ785"/>
  <c r="AL785" s="1"/>
  <c r="AG794"/>
  <c r="AH787" l="1"/>
  <c r="AI787" s="1"/>
  <c r="AI786"/>
  <c r="AJ786"/>
  <c r="AG795"/>
  <c r="AH788" l="1"/>
  <c r="AJ787"/>
  <c r="AL787" s="1"/>
  <c r="AL786"/>
  <c r="AG796"/>
  <c r="AH789" l="1"/>
  <c r="AI789" s="1"/>
  <c r="AI788"/>
  <c r="AJ788"/>
  <c r="AG797"/>
  <c r="AH790" l="1"/>
  <c r="AJ789"/>
  <c r="AL789" s="1"/>
  <c r="AL788"/>
  <c r="AG798"/>
  <c r="AH791" l="1"/>
  <c r="AI791" s="1"/>
  <c r="AJ790"/>
  <c r="AI790"/>
  <c r="AG799"/>
  <c r="AL790" l="1"/>
  <c r="AH792"/>
  <c r="AI792" s="1"/>
  <c r="AJ791"/>
  <c r="AL791" s="1"/>
  <c r="AG800"/>
  <c r="AH793" l="1"/>
  <c r="AI793" s="1"/>
  <c r="AJ792"/>
  <c r="AL792" s="1"/>
  <c r="AG801"/>
  <c r="AH794" l="1"/>
  <c r="AJ793"/>
  <c r="AL793" s="1"/>
  <c r="AG802"/>
  <c r="AH795" l="1"/>
  <c r="AI795" s="1"/>
  <c r="AJ794"/>
  <c r="AI794"/>
  <c r="AG803"/>
  <c r="AL794" l="1"/>
  <c r="AH796"/>
  <c r="AI796" s="1"/>
  <c r="AJ795"/>
  <c r="AL795" s="1"/>
  <c r="AG804"/>
  <c r="AH797" l="1"/>
  <c r="AI797" s="1"/>
  <c r="AJ796"/>
  <c r="AL796" s="1"/>
  <c r="AG805"/>
  <c r="AH798" l="1"/>
  <c r="AJ797"/>
  <c r="AL797" s="1"/>
  <c r="AG806"/>
  <c r="AH799" l="1"/>
  <c r="AI799" s="1"/>
  <c r="AI798"/>
  <c r="AJ798"/>
  <c r="AG807"/>
  <c r="AH800" l="1"/>
  <c r="AJ799"/>
  <c r="AL799" s="1"/>
  <c r="AL798"/>
  <c r="AG808"/>
  <c r="AH801" l="1"/>
  <c r="AI801" s="1"/>
  <c r="AJ800"/>
  <c r="AI800"/>
  <c r="AG809"/>
  <c r="AL800" l="1"/>
  <c r="AH802"/>
  <c r="AI802" s="1"/>
  <c r="AJ801"/>
  <c r="AL801" s="1"/>
  <c r="AG810"/>
  <c r="AH803" l="1"/>
  <c r="AI803" s="1"/>
  <c r="AJ802"/>
  <c r="AL802" s="1"/>
  <c r="AG811"/>
  <c r="AH804" l="1"/>
  <c r="AI804" s="1"/>
  <c r="AJ803"/>
  <c r="AL803" s="1"/>
  <c r="AG812"/>
  <c r="AH805" l="1"/>
  <c r="AI805" s="1"/>
  <c r="AJ804"/>
  <c r="AL804" s="1"/>
  <c r="AG813"/>
  <c r="AH806" l="1"/>
  <c r="AJ805"/>
  <c r="AL805" s="1"/>
  <c r="AG814"/>
  <c r="AH807" l="1"/>
  <c r="AI807" s="1"/>
  <c r="AJ806"/>
  <c r="AI806"/>
  <c r="AG815"/>
  <c r="AL806" l="1"/>
  <c r="AH808"/>
  <c r="AJ807"/>
  <c r="AL807" s="1"/>
  <c r="AG816"/>
  <c r="AH809" l="1"/>
  <c r="AI809" s="1"/>
  <c r="AI808"/>
  <c r="AJ808"/>
  <c r="AG817"/>
  <c r="AH810" l="1"/>
  <c r="AI810" s="1"/>
  <c r="AJ809"/>
  <c r="AL809" s="1"/>
  <c r="AL808"/>
  <c r="AG818"/>
  <c r="AH811" l="1"/>
  <c r="AI811" s="1"/>
  <c r="AJ810"/>
  <c r="AL810" s="1"/>
  <c r="AG819"/>
  <c r="AH812" l="1"/>
  <c r="AI812" s="1"/>
  <c r="AJ811"/>
  <c r="AL811" s="1"/>
  <c r="AG820"/>
  <c r="AH813" l="1"/>
  <c r="AI813" s="1"/>
  <c r="AJ812"/>
  <c r="AL812" s="1"/>
  <c r="AG821"/>
  <c r="AH814" l="1"/>
  <c r="AJ813"/>
  <c r="AL813" s="1"/>
  <c r="AG822"/>
  <c r="AH815" l="1"/>
  <c r="AI815" s="1"/>
  <c r="AJ814"/>
  <c r="AI814"/>
  <c r="AG823"/>
  <c r="AL814" l="1"/>
  <c r="AH816"/>
  <c r="AI816" s="1"/>
  <c r="AJ815"/>
  <c r="AL815" s="1"/>
  <c r="AG824"/>
  <c r="AH817" l="1"/>
  <c r="AI817" s="1"/>
  <c r="AJ816"/>
  <c r="AL816" s="1"/>
  <c r="AG825"/>
  <c r="AH818" l="1"/>
  <c r="AI818" s="1"/>
  <c r="AJ817"/>
  <c r="AL817" s="1"/>
  <c r="AG826"/>
  <c r="AH819" l="1"/>
  <c r="AI819" s="1"/>
  <c r="AJ818"/>
  <c r="AL818" s="1"/>
  <c r="AG827"/>
  <c r="AH820" l="1"/>
  <c r="AJ819"/>
  <c r="AL819" s="1"/>
  <c r="AG828"/>
  <c r="AH821" l="1"/>
  <c r="AI821" s="1"/>
  <c r="AJ820"/>
  <c r="AI820"/>
  <c r="AG829"/>
  <c r="AL820" l="1"/>
  <c r="AH822"/>
  <c r="AJ821"/>
  <c r="AL821" s="1"/>
  <c r="AG830"/>
  <c r="AH823" l="1"/>
  <c r="AI823" s="1"/>
  <c r="AI822"/>
  <c r="AJ822"/>
  <c r="AG831"/>
  <c r="AH824" l="1"/>
  <c r="AJ823"/>
  <c r="AL823" s="1"/>
  <c r="AL822"/>
  <c r="AG832"/>
  <c r="AH825" l="1"/>
  <c r="AI825" s="1"/>
  <c r="AJ824"/>
  <c r="AI824"/>
  <c r="AG833"/>
  <c r="AL824" l="1"/>
  <c r="AH826"/>
  <c r="AJ825"/>
  <c r="AL825" s="1"/>
  <c r="AG834"/>
  <c r="AH827" l="1"/>
  <c r="AI827" s="1"/>
  <c r="AJ826"/>
  <c r="AI826"/>
  <c r="AG835"/>
  <c r="AL826" l="1"/>
  <c r="AH828"/>
  <c r="AI828" s="1"/>
  <c r="AJ827"/>
  <c r="AL827" s="1"/>
  <c r="AG836"/>
  <c r="AH829" l="1"/>
  <c r="AI829" s="1"/>
  <c r="AJ828"/>
  <c r="AL828" s="1"/>
  <c r="AG837"/>
  <c r="AH830" l="1"/>
  <c r="AJ829"/>
  <c r="AL829" s="1"/>
  <c r="AG838"/>
  <c r="AH831" l="1"/>
  <c r="AI831" s="1"/>
  <c r="AI830"/>
  <c r="AJ830"/>
  <c r="AG839"/>
  <c r="AH832" l="1"/>
  <c r="AJ831"/>
  <c r="AL831" s="1"/>
  <c r="AL830"/>
  <c r="AG840"/>
  <c r="AH833" l="1"/>
  <c r="AI833" s="1"/>
  <c r="AJ832"/>
  <c r="AI832"/>
  <c r="AG841"/>
  <c r="AL832" l="1"/>
  <c r="AH834"/>
  <c r="AJ833"/>
  <c r="AL833" s="1"/>
  <c r="AG842"/>
  <c r="AH835" l="1"/>
  <c r="AI835" s="1"/>
  <c r="AJ834"/>
  <c r="AI834"/>
  <c r="AG843"/>
  <c r="AL834" l="1"/>
  <c r="AH836"/>
  <c r="AJ835"/>
  <c r="AL835" s="1"/>
  <c r="AG844"/>
  <c r="AH837" l="1"/>
  <c r="AI837" s="1"/>
  <c r="AI836"/>
  <c r="AJ836"/>
  <c r="AG845"/>
  <c r="AH838" l="1"/>
  <c r="AJ837"/>
  <c r="AL837" s="1"/>
  <c r="AL836"/>
  <c r="AG846"/>
  <c r="AH839" l="1"/>
  <c r="AI839" s="1"/>
  <c r="AI838"/>
  <c r="AJ838"/>
  <c r="AG847"/>
  <c r="AH840" l="1"/>
  <c r="AJ839"/>
  <c r="AL839" s="1"/>
  <c r="AL838"/>
  <c r="AG848"/>
  <c r="AH841" l="1"/>
  <c r="AI841" s="1"/>
  <c r="AI840"/>
  <c r="AJ840"/>
  <c r="AG849"/>
  <c r="AH842" l="1"/>
  <c r="AI842" s="1"/>
  <c r="AJ841"/>
  <c r="AL841" s="1"/>
  <c r="AL840"/>
  <c r="AG850"/>
  <c r="AH843" l="1"/>
  <c r="AI843" s="1"/>
  <c r="AJ842"/>
  <c r="AL842" s="1"/>
  <c r="AG851"/>
  <c r="AH844" l="1"/>
  <c r="AI844" s="1"/>
  <c r="AJ843"/>
  <c r="AL843" s="1"/>
  <c r="AG852"/>
  <c r="AH845" l="1"/>
  <c r="AI845" s="1"/>
  <c r="AJ844"/>
  <c r="AL844" s="1"/>
  <c r="AG853"/>
  <c r="AH846" l="1"/>
  <c r="AI846" s="1"/>
  <c r="AJ845"/>
  <c r="AL845" s="1"/>
  <c r="AG854"/>
  <c r="AH847" l="1"/>
  <c r="AI847" s="1"/>
  <c r="AJ846"/>
  <c r="AL846" s="1"/>
  <c r="AG855"/>
  <c r="AH848" l="1"/>
  <c r="AI848" s="1"/>
  <c r="AJ847"/>
  <c r="AL847" s="1"/>
  <c r="AG856"/>
  <c r="AH849" l="1"/>
  <c r="AI849" s="1"/>
  <c r="AJ848"/>
  <c r="AL848" s="1"/>
  <c r="AG857"/>
  <c r="AH850" l="1"/>
  <c r="AI850" s="1"/>
  <c r="AJ849"/>
  <c r="AL849" s="1"/>
  <c r="AG858"/>
  <c r="AH851" l="1"/>
  <c r="AI851" s="1"/>
  <c r="AJ850"/>
  <c r="AL850" s="1"/>
  <c r="AG859"/>
  <c r="AH852" l="1"/>
  <c r="AI852" s="1"/>
  <c r="AJ851"/>
  <c r="AL851" s="1"/>
  <c r="AG860"/>
  <c r="AH853" l="1"/>
  <c r="AI853" s="1"/>
  <c r="AJ852"/>
  <c r="AL852" s="1"/>
  <c r="AG861"/>
  <c r="AH854" l="1"/>
  <c r="AI854" s="1"/>
  <c r="AJ853"/>
  <c r="AL853" s="1"/>
  <c r="AG862"/>
  <c r="AH855" l="1"/>
  <c r="AI855" s="1"/>
  <c r="AJ854"/>
  <c r="AL854" s="1"/>
  <c r="AG863"/>
  <c r="AH856" l="1"/>
  <c r="AI856" s="1"/>
  <c r="AJ855"/>
  <c r="AL855" s="1"/>
  <c r="AG864"/>
  <c r="AH857" l="1"/>
  <c r="AI857" s="1"/>
  <c r="AJ856"/>
  <c r="AL856" s="1"/>
  <c r="AG865"/>
  <c r="AH858" l="1"/>
  <c r="AI858" s="1"/>
  <c r="AJ857"/>
  <c r="AL857" s="1"/>
  <c r="AG866"/>
  <c r="AH859" l="1"/>
  <c r="AI859" s="1"/>
  <c r="AJ858"/>
  <c r="AL858" s="1"/>
  <c r="AG867"/>
  <c r="AH860" l="1"/>
  <c r="AI860" s="1"/>
  <c r="AJ859"/>
  <c r="AL859" s="1"/>
  <c r="AG868"/>
  <c r="AH861" l="1"/>
  <c r="AI861" s="1"/>
  <c r="AJ860"/>
  <c r="AL860" s="1"/>
  <c r="AG869"/>
  <c r="AH862" l="1"/>
  <c r="AI862" s="1"/>
  <c r="AJ861"/>
  <c r="AL861" s="1"/>
  <c r="AG870"/>
  <c r="AH863" l="1"/>
  <c r="AI863" s="1"/>
  <c r="AJ862"/>
  <c r="AL862" s="1"/>
  <c r="AG871"/>
  <c r="AH864" l="1"/>
  <c r="AI864" s="1"/>
  <c r="AJ863"/>
  <c r="AL863" s="1"/>
  <c r="AG872"/>
  <c r="AH865" l="1"/>
  <c r="AI865" s="1"/>
  <c r="AJ864"/>
  <c r="AL864" s="1"/>
  <c r="AG873"/>
  <c r="AH866" l="1"/>
  <c r="AI866" s="1"/>
  <c r="AJ865"/>
  <c r="AL865" s="1"/>
  <c r="AG874"/>
  <c r="AH867" l="1"/>
  <c r="AI867" s="1"/>
  <c r="AJ866"/>
  <c r="AL866" s="1"/>
  <c r="AG875"/>
  <c r="AH868" l="1"/>
  <c r="AI868" s="1"/>
  <c r="AJ867"/>
  <c r="AL867" s="1"/>
  <c r="AG876"/>
  <c r="AH869" l="1"/>
  <c r="AI869" s="1"/>
  <c r="AJ868"/>
  <c r="AL868" s="1"/>
  <c r="AG877"/>
  <c r="AH870" l="1"/>
  <c r="AI870" s="1"/>
  <c r="AJ869"/>
  <c r="AL869" s="1"/>
  <c r="AG878"/>
  <c r="AH871" l="1"/>
  <c r="AI871" s="1"/>
  <c r="AJ870"/>
  <c r="AL870" s="1"/>
  <c r="AG879"/>
  <c r="AH872" l="1"/>
  <c r="AI872" s="1"/>
  <c r="AJ871"/>
  <c r="AL871" s="1"/>
  <c r="AG880"/>
  <c r="AH873" l="1"/>
  <c r="AI873" s="1"/>
  <c r="AJ872"/>
  <c r="AL872" s="1"/>
  <c r="AG881"/>
  <c r="AH874" l="1"/>
  <c r="AI874" s="1"/>
  <c r="AJ873"/>
  <c r="AL873" s="1"/>
  <c r="AG882"/>
  <c r="AH875" l="1"/>
  <c r="AI875" s="1"/>
  <c r="AJ874"/>
  <c r="AL874" s="1"/>
  <c r="AG883"/>
  <c r="AH876" l="1"/>
  <c r="AI876" s="1"/>
  <c r="AJ875"/>
  <c r="AL875" s="1"/>
  <c r="AG884"/>
  <c r="AH877" l="1"/>
  <c r="AI877" s="1"/>
  <c r="AJ876"/>
  <c r="AL876" s="1"/>
  <c r="AG885"/>
  <c r="AH878" l="1"/>
  <c r="AI878" s="1"/>
  <c r="AJ877"/>
  <c r="AL877" s="1"/>
  <c r="AG886"/>
  <c r="AH879" l="1"/>
  <c r="AI879" s="1"/>
  <c r="AJ878"/>
  <c r="AL878" s="1"/>
  <c r="AG887"/>
  <c r="AH880" l="1"/>
  <c r="AI880" s="1"/>
  <c r="AJ879"/>
  <c r="AL879" s="1"/>
  <c r="BF4" s="1"/>
  <c r="BF7" s="1"/>
  <c r="AG888"/>
  <c r="AH881" l="1"/>
  <c r="AI881" s="1"/>
  <c r="AJ880"/>
  <c r="AL880" s="1"/>
  <c r="AG889"/>
  <c r="AH882" l="1"/>
  <c r="AI882" s="1"/>
  <c r="AJ881"/>
  <c r="AL881" s="1"/>
  <c r="AG890"/>
  <c r="AH883" l="1"/>
  <c r="AI883" s="1"/>
  <c r="AJ882"/>
  <c r="AL882" s="1"/>
  <c r="AG891"/>
  <c r="AH884" l="1"/>
  <c r="AI884" s="1"/>
  <c r="AJ883"/>
  <c r="AL883" s="1"/>
  <c r="AG892"/>
  <c r="AH885" l="1"/>
  <c r="AI885" s="1"/>
  <c r="AJ884"/>
  <c r="AL884" s="1"/>
  <c r="AG893"/>
  <c r="AH886" l="1"/>
  <c r="AI886" s="1"/>
  <c r="AJ885"/>
  <c r="AL885" s="1"/>
  <c r="AG894"/>
  <c r="AH887" l="1"/>
  <c r="AI887" s="1"/>
  <c r="AJ886"/>
  <c r="AL886" s="1"/>
  <c r="AG895"/>
  <c r="AH888" l="1"/>
  <c r="AI888" s="1"/>
  <c r="AJ887"/>
  <c r="AL887" s="1"/>
  <c r="AG896"/>
  <c r="AH889" l="1"/>
  <c r="AI889" s="1"/>
  <c r="AJ888"/>
  <c r="AL888" s="1"/>
  <c r="AG897"/>
  <c r="AH890" l="1"/>
  <c r="AI890" s="1"/>
  <c r="AJ889"/>
  <c r="AL889" s="1"/>
  <c r="AG898"/>
  <c r="AH891" l="1"/>
  <c r="AI891" s="1"/>
  <c r="AJ890"/>
  <c r="AL890" s="1"/>
  <c r="AG899"/>
  <c r="AH892" l="1"/>
  <c r="AI892" s="1"/>
  <c r="AJ891"/>
  <c r="AL891" s="1"/>
  <c r="AG900"/>
  <c r="AH893" l="1"/>
  <c r="AI893" s="1"/>
  <c r="AJ892"/>
  <c r="AL892" s="1"/>
  <c r="AG901"/>
  <c r="AH894" l="1"/>
  <c r="AI894" s="1"/>
  <c r="AJ893"/>
  <c r="AL893" s="1"/>
  <c r="AG902"/>
  <c r="AH895" l="1"/>
  <c r="AI895" s="1"/>
  <c r="AJ894"/>
  <c r="AL894" s="1"/>
  <c r="AG903"/>
  <c r="AH896" l="1"/>
  <c r="AI896" s="1"/>
  <c r="AJ895"/>
  <c r="AL895" s="1"/>
  <c r="AG904"/>
  <c r="AH897" l="1"/>
  <c r="AI897" s="1"/>
  <c r="AJ896"/>
  <c r="AL896" s="1"/>
  <c r="AG905"/>
  <c r="AH898" l="1"/>
  <c r="AI898" s="1"/>
  <c r="AJ897"/>
  <c r="AL897" s="1"/>
  <c r="AG906"/>
  <c r="AH899" l="1"/>
  <c r="AI899" s="1"/>
  <c r="AJ898"/>
  <c r="AL898" s="1"/>
  <c r="AG907"/>
  <c r="AH900" l="1"/>
  <c r="AI900" s="1"/>
  <c r="AJ899"/>
  <c r="AL899" s="1"/>
  <c r="AG908"/>
  <c r="AH901" l="1"/>
  <c r="AI901" s="1"/>
  <c r="AJ900"/>
  <c r="AL900" s="1"/>
  <c r="AG909"/>
  <c r="AH902" l="1"/>
  <c r="AI902" s="1"/>
  <c r="AJ901"/>
  <c r="AL901" s="1"/>
  <c r="AG910"/>
  <c r="AH903" l="1"/>
  <c r="AI903" s="1"/>
  <c r="AJ902"/>
  <c r="AL902" s="1"/>
  <c r="AG911"/>
  <c r="AH904" l="1"/>
  <c r="AI904" s="1"/>
  <c r="AJ903"/>
  <c r="AL903" s="1"/>
  <c r="AG912"/>
  <c r="AH905" l="1"/>
  <c r="AI905" s="1"/>
  <c r="AJ904"/>
  <c r="AL904" s="1"/>
  <c r="AG913"/>
  <c r="AH906" l="1"/>
  <c r="AI906" s="1"/>
  <c r="AJ905"/>
  <c r="AL905" s="1"/>
  <c r="AG914"/>
  <c r="AH907" l="1"/>
  <c r="AI907" s="1"/>
  <c r="AJ906"/>
  <c r="AL906" s="1"/>
  <c r="AG915"/>
  <c r="AH908" l="1"/>
  <c r="AI908" s="1"/>
  <c r="AJ907"/>
  <c r="AL907" s="1"/>
  <c r="AG916"/>
  <c r="AH909" l="1"/>
  <c r="AI909" s="1"/>
  <c r="AJ908"/>
  <c r="AL908" s="1"/>
  <c r="AG917"/>
  <c r="AH910" l="1"/>
  <c r="AI910" s="1"/>
  <c r="AJ909"/>
  <c r="AL909" s="1"/>
  <c r="AG918"/>
  <c r="AH911" l="1"/>
  <c r="AI911" s="1"/>
  <c r="AJ910"/>
  <c r="AL910" s="1"/>
  <c r="AG919"/>
  <c r="AH912" l="1"/>
  <c r="AI912" s="1"/>
  <c r="AJ911"/>
  <c r="AL911" s="1"/>
  <c r="AG920"/>
  <c r="AH913" l="1"/>
  <c r="AI913" s="1"/>
  <c r="AJ912"/>
  <c r="AL912" s="1"/>
  <c r="AG921"/>
  <c r="AH914" l="1"/>
  <c r="AI914" s="1"/>
  <c r="AJ913"/>
  <c r="AL913" s="1"/>
  <c r="AG922"/>
  <c r="AH915" l="1"/>
  <c r="AI915" s="1"/>
  <c r="AJ914"/>
  <c r="AL914" s="1"/>
  <c r="AG923"/>
  <c r="AH916" l="1"/>
  <c r="AI916" s="1"/>
  <c r="AJ915"/>
  <c r="AL915" s="1"/>
  <c r="AH917" l="1"/>
  <c r="AI917" s="1"/>
  <c r="AJ916"/>
  <c r="AL916" s="1"/>
  <c r="AH918" l="1"/>
  <c r="AI918" s="1"/>
  <c r="AJ917"/>
  <c r="AL917" s="1"/>
  <c r="AH919" l="1"/>
  <c r="AI919" s="1"/>
  <c r="AJ918"/>
  <c r="AL918" s="1"/>
  <c r="AH920" l="1"/>
  <c r="AI920" s="1"/>
  <c r="AJ919"/>
  <c r="AL919" s="1"/>
  <c r="AH921" l="1"/>
  <c r="AI921" s="1"/>
  <c r="AJ920"/>
  <c r="AL920" s="1"/>
  <c r="AH922" l="1"/>
  <c r="AI922" s="1"/>
  <c r="AJ921"/>
  <c r="AL921" s="1"/>
  <c r="AH923" l="1"/>
  <c r="AJ922"/>
  <c r="AL922" s="1"/>
  <c r="AQ12" l="1"/>
  <c r="AV4"/>
  <c r="AJ923"/>
  <c r="AI923"/>
  <c r="AQ15" l="1"/>
  <c r="AR30" s="1"/>
  <c r="AR28"/>
  <c r="BI7"/>
  <c r="AV7"/>
  <c r="BH7" s="1"/>
  <c r="AR18"/>
  <c r="AR33" s="1"/>
  <c r="AR17"/>
  <c r="AR32" s="1"/>
  <c r="AR19" l="1"/>
  <c r="AR34" s="1"/>
</calcChain>
</file>

<file path=xl/comments1.xml><?xml version="1.0" encoding="utf-8"?>
<comments xmlns="http://schemas.openxmlformats.org/spreadsheetml/2006/main">
  <authors>
    <author>carlos</author>
  </authors>
  <commentList>
    <comment ref="Z4" authorId="0">
      <text>
        <r>
          <rPr>
            <b/>
            <sz val="9"/>
            <color indexed="81"/>
            <rFont val="Tahoma"/>
            <family val="2"/>
          </rPr>
          <t>carlos:</t>
        </r>
        <r>
          <rPr>
            <sz val="9"/>
            <color indexed="81"/>
            <rFont val="Tahoma"/>
            <family val="2"/>
          </rPr>
          <t xml:space="preserve">
Tasa acumulada de falla con aproximación de benard</t>
        </r>
      </text>
    </comment>
    <comment ref="BH4" authorId="0">
      <text>
        <r>
          <rPr>
            <b/>
            <sz val="9"/>
            <color indexed="81"/>
            <rFont val="Tahoma"/>
            <family val="2"/>
          </rPr>
          <t>carlos:</t>
        </r>
        <r>
          <rPr>
            <sz val="9"/>
            <color indexed="81"/>
            <rFont val="Tahoma"/>
            <family val="2"/>
          </rPr>
          <t xml:space="preserve">
Tasa acumulada de falla con aproximación de benard</t>
        </r>
      </text>
    </comment>
  </commentList>
</comments>
</file>

<file path=xl/sharedStrings.xml><?xml version="1.0" encoding="utf-8"?>
<sst xmlns="http://schemas.openxmlformats.org/spreadsheetml/2006/main" count="350" uniqueCount="159">
  <si>
    <t>X</t>
  </si>
  <si>
    <t>Y</t>
  </si>
  <si>
    <t>N°</t>
  </si>
  <si>
    <t>Inicio</t>
  </si>
  <si>
    <t>Detención (Hr)</t>
  </si>
  <si>
    <t>Bernard</t>
  </si>
  <si>
    <t>kesimo</t>
  </si>
  <si>
    <t>Evento</t>
  </si>
  <si>
    <t>TTR[HRS]</t>
  </si>
  <si>
    <t>F(t)</t>
  </si>
  <si>
    <t>Y(t)</t>
  </si>
  <si>
    <t>TBF</t>
  </si>
  <si>
    <t>Ln(TBF)</t>
  </si>
  <si>
    <t>Ln(-Ln(1-F(t))</t>
  </si>
  <si>
    <t>Pendiente (b)</t>
  </si>
  <si>
    <t>k esimo</t>
  </si>
  <si>
    <t>Intercepto (a)</t>
  </si>
  <si>
    <t>R^2</t>
  </si>
  <si>
    <t>Disponibilidad</t>
  </si>
  <si>
    <t>Desviación</t>
  </si>
  <si>
    <t>Media</t>
  </si>
  <si>
    <t>Alfa</t>
  </si>
  <si>
    <t>Varianza</t>
  </si>
  <si>
    <t>Beta</t>
  </si>
  <si>
    <t>MTTR</t>
  </si>
  <si>
    <t>MTBF función</t>
  </si>
  <si>
    <t>MTBF historico</t>
  </si>
  <si>
    <t>Capacidad del Sistema</t>
  </si>
  <si>
    <t>Capacidad</t>
  </si>
  <si>
    <t>Equipo 1</t>
  </si>
  <si>
    <t>Equipo 2</t>
  </si>
  <si>
    <t>% tiempo</t>
  </si>
  <si>
    <t>Capacidad Promedio</t>
  </si>
  <si>
    <t>Disponibilidad Productiva</t>
  </si>
  <si>
    <t>CAPACIDAD MAXIMA</t>
  </si>
  <si>
    <t>CAPACIDAD</t>
  </si>
  <si>
    <t>EQUIPO 1</t>
  </si>
  <si>
    <t>EQUIPO 2</t>
  </si>
  <si>
    <t>CAMBIO MES</t>
  </si>
  <si>
    <t>N° EVENTO</t>
  </si>
  <si>
    <t>FECHA/HORA</t>
  </si>
  <si>
    <t>EQUIPO</t>
  </si>
  <si>
    <t>TIPO EVENTO</t>
  </si>
  <si>
    <t>SISTEMA</t>
  </si>
  <si>
    <t>PRODUCCION SISTEMA</t>
  </si>
  <si>
    <t>DURACION [HORAS]</t>
  </si>
  <si>
    <t>PRODUCCION ENTRE EVENTOS</t>
  </si>
  <si>
    <t>PRODUCCION POTENCIAL</t>
  </si>
  <si>
    <t>Horizonte de evaluación</t>
  </si>
  <si>
    <t>INICIO</t>
  </si>
  <si>
    <t>FIN</t>
  </si>
  <si>
    <t>Fin</t>
  </si>
  <si>
    <t>Horizonte</t>
  </si>
  <si>
    <t>Horas</t>
  </si>
  <si>
    <t>Producción potencial</t>
  </si>
  <si>
    <t>unidades</t>
  </si>
  <si>
    <t>Producción real</t>
  </si>
  <si>
    <t>UT</t>
  </si>
  <si>
    <t>DT</t>
  </si>
  <si>
    <t>HISTOGRAMA DISP. MINIMA MENSUAL</t>
  </si>
  <si>
    <t>AÑO</t>
  </si>
  <si>
    <t>MAXIMO</t>
  </si>
  <si>
    <t>COMPORTAMIENTO DE VIDA</t>
  </si>
  <si>
    <t>MES</t>
  </si>
  <si>
    <t>MINIMO</t>
  </si>
  <si>
    <t>Comportamiento de Vida:</t>
  </si>
  <si>
    <t>EVENTO</t>
  </si>
  <si>
    <t>ALEATORIO</t>
  </si>
  <si>
    <t>TTR</t>
  </si>
  <si>
    <t>PRODUCCION MENSUAL REAL</t>
  </si>
  <si>
    <t>CANT. INTERVALOS</t>
  </si>
  <si>
    <t>Distribución de Weibull</t>
  </si>
  <si>
    <t>RANGO</t>
  </si>
  <si>
    <t>α =</t>
  </si>
  <si>
    <t>DISP. MINIMA</t>
  </si>
  <si>
    <t>DISPONIBILIDAD ANUAL</t>
  </si>
  <si>
    <t>Probabilidad</t>
  </si>
  <si>
    <t>β =</t>
  </si>
  <si>
    <t>DISPONIBILIDAD MENSUAL</t>
  </si>
  <si>
    <t>INTERVALO</t>
  </si>
  <si>
    <t>FRECUENCIA</t>
  </si>
  <si>
    <t>FREC. ACUMULADA</t>
  </si>
  <si>
    <t>1-X</t>
  </si>
  <si>
    <t>Clase</t>
  </si>
  <si>
    <t>Sea Menor</t>
  </si>
  <si>
    <t>Sea Mayor</t>
  </si>
  <si>
    <t>MTBF</t>
  </si>
  <si>
    <t>Comportamiento de Reparación</t>
  </si>
  <si>
    <t>SIMULACION</t>
  </si>
  <si>
    <t>µ =</t>
  </si>
  <si>
    <t>σ^2 =</t>
  </si>
  <si>
    <t>D.STD</t>
  </si>
  <si>
    <t>Disponibilidad Comprometida</t>
  </si>
  <si>
    <t>Capacidad máxima sistema</t>
  </si>
  <si>
    <t>H anual</t>
  </si>
  <si>
    <t>Horas al año</t>
  </si>
  <si>
    <t>Mínima</t>
  </si>
  <si>
    <t>Anual</t>
  </si>
  <si>
    <t>PROMEDIO</t>
  </si>
  <si>
    <t>MEDIANA</t>
  </si>
  <si>
    <t>VARIANZA</t>
  </si>
  <si>
    <t>DESV. STD</t>
  </si>
  <si>
    <t>BOXPLOT</t>
  </si>
  <si>
    <t>Q1</t>
  </si>
  <si>
    <t>Q3</t>
  </si>
  <si>
    <t>RIQ</t>
  </si>
  <si>
    <t>LS</t>
  </si>
  <si>
    <t>LI</t>
  </si>
  <si>
    <t>BS</t>
  </si>
  <si>
    <t>BI</t>
  </si>
  <si>
    <t>Equipo N°1 Impresora "RICOH PRO 751"</t>
  </si>
  <si>
    <t>TBF ORDEN</t>
  </si>
  <si>
    <t>Equipo N° 2 Impresora RICOH PRO C7110</t>
  </si>
  <si>
    <t>késimo</t>
  </si>
  <si>
    <t>Páginas/Hr</t>
  </si>
  <si>
    <t>páginas/hr</t>
  </si>
  <si>
    <t>Pag/H</t>
  </si>
  <si>
    <t>Páginas Anual con Disp Min</t>
  </si>
  <si>
    <t>Cant. Páginas (Anual)</t>
  </si>
  <si>
    <t>Min páginas</t>
  </si>
  <si>
    <t>max páginas</t>
  </si>
  <si>
    <t>Pag/Hr</t>
  </si>
  <si>
    <t>Probabilidad No logro</t>
  </si>
  <si>
    <t>Probabilidad logro</t>
  </si>
  <si>
    <t>Capacidad [pág/h]</t>
  </si>
  <si>
    <t>Capacidad Sistema[pág/h]</t>
  </si>
  <si>
    <t>Resumen</t>
  </si>
  <si>
    <t>Capacidad Promedio [Pág/H]</t>
  </si>
  <si>
    <t>Escenario 1</t>
  </si>
  <si>
    <t>Escenario 2</t>
  </si>
  <si>
    <t>Escenario 3</t>
  </si>
  <si>
    <t>Escenario 4</t>
  </si>
  <si>
    <t>Disponibilidad temporal</t>
  </si>
  <si>
    <t>Disponibilidad Temporal</t>
  </si>
  <si>
    <t>Inicio evaluación</t>
  </si>
  <si>
    <t>Fin Evaluación</t>
  </si>
  <si>
    <t>Horizonte Evaluación</t>
  </si>
  <si>
    <t>Down Time [h]</t>
  </si>
  <si>
    <t>Up Time [h]</t>
  </si>
  <si>
    <t>Capacidad Máxima [Pag/h]</t>
  </si>
  <si>
    <t>páginas</t>
  </si>
  <si>
    <t>Producción Real Sistema [pág]</t>
  </si>
  <si>
    <t>Producción Potencial Sistema [pág]</t>
  </si>
  <si>
    <t>Pág/H</t>
  </si>
  <si>
    <t>ARBITRARIO</t>
  </si>
  <si>
    <t>Sturges</t>
  </si>
  <si>
    <t>Coef. De Variación</t>
  </si>
  <si>
    <t>n</t>
  </si>
  <si>
    <t>(Xi-PROM)^3</t>
  </si>
  <si>
    <t>(Xi-PROM)^4</t>
  </si>
  <si>
    <t>SUMA</t>
  </si>
  <si>
    <t>COEF. VARIACION</t>
  </si>
  <si>
    <t>M3</t>
  </si>
  <si>
    <t>PEARSON</t>
  </si>
  <si>
    <t>FISHER</t>
  </si>
  <si>
    <t>M4</t>
  </si>
  <si>
    <t>(Xi-PROM)</t>
  </si>
  <si>
    <t>Simetría</t>
  </si>
  <si>
    <t>Curtosis</t>
  </si>
</sst>
</file>

<file path=xl/styles.xml><?xml version="1.0" encoding="utf-8"?>
<styleSheet xmlns="http://schemas.openxmlformats.org/spreadsheetml/2006/main">
  <numFmts count="13">
    <numFmt numFmtId="43" formatCode="_-* #,##0.00_-;\-* #,##0.00_-;_-* &quot;-&quot;??_-;_-@_-"/>
    <numFmt numFmtId="164" formatCode="_ * #,##0_ ;_ * \-#,##0_ ;_ * &quot;-&quot;_ ;_ @_ "/>
    <numFmt numFmtId="165" formatCode="0.0000"/>
    <numFmt numFmtId="166" formatCode="0.00000"/>
    <numFmt numFmtId="167" formatCode="_ * #,##0.00000_ ;_ * \-#,##0.00000_ ;_ * &quot;-&quot;??_ ;_ @_ "/>
    <numFmt numFmtId="168" formatCode="0.000"/>
    <numFmt numFmtId="169" formatCode="0.0"/>
    <numFmt numFmtId="170" formatCode="_ * #,##0.00_ ;_ * \-#,##0.00_ ;_ * &quot;-&quot;_ ;_ @_ "/>
    <numFmt numFmtId="171" formatCode="0.0000%"/>
    <numFmt numFmtId="172" formatCode="_-* #,##0_-;\-* #,##0_-;_-* &quot;-&quot;??_-;_-@_-"/>
    <numFmt numFmtId="173" formatCode="#,##0_ ;\-#,##0\ "/>
    <numFmt numFmtId="174" formatCode="0.000%"/>
    <numFmt numFmtId="175" formatCode="_-* #,##0.0000_-;\-* #,##0.0000_-;_-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0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2" fontId="0" fillId="0" borderId="0" xfId="0" applyNumberFormat="1"/>
    <xf numFmtId="165" fontId="0" fillId="0" borderId="0" xfId="0" applyNumberFormat="1" applyAlignment="1">
      <alignment horizontal="center"/>
    </xf>
    <xf numFmtId="165" fontId="0" fillId="2" borderId="0" xfId="0" applyNumberFormat="1" applyFill="1" applyAlignment="1">
      <alignment horizontal="center"/>
    </xf>
    <xf numFmtId="0" fontId="2" fillId="0" borderId="0" xfId="0" applyFont="1"/>
    <xf numFmtId="165" fontId="0" fillId="0" borderId="0" xfId="0" applyNumberFormat="1"/>
    <xf numFmtId="10" fontId="0" fillId="0" borderId="0" xfId="2" applyNumberFormat="1" applyFont="1"/>
    <xf numFmtId="0" fontId="3" fillId="0" borderId="0" xfId="0" applyFont="1" applyAlignment="1">
      <alignment horizontal="left"/>
    </xf>
    <xf numFmtId="10" fontId="0" fillId="0" borderId="0" xfId="0" applyNumberFormat="1"/>
    <xf numFmtId="3" fontId="0" fillId="0" borderId="0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10" fontId="0" fillId="0" borderId="1" xfId="0" applyNumberFormat="1" applyBorder="1"/>
    <xf numFmtId="170" fontId="0" fillId="0" borderId="0" xfId="3" applyNumberFormat="1" applyFont="1"/>
    <xf numFmtId="22" fontId="0" fillId="0" borderId="0" xfId="0" applyNumberFormat="1" applyAlignment="1">
      <alignment horizontal="center"/>
    </xf>
    <xf numFmtId="22" fontId="0" fillId="0" borderId="0" xfId="0" applyNumberFormat="1" applyFont="1" applyFill="1" applyBorder="1" applyAlignment="1">
      <alignment horizontal="center"/>
    </xf>
    <xf numFmtId="3" fontId="0" fillId="0" borderId="0" xfId="0" applyNumberFormat="1"/>
    <xf numFmtId="0" fontId="0" fillId="0" borderId="0" xfId="0" applyNumberFormat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10" fontId="0" fillId="0" borderId="0" xfId="2" applyNumberFormat="1" applyFont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0" fontId="0" fillId="0" borderId="2" xfId="2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1" fontId="0" fillId="0" borderId="2" xfId="2" applyNumberFormat="1" applyFont="1" applyBorder="1" applyAlignment="1">
      <alignment horizontal="center"/>
    </xf>
    <xf numFmtId="172" fontId="0" fillId="0" borderId="0" xfId="1" applyNumberFormat="1" applyFont="1"/>
    <xf numFmtId="172" fontId="0" fillId="0" borderId="2" xfId="1" applyNumberFormat="1" applyFont="1" applyBorder="1" applyAlignment="1">
      <alignment horizontal="center"/>
    </xf>
    <xf numFmtId="0" fontId="0" fillId="0" borderId="2" xfId="0" applyBorder="1"/>
    <xf numFmtId="22" fontId="0" fillId="0" borderId="2" xfId="0" applyNumberFormat="1" applyBorder="1"/>
    <xf numFmtId="2" fontId="0" fillId="0" borderId="2" xfId="0" applyNumberFormat="1" applyBorder="1"/>
    <xf numFmtId="165" fontId="0" fillId="0" borderId="2" xfId="0" applyNumberFormat="1" applyBorder="1"/>
    <xf numFmtId="168" fontId="0" fillId="0" borderId="2" xfId="0" applyNumberFormat="1" applyBorder="1"/>
    <xf numFmtId="169" fontId="0" fillId="0" borderId="2" xfId="0" applyNumberFormat="1" applyBorder="1"/>
    <xf numFmtId="0" fontId="2" fillId="4" borderId="0" xfId="0" applyFont="1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67" fontId="0" fillId="0" borderId="2" xfId="0" applyNumberFormat="1" applyBorder="1"/>
    <xf numFmtId="165" fontId="0" fillId="0" borderId="2" xfId="0" applyNumberFormat="1" applyBorder="1" applyAlignment="1">
      <alignment horizontal="center"/>
    </xf>
    <xf numFmtId="166" fontId="0" fillId="0" borderId="2" xfId="0" applyNumberFormat="1" applyBorder="1"/>
    <xf numFmtId="10" fontId="2" fillId="0" borderId="2" xfId="2" applyNumberFormat="1" applyFont="1" applyBorder="1"/>
    <xf numFmtId="165" fontId="0" fillId="0" borderId="0" xfId="0" applyNumberFormat="1" applyBorder="1" applyAlignment="1">
      <alignment horizontal="center"/>
    </xf>
    <xf numFmtId="165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7" fillId="0" borderId="0" xfId="0" applyFont="1"/>
    <xf numFmtId="0" fontId="6" fillId="0" borderId="2" xfId="0" applyFont="1" applyBorder="1"/>
    <xf numFmtId="0" fontId="0" fillId="2" borderId="2" xfId="0" applyFill="1" applyBorder="1"/>
    <xf numFmtId="0" fontId="0" fillId="0" borderId="2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2" xfId="0" applyNumberFormat="1" applyBorder="1"/>
    <xf numFmtId="172" fontId="0" fillId="0" borderId="2" xfId="1" applyNumberFormat="1" applyFont="1" applyBorder="1"/>
    <xf numFmtId="0" fontId="0" fillId="0" borderId="2" xfId="0" applyBorder="1" applyAlignment="1"/>
    <xf numFmtId="3" fontId="0" fillId="0" borderId="2" xfId="0" applyNumberFormat="1" applyBorder="1" applyAlignment="1"/>
    <xf numFmtId="172" fontId="0" fillId="0" borderId="2" xfId="1" applyNumberFormat="1" applyFont="1" applyBorder="1" applyAlignment="1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10" fontId="2" fillId="0" borderId="0" xfId="0" applyNumberFormat="1" applyFont="1" applyBorder="1" applyAlignment="1">
      <alignment horizontal="center" vertical="center"/>
    </xf>
    <xf numFmtId="3" fontId="2" fillId="0" borderId="0" xfId="0" applyNumberFormat="1" applyFont="1"/>
    <xf numFmtId="10" fontId="2" fillId="0" borderId="2" xfId="0" applyNumberFormat="1" applyFont="1" applyBorder="1" applyAlignment="1">
      <alignment horizontal="center" vertical="center"/>
    </xf>
    <xf numFmtId="22" fontId="0" fillId="0" borderId="2" xfId="0" applyNumberFormat="1" applyBorder="1" applyAlignment="1">
      <alignment horizontal="center"/>
    </xf>
    <xf numFmtId="0" fontId="3" fillId="0" borderId="0" xfId="0" applyFont="1"/>
    <xf numFmtId="10" fontId="0" fillId="0" borderId="2" xfId="2" applyNumberFormat="1" applyFont="1" applyBorder="1"/>
    <xf numFmtId="43" fontId="0" fillId="0" borderId="0" xfId="1" applyFont="1"/>
    <xf numFmtId="10" fontId="0" fillId="0" borderId="2" xfId="0" applyNumberFormat="1" applyBorder="1"/>
    <xf numFmtId="10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3" fontId="0" fillId="0" borderId="0" xfId="1" applyNumberFormat="1" applyFont="1" applyAlignment="1">
      <alignment horizontal="center"/>
    </xf>
    <xf numFmtId="172" fontId="0" fillId="0" borderId="0" xfId="1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/>
    <xf numFmtId="22" fontId="0" fillId="0" borderId="2" xfId="0" applyNumberFormat="1" applyBorder="1" applyAlignment="1">
      <alignment horizontal="center" vertical="center"/>
    </xf>
    <xf numFmtId="174" fontId="2" fillId="0" borderId="2" xfId="2" applyNumberFormat="1" applyFont="1" applyBorder="1"/>
    <xf numFmtId="175" fontId="0" fillId="0" borderId="2" xfId="0" applyNumberFormat="1" applyBorder="1" applyAlignment="1"/>
    <xf numFmtId="0" fontId="0" fillId="0" borderId="0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72" fontId="0" fillId="0" borderId="2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4">
    <cellStyle name="Millares" xfId="1" builtinId="3"/>
    <cellStyle name="Millares [0] 2" xfId="3"/>
    <cellStyle name="Normal" xfId="0" builtinId="0"/>
    <cellStyle name="Porcentual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Vida RICOH PRO C7110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(Bernard) </a:t>
            </a:r>
          </a:p>
        </c:rich>
      </c:tx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21397235628420441"/>
                  <c:y val="-5.4629629629629663E-3"/>
                </c:manualLayout>
              </c:layout>
              <c:numFmt formatCode="General" sourceLinked="0"/>
            </c:trendlineLbl>
          </c:trendline>
          <c:xVal>
            <c:numRef>
              <c:f>'Datos de Vida y falla'!$AS$6:$AS$56</c:f>
              <c:numCache>
                <c:formatCode>0.0000</c:formatCode>
                <c:ptCount val="51"/>
                <c:pt idx="0">
                  <c:v>2.8180854536344233</c:v>
                </c:pt>
                <c:pt idx="1">
                  <c:v>2.8600861875618295</c:v>
                </c:pt>
                <c:pt idx="2">
                  <c:v>2.8944463049047435</c:v>
                </c:pt>
                <c:pt idx="3">
                  <c:v>2.9006219014975172</c:v>
                </c:pt>
                <c:pt idx="4">
                  <c:v>3.2100177175166684</c:v>
                </c:pt>
                <c:pt idx="5">
                  <c:v>3.3710389195823192</c:v>
                </c:pt>
                <c:pt idx="6">
                  <c:v>3.7416911237322186</c:v>
                </c:pt>
                <c:pt idx="7">
                  <c:v>3.7914089002286206</c:v>
                </c:pt>
                <c:pt idx="8">
                  <c:v>3.8041751600127602</c:v>
                </c:pt>
                <c:pt idx="9">
                  <c:v>3.8548308829997917</c:v>
                </c:pt>
                <c:pt idx="10">
                  <c:v>4.1217416941373086</c:v>
                </c:pt>
                <c:pt idx="11">
                  <c:v>4.1516522464450905</c:v>
                </c:pt>
                <c:pt idx="12">
                  <c:v>4.2293510293612684</c:v>
                </c:pt>
                <c:pt idx="13">
                  <c:v>4.2305331598171403</c:v>
                </c:pt>
                <c:pt idx="14">
                  <c:v>4.2482697006130783</c:v>
                </c:pt>
                <c:pt idx="15">
                  <c:v>4.2881690690610714</c:v>
                </c:pt>
                <c:pt idx="16">
                  <c:v>4.3270042585831261</c:v>
                </c:pt>
                <c:pt idx="17">
                  <c:v>4.4407042692152556</c:v>
                </c:pt>
                <c:pt idx="18">
                  <c:v>4.4718008376845182</c:v>
                </c:pt>
                <c:pt idx="19">
                  <c:v>4.480244906466087</c:v>
                </c:pt>
                <c:pt idx="20">
                  <c:v>4.4965728843627844</c:v>
                </c:pt>
                <c:pt idx="21">
                  <c:v>4.5090728208561615</c:v>
                </c:pt>
                <c:pt idx="22">
                  <c:v>4.69943311096368</c:v>
                </c:pt>
                <c:pt idx="23">
                  <c:v>4.7539837766280026</c:v>
                </c:pt>
                <c:pt idx="24">
                  <c:v>4.7800369191849938</c:v>
                </c:pt>
                <c:pt idx="25">
                  <c:v>4.8970392924142061</c:v>
                </c:pt>
                <c:pt idx="26">
                  <c:v>4.9568745514367833</c:v>
                </c:pt>
                <c:pt idx="27">
                  <c:v>5.0857106881834309</c:v>
                </c:pt>
                <c:pt idx="28">
                  <c:v>5.0933628233816597</c:v>
                </c:pt>
                <c:pt idx="29">
                  <c:v>5.1024208472871821</c:v>
                </c:pt>
                <c:pt idx="30">
                  <c:v>5.1083015370436753</c:v>
                </c:pt>
                <c:pt idx="31">
                  <c:v>5.1099039765158558</c:v>
                </c:pt>
                <c:pt idx="32">
                  <c:v>5.2315388460400696</c:v>
                </c:pt>
                <c:pt idx="33">
                  <c:v>5.2538166539630859</c:v>
                </c:pt>
                <c:pt idx="34">
                  <c:v>5.3945703099215017</c:v>
                </c:pt>
                <c:pt idx="35">
                  <c:v>5.4361527306365671</c:v>
                </c:pt>
                <c:pt idx="36">
                  <c:v>5.5592638731693338</c:v>
                </c:pt>
                <c:pt idx="37">
                  <c:v>5.5685591335477413</c:v>
                </c:pt>
                <c:pt idx="38">
                  <c:v>5.9526680864414487</c:v>
                </c:pt>
                <c:pt idx="39">
                  <c:v>6.0112730974299922</c:v>
                </c:pt>
                <c:pt idx="40">
                  <c:v>6.0627372419447063</c:v>
                </c:pt>
                <c:pt idx="41">
                  <c:v>6.1281251890605786</c:v>
                </c:pt>
                <c:pt idx="42">
                  <c:v>6.4420760850864545</c:v>
                </c:pt>
                <c:pt idx="43">
                  <c:v>6.5398017868796599</c:v>
                </c:pt>
                <c:pt idx="44">
                  <c:v>6.5823239772069089</c:v>
                </c:pt>
                <c:pt idx="45">
                  <c:v>6.8900011604755109</c:v>
                </c:pt>
                <c:pt idx="46">
                  <c:v>6.9369298005958973</c:v>
                </c:pt>
                <c:pt idx="47">
                  <c:v>7.0273766265944078</c:v>
                </c:pt>
                <c:pt idx="48">
                  <c:v>7.1826107739810165</c:v>
                </c:pt>
                <c:pt idx="49">
                  <c:v>7.2864403349282636</c:v>
                </c:pt>
                <c:pt idx="50">
                  <c:v>7.3483839395491968</c:v>
                </c:pt>
              </c:numCache>
            </c:numRef>
          </c:xVal>
          <c:yVal>
            <c:numRef>
              <c:f>'Datos de Vida y falla'!$AT$6:$AT$56</c:f>
              <c:numCache>
                <c:formatCode>0.0000</c:formatCode>
                <c:ptCount val="51"/>
                <c:pt idx="0">
                  <c:v>-4.2894648198774812</c:v>
                </c:pt>
                <c:pt idx="1">
                  <c:v>-3.3922404343916224</c:v>
                </c:pt>
                <c:pt idx="2">
                  <c:v>-2.9195281415313916</c:v>
                </c:pt>
                <c:pt idx="3">
                  <c:v>-2.5941845006365565</c:v>
                </c:pt>
                <c:pt idx="4">
                  <c:v>-2.3445117830254731</c:v>
                </c:pt>
                <c:pt idx="5">
                  <c:v>-2.1409776450011928</c:v>
                </c:pt>
                <c:pt idx="6">
                  <c:v>-1.9685109377471828</c:v>
                </c:pt>
                <c:pt idx="7">
                  <c:v>-1.8183699871121706</c:v>
                </c:pt>
                <c:pt idx="8">
                  <c:v>-1.6850279318268859</c:v>
                </c:pt>
                <c:pt idx="9">
                  <c:v>-1.5647655306275667</c:v>
                </c:pt>
                <c:pt idx="10">
                  <c:v>-1.4549583723477195</c:v>
                </c:pt>
                <c:pt idx="11">
                  <c:v>-1.3536839681948696</c:v>
                </c:pt>
                <c:pt idx="12">
                  <c:v>-1.2594905444824358</c:v>
                </c:pt>
                <c:pt idx="13">
                  <c:v>-1.1712537001094008</c:v>
                </c:pt>
                <c:pt idx="14">
                  <c:v>-1.0880836575362667</c:v>
                </c:pt>
                <c:pt idx="15">
                  <c:v>-1.0092630664617472</c:v>
                </c:pt>
                <c:pt idx="16">
                  <c:v>-0.93420400707441187</c:v>
                </c:pt>
                <c:pt idx="17">
                  <c:v>-0.86241747259086032</c:v>
                </c:pt>
                <c:pt idx="18">
                  <c:v>-0.79349120087954861</c:v>
                </c:pt>
                <c:pt idx="19">
                  <c:v>-0.72707323271944835</c:v>
                </c:pt>
                <c:pt idx="20">
                  <c:v>-0.6628594831183855</c:v>
                </c:pt>
                <c:pt idx="21">
                  <c:v>-0.60058417687726118</c:v>
                </c:pt>
                <c:pt idx="22">
                  <c:v>-0.54001235992202246</c:v>
                </c:pt>
                <c:pt idx="23">
                  <c:v>-0.48093393313886157</c:v>
                </c:pt>
                <c:pt idx="24">
                  <c:v>-0.42315881195346833</c:v>
                </c:pt>
                <c:pt idx="25">
                  <c:v>-0.36651292058166435</c:v>
                </c:pt>
                <c:pt idx="26">
                  <c:v>-0.3108348018738879</c:v>
                </c:pt>
                <c:pt idx="27">
                  <c:v>-0.25597267266266716</c:v>
                </c:pt>
                <c:pt idx="28">
                  <c:v>-0.20178178719475684</c:v>
                </c:pt>
                <c:pt idx="29">
                  <c:v>-0.14812199170762272</c:v>
                </c:pt>
                <c:pt idx="30">
                  <c:v>-9.4855363840012072E-2</c:v>
                </c:pt>
                <c:pt idx="31">
                  <c:v>-4.1843832338345682E-2</c:v>
                </c:pt>
                <c:pt idx="32">
                  <c:v>1.1053334796421736E-2</c:v>
                </c:pt>
                <c:pt idx="33">
                  <c:v>6.3982303553499723E-2</c:v>
                </c:pt>
                <c:pt idx="34">
                  <c:v>0.11709787035171115</c:v>
                </c:pt>
                <c:pt idx="35">
                  <c:v>0.17056729542601401</c:v>
                </c:pt>
                <c:pt idx="36">
                  <c:v>0.22457506914460737</c:v>
                </c:pt>
                <c:pt idx="37">
                  <c:v>0.27932903750949989</c:v>
                </c:pt>
                <c:pt idx="38">
                  <c:v>0.33506852258732828</c:v>
                </c:pt>
                <c:pt idx="39">
                  <c:v>0.39207541874581719</c:v>
                </c:pt>
                <c:pt idx="40">
                  <c:v>0.45068983221077602</c:v>
                </c:pt>
                <c:pt idx="41">
                  <c:v>0.51133286726732086</c:v>
                </c:pt>
                <c:pt idx="42">
                  <c:v>0.57454107635087881</c:v>
                </c:pt>
                <c:pt idx="43">
                  <c:v>0.64102082537963156</c:v>
                </c:pt>
                <c:pt idx="44">
                  <c:v>0.71173860703287017</c:v>
                </c:pt>
                <c:pt idx="45">
                  <c:v>0.78808092480339198</c:v>
                </c:pt>
                <c:pt idx="46">
                  <c:v>0.87216146758856716</c:v>
                </c:pt>
                <c:pt idx="47">
                  <c:v>0.96748005492503109</c:v>
                </c:pt>
                <c:pt idx="48">
                  <c:v>1.0805794701493456</c:v>
                </c:pt>
                <c:pt idx="49">
                  <c:v>1.2264219035061665</c:v>
                </c:pt>
                <c:pt idx="50">
                  <c:v>1.4577572401184762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6C9D-43B4-ACEA-B1C2553B05BE}"/>
            </c:ext>
          </c:extLst>
        </c:ser>
        <c:axId val="171949440"/>
        <c:axId val="188131200"/>
      </c:scatterChart>
      <c:valAx>
        <c:axId val="171949440"/>
        <c:scaling>
          <c:orientation val="minMax"/>
          <c:min val="2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</c:title>
        <c:numFmt formatCode="0.0000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88131200"/>
        <c:crosses val="autoZero"/>
        <c:crossBetween val="midCat"/>
      </c:valAx>
      <c:valAx>
        <c:axId val="18813120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</c:title>
        <c:numFmt formatCode="0.0000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1949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RICOH PRO 751</a:t>
            </a:r>
          </a:p>
        </c:rich>
      </c:tx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52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'Datos de Vida y falla'!$Y$5:$Y$66</c:f>
              <c:numCache>
                <c:formatCode>0.0000</c:formatCode>
                <c:ptCount val="62"/>
                <c:pt idx="0">
                  <c:v>3.0101262783061049</c:v>
                </c:pt>
                <c:pt idx="1">
                  <c:v>3.0488916487740045</c:v>
                </c:pt>
                <c:pt idx="2">
                  <c:v>3.0705226520906432</c:v>
                </c:pt>
                <c:pt idx="3">
                  <c:v>3.0879546630282961</c:v>
                </c:pt>
                <c:pt idx="4">
                  <c:v>3.0941911835925646</c:v>
                </c:pt>
                <c:pt idx="5">
                  <c:v>3.0982259877886733</c:v>
                </c:pt>
                <c:pt idx="6">
                  <c:v>3.1237950353589428</c:v>
                </c:pt>
                <c:pt idx="7">
                  <c:v>3.1451645705233569</c:v>
                </c:pt>
                <c:pt idx="8">
                  <c:v>3.1497716915018641</c:v>
                </c:pt>
                <c:pt idx="9">
                  <c:v>3.1522477823289003</c:v>
                </c:pt>
                <c:pt idx="10">
                  <c:v>3.1569511793277014</c:v>
                </c:pt>
                <c:pt idx="11">
                  <c:v>3.1785536146683189</c:v>
                </c:pt>
                <c:pt idx="12">
                  <c:v>3.1921315908190357</c:v>
                </c:pt>
                <c:pt idx="13">
                  <c:v>3.2047365771222553</c:v>
                </c:pt>
                <c:pt idx="14">
                  <c:v>3.2156104396414396</c:v>
                </c:pt>
                <c:pt idx="15">
                  <c:v>3.2534780581192297</c:v>
                </c:pt>
                <c:pt idx="16">
                  <c:v>3.2768827559726699</c:v>
                </c:pt>
                <c:pt idx="17">
                  <c:v>3.2787982616069504</c:v>
                </c:pt>
                <c:pt idx="18">
                  <c:v>3.2904056319091692</c:v>
                </c:pt>
                <c:pt idx="19">
                  <c:v>3.3068972262438692</c:v>
                </c:pt>
                <c:pt idx="20">
                  <c:v>3.318157939385677</c:v>
                </c:pt>
                <c:pt idx="21">
                  <c:v>3.3196548349198958</c:v>
                </c:pt>
                <c:pt idx="22">
                  <c:v>3.3212203360484627</c:v>
                </c:pt>
                <c:pt idx="23">
                  <c:v>3.331827783813897</c:v>
                </c:pt>
                <c:pt idx="24">
                  <c:v>3.3997103172173615</c:v>
                </c:pt>
                <c:pt idx="25">
                  <c:v>3.4060410793998948</c:v>
                </c:pt>
                <c:pt idx="26">
                  <c:v>3.4354281776971165</c:v>
                </c:pt>
                <c:pt idx="27">
                  <c:v>3.4660491880915574</c:v>
                </c:pt>
                <c:pt idx="28">
                  <c:v>3.4750401542449758</c:v>
                </c:pt>
                <c:pt idx="29">
                  <c:v>3.4878955958597349</c:v>
                </c:pt>
                <c:pt idx="30">
                  <c:v>3.5018047588837753</c:v>
                </c:pt>
                <c:pt idx="31">
                  <c:v>3.51453666124215</c:v>
                </c:pt>
                <c:pt idx="32">
                  <c:v>3.5178387407985845</c:v>
                </c:pt>
                <c:pt idx="33">
                  <c:v>3.5415064153170901</c:v>
                </c:pt>
                <c:pt idx="34">
                  <c:v>3.5677324322551254</c:v>
                </c:pt>
                <c:pt idx="35">
                  <c:v>3.5833291773670748</c:v>
                </c:pt>
                <c:pt idx="36">
                  <c:v>3.5919525291847174</c:v>
                </c:pt>
                <c:pt idx="37">
                  <c:v>3.6111331205788257</c:v>
                </c:pt>
                <c:pt idx="38">
                  <c:v>3.6210062061454611</c:v>
                </c:pt>
                <c:pt idx="39">
                  <c:v>3.6840990518254166</c:v>
                </c:pt>
                <c:pt idx="40">
                  <c:v>3.6932256764232898</c:v>
                </c:pt>
                <c:pt idx="41">
                  <c:v>3.6965420155046615</c:v>
                </c:pt>
                <c:pt idx="42">
                  <c:v>3.7299873532813139</c:v>
                </c:pt>
                <c:pt idx="43">
                  <c:v>3.7832274143618179</c:v>
                </c:pt>
                <c:pt idx="44">
                  <c:v>3.7849357426780204</c:v>
                </c:pt>
                <c:pt idx="45">
                  <c:v>3.8211922534824154</c:v>
                </c:pt>
                <c:pt idx="46">
                  <c:v>3.8346268872993643</c:v>
                </c:pt>
                <c:pt idx="47">
                  <c:v>3.8390616125428112</c:v>
                </c:pt>
                <c:pt idx="48">
                  <c:v>3.8445233971717183</c:v>
                </c:pt>
                <c:pt idx="49">
                  <c:v>3.8557741043548885</c:v>
                </c:pt>
                <c:pt idx="50">
                  <c:v>3.8734950338429703</c:v>
                </c:pt>
                <c:pt idx="51">
                  <c:v>3.8801656206588779</c:v>
                </c:pt>
                <c:pt idx="52">
                  <c:v>3.9031115803925589</c:v>
                </c:pt>
                <c:pt idx="53">
                  <c:v>3.9138129692569628</c:v>
                </c:pt>
                <c:pt idx="54">
                  <c:v>3.9150212167217671</c:v>
                </c:pt>
                <c:pt idx="55">
                  <c:v>3.9648780123200922</c:v>
                </c:pt>
                <c:pt idx="56">
                  <c:v>3.9709946750152714</c:v>
                </c:pt>
                <c:pt idx="57">
                  <c:v>3.9812258506558011</c:v>
                </c:pt>
                <c:pt idx="58">
                  <c:v>3.987831946849195</c:v>
                </c:pt>
                <c:pt idx="59">
                  <c:v>3.9952661702386782</c:v>
                </c:pt>
                <c:pt idx="60">
                  <c:v>3.9960396479938458</c:v>
                </c:pt>
                <c:pt idx="61">
                  <c:v>3.9993625678900893</c:v>
                </c:pt>
              </c:numCache>
            </c:numRef>
          </c:xVal>
          <c:yVal>
            <c:numRef>
              <c:f>'Datos de Vida y falla'!$AA$5:$AA$66</c:f>
              <c:numCache>
                <c:formatCode>0.00000</c:formatCode>
                <c:ptCount val="62"/>
                <c:pt idx="0">
                  <c:v>-2.2829061451626966</c:v>
                </c:pt>
                <c:pt idx="1">
                  <c:v>-1.9229432326980067</c:v>
                </c:pt>
                <c:pt idx="2">
                  <c:v>-1.7139469921242032</c:v>
                </c:pt>
                <c:pt idx="3">
                  <c:v>-1.5607203669919816</c:v>
                </c:pt>
                <c:pt idx="4">
                  <c:v>-1.4372709296104942</c:v>
                </c:pt>
                <c:pt idx="5">
                  <c:v>-1.3325110656690242</c:v>
                </c:pt>
                <c:pt idx="6">
                  <c:v>-1.2406269545446755</c:v>
                </c:pt>
                <c:pt idx="7">
                  <c:v>-1.1581695013594842</c:v>
                </c:pt>
                <c:pt idx="8">
                  <c:v>-1.0829149986865176</c:v>
                </c:pt>
                <c:pt idx="9">
                  <c:v>-1.0133407367905356</c:v>
                </c:pt>
                <c:pt idx="10">
                  <c:v>-0.94835508261272783</c:v>
                </c:pt>
                <c:pt idx="11">
                  <c:v>-0.88714655901887629</c:v>
                </c:pt>
                <c:pt idx="12">
                  <c:v>-0.82909388791817684</c:v>
                </c:pt>
                <c:pt idx="13">
                  <c:v>-0.77370956206501984</c:v>
                </c:pt>
                <c:pt idx="14">
                  <c:v>-0.72060293726447444</c:v>
                </c:pt>
                <c:pt idx="15">
                  <c:v>-0.66945523347368319</c:v>
                </c:pt>
                <c:pt idx="16">
                  <c:v>-0.62000209105335058</c:v>
                </c:pt>
                <c:pt idx="17">
                  <c:v>-0.57202108187294498</c:v>
                </c:pt>
                <c:pt idx="18">
                  <c:v>-0.52532256381559228</c:v>
                </c:pt>
                <c:pt idx="19">
                  <c:v>-0.4797428475882014</c:v>
                </c:pt>
                <c:pt idx="20">
                  <c:v>-0.43513899733458328</c:v>
                </c:pt>
                <c:pt idx="21">
                  <c:v>-0.39138480732684511</c:v>
                </c:pt>
                <c:pt idx="22">
                  <c:v>-0.34836763896820011</c:v>
                </c:pt>
                <c:pt idx="23">
                  <c:v>-0.30598589577947566</c:v>
                </c:pt>
                <c:pt idx="24">
                  <c:v>-0.26414697682592359</c:v>
                </c:pt>
                <c:pt idx="25">
                  <c:v>-0.22276559199316581</c:v>
                </c:pt>
                <c:pt idx="26">
                  <c:v>-0.18176235235862642</c:v>
                </c:pt>
                <c:pt idx="27">
                  <c:v>-0.14106256988726978</c:v>
                </c:pt>
                <c:pt idx="28">
                  <c:v>-0.10059521555922685</c:v>
                </c:pt>
                <c:pt idx="29">
                  <c:v>-6.0291995615995922E-2</c:v>
                </c:pt>
                <c:pt idx="30">
                  <c:v>-2.008651308614149E-2</c:v>
                </c:pt>
                <c:pt idx="31">
                  <c:v>2.0086513086141213E-2</c:v>
                </c:pt>
                <c:pt idx="32">
                  <c:v>6.0291995615995658E-2</c:v>
                </c:pt>
                <c:pt idx="33">
                  <c:v>0.10059521555922685</c:v>
                </c:pt>
                <c:pt idx="34">
                  <c:v>0.14106256988726951</c:v>
                </c:pt>
                <c:pt idx="35">
                  <c:v>0.18176235235862642</c:v>
                </c:pt>
                <c:pt idx="36">
                  <c:v>0.22276559199316553</c:v>
                </c:pt>
                <c:pt idx="37">
                  <c:v>0.26414697682592359</c:v>
                </c:pt>
                <c:pt idx="38">
                  <c:v>0.30598589577947544</c:v>
                </c:pt>
                <c:pt idx="39">
                  <c:v>0.34836763896820011</c:v>
                </c:pt>
                <c:pt idx="40">
                  <c:v>0.39138480732684489</c:v>
                </c:pt>
                <c:pt idx="41">
                  <c:v>0.43513899733458328</c:v>
                </c:pt>
                <c:pt idx="42">
                  <c:v>0.47974284758820096</c:v>
                </c:pt>
                <c:pt idx="43">
                  <c:v>0.52532256381559228</c:v>
                </c:pt>
                <c:pt idx="44">
                  <c:v>0.57202108187294476</c:v>
                </c:pt>
                <c:pt idx="45">
                  <c:v>0.62000209105335058</c:v>
                </c:pt>
                <c:pt idx="46">
                  <c:v>0.66945523347368319</c:v>
                </c:pt>
                <c:pt idx="47">
                  <c:v>0.72060293726447444</c:v>
                </c:pt>
                <c:pt idx="48">
                  <c:v>0.77370956206501984</c:v>
                </c:pt>
                <c:pt idx="49">
                  <c:v>0.82909388791817684</c:v>
                </c:pt>
                <c:pt idx="50">
                  <c:v>0.88714655901887629</c:v>
                </c:pt>
                <c:pt idx="51">
                  <c:v>0.94835508261272783</c:v>
                </c:pt>
                <c:pt idx="52">
                  <c:v>1.0133407367905356</c:v>
                </c:pt>
                <c:pt idx="53">
                  <c:v>1.0829149986865176</c:v>
                </c:pt>
                <c:pt idx="54">
                  <c:v>1.1581695013594842</c:v>
                </c:pt>
                <c:pt idx="55">
                  <c:v>1.2406269545446755</c:v>
                </c:pt>
                <c:pt idx="56">
                  <c:v>1.3325110656690242</c:v>
                </c:pt>
                <c:pt idx="57">
                  <c:v>1.4372709296104942</c:v>
                </c:pt>
                <c:pt idx="58">
                  <c:v>1.5607203669919816</c:v>
                </c:pt>
                <c:pt idx="59">
                  <c:v>1.7139469921242032</c:v>
                </c:pt>
                <c:pt idx="60">
                  <c:v>1.9229432326980067</c:v>
                </c:pt>
                <c:pt idx="61">
                  <c:v>2.2829061451626966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030E-4E7E-8144-B294B253169D}"/>
            </c:ext>
          </c:extLst>
        </c:ser>
        <c:axId val="71851392"/>
        <c:axId val="71853568"/>
      </c:scatterChart>
      <c:valAx>
        <c:axId val="71851392"/>
        <c:scaling>
          <c:orientation val="minMax"/>
          <c:min val="2.8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</c:title>
        <c:numFmt formatCode="0.0000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1853568"/>
        <c:crosses val="autoZero"/>
        <c:crossBetween val="midCat"/>
      </c:valAx>
      <c:valAx>
        <c:axId val="7185356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</c:title>
        <c:numFmt formatCode="0.00000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1851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RICOH PRO C7110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(Bernard)</a:t>
            </a:r>
          </a:p>
        </c:rich>
      </c:tx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9.0304448760124889E-2"/>
                  <c:y val="-2.3981481481481479E-2"/>
                </c:manualLayout>
              </c:layout>
              <c:numFmt formatCode="General" sourceLinked="0"/>
            </c:trendlineLbl>
          </c:trendline>
          <c:xVal>
            <c:numRef>
              <c:f>'Datos de Vida y falla'!$BG$5:$BG$56</c:f>
              <c:numCache>
                <c:formatCode>0.0000</c:formatCode>
                <c:ptCount val="52"/>
                <c:pt idx="0">
                  <c:v>3.019153306328902</c:v>
                </c:pt>
                <c:pt idx="1">
                  <c:v>3.0714067330611221</c:v>
                </c:pt>
                <c:pt idx="2">
                  <c:v>3.0794541240442186</c:v>
                </c:pt>
                <c:pt idx="3">
                  <c:v>3.0805396974170245</c:v>
                </c:pt>
                <c:pt idx="4">
                  <c:v>3.0885719917276413</c:v>
                </c:pt>
                <c:pt idx="5">
                  <c:v>3.0955526072763471</c:v>
                </c:pt>
                <c:pt idx="6">
                  <c:v>3.1006286478101082</c:v>
                </c:pt>
                <c:pt idx="7">
                  <c:v>3.1142500647537279</c:v>
                </c:pt>
                <c:pt idx="8">
                  <c:v>3.1183558584990596</c:v>
                </c:pt>
                <c:pt idx="9">
                  <c:v>3.1457330054785873</c:v>
                </c:pt>
                <c:pt idx="10">
                  <c:v>3.2247088247024438</c:v>
                </c:pt>
                <c:pt idx="11">
                  <c:v>3.245776567686363</c:v>
                </c:pt>
                <c:pt idx="12">
                  <c:v>3.2633303102038322</c:v>
                </c:pt>
                <c:pt idx="13">
                  <c:v>3.2784574179335202</c:v>
                </c:pt>
                <c:pt idx="14">
                  <c:v>3.2944378011495301</c:v>
                </c:pt>
                <c:pt idx="15">
                  <c:v>3.300873161741003</c:v>
                </c:pt>
                <c:pt idx="16">
                  <c:v>3.3051869939680092</c:v>
                </c:pt>
                <c:pt idx="17">
                  <c:v>3.3131302916983607</c:v>
                </c:pt>
                <c:pt idx="18">
                  <c:v>3.3145485871750822</c:v>
                </c:pt>
                <c:pt idx="19">
                  <c:v>3.3163487980766444</c:v>
                </c:pt>
                <c:pt idx="20">
                  <c:v>3.3662157691412427</c:v>
                </c:pt>
                <c:pt idx="21">
                  <c:v>3.3819995822694895</c:v>
                </c:pt>
                <c:pt idx="22">
                  <c:v>3.419529833169122</c:v>
                </c:pt>
                <c:pt idx="23">
                  <c:v>3.4318043979224804</c:v>
                </c:pt>
                <c:pt idx="24">
                  <c:v>3.4670563282039248</c:v>
                </c:pt>
                <c:pt idx="25">
                  <c:v>3.4924942156702148</c:v>
                </c:pt>
                <c:pt idx="26">
                  <c:v>3.4991194537242514</c:v>
                </c:pt>
                <c:pt idx="27">
                  <c:v>3.5369680321326404</c:v>
                </c:pt>
                <c:pt idx="28">
                  <c:v>3.567005836674225</c:v>
                </c:pt>
                <c:pt idx="29">
                  <c:v>3.6107912613260238</c:v>
                </c:pt>
                <c:pt idx="30">
                  <c:v>3.6369693436866246</c:v>
                </c:pt>
                <c:pt idx="31">
                  <c:v>3.6412526382867343</c:v>
                </c:pt>
                <c:pt idx="32">
                  <c:v>3.6543350935929544</c:v>
                </c:pt>
                <c:pt idx="33">
                  <c:v>3.659556653919255</c:v>
                </c:pt>
                <c:pt idx="34">
                  <c:v>3.7050162952065397</c:v>
                </c:pt>
                <c:pt idx="35">
                  <c:v>3.7270487695636705</c:v>
                </c:pt>
                <c:pt idx="36">
                  <c:v>3.7388530461103424</c:v>
                </c:pt>
                <c:pt idx="37">
                  <c:v>3.7412469925191774</c:v>
                </c:pt>
                <c:pt idx="38">
                  <c:v>3.7440154914121919</c:v>
                </c:pt>
                <c:pt idx="39">
                  <c:v>3.7575064569226688</c:v>
                </c:pt>
                <c:pt idx="40">
                  <c:v>3.7598418668193334</c:v>
                </c:pt>
                <c:pt idx="41">
                  <c:v>3.7645362598746264</c:v>
                </c:pt>
                <c:pt idx="42">
                  <c:v>3.7743883248112056</c:v>
                </c:pt>
                <c:pt idx="43">
                  <c:v>3.7793695453692928</c:v>
                </c:pt>
                <c:pt idx="44">
                  <c:v>3.8426864338410192</c:v>
                </c:pt>
                <c:pt idx="45">
                  <c:v>3.8678446104432469</c:v>
                </c:pt>
                <c:pt idx="46">
                  <c:v>3.8807760615403346</c:v>
                </c:pt>
                <c:pt idx="47">
                  <c:v>3.9140900261824383</c:v>
                </c:pt>
                <c:pt idx="48">
                  <c:v>3.923891753636755</c:v>
                </c:pt>
                <c:pt idx="49">
                  <c:v>3.937141414313305</c:v>
                </c:pt>
                <c:pt idx="50">
                  <c:v>3.9437609609354451</c:v>
                </c:pt>
                <c:pt idx="51">
                  <c:v>3.9834469399283785</c:v>
                </c:pt>
              </c:numCache>
            </c:numRef>
          </c:xVal>
          <c:yVal>
            <c:numRef>
              <c:f>'Datos de Vida y falla'!$BI$5:$BI$56</c:f>
              <c:numCache>
                <c:formatCode>0.00000</c:formatCode>
                <c:ptCount val="52"/>
                <c:pt idx="0">
                  <c:v>-2.2156197184696937</c:v>
                </c:pt>
                <c:pt idx="1">
                  <c:v>-1.8460462092017944</c:v>
                </c:pt>
                <c:pt idx="2">
                  <c:v>-1.630227446665566</c:v>
                </c:pt>
                <c:pt idx="3">
                  <c:v>-1.4712579371990819</c:v>
                </c:pt>
                <c:pt idx="4">
                  <c:v>-1.3426377114882451</c:v>
                </c:pt>
                <c:pt idx="5">
                  <c:v>-1.233049620291093</c:v>
                </c:pt>
                <c:pt idx="6">
                  <c:v>-1.1365530158310668</c:v>
                </c:pt>
                <c:pt idx="7">
                  <c:v>-1.049619409200182</c:v>
                </c:pt>
                <c:pt idx="8">
                  <c:v>-0.96997075691972645</c:v>
                </c:pt>
                <c:pt idx="9">
                  <c:v>-0.89604447990194735</c:v>
                </c:pt>
                <c:pt idx="10">
                  <c:v>-0.82671794712148672</c:v>
                </c:pt>
                <c:pt idx="11">
                  <c:v>-0.76115434228754797</c:v>
                </c:pt>
                <c:pt idx="12">
                  <c:v>-0.69871073397684191</c:v>
                </c:pt>
                <c:pt idx="13">
                  <c:v>-0.63888036332198817</c:v>
                </c:pt>
                <c:pt idx="14">
                  <c:v>-0.58125485459206727</c:v>
                </c:pt>
                <c:pt idx="15">
                  <c:v>-0.52549857850377002</c:v>
                </c:pt>
                <c:pt idx="16">
                  <c:v>-0.47133072164434131</c:v>
                </c:pt>
                <c:pt idx="17">
                  <c:v>-0.41851240448134475</c:v>
                </c:pt>
                <c:pt idx="18">
                  <c:v>-0.36683719935966885</c:v>
                </c:pt>
                <c:pt idx="19">
                  <c:v>-0.31612399185375717</c:v>
                </c:pt>
                <c:pt idx="20">
                  <c:v>-0.26621148818472573</c:v>
                </c:pt>
                <c:pt idx="21">
                  <c:v>-0.2169538959946728</c:v>
                </c:pt>
                <c:pt idx="22">
                  <c:v>-0.16821744962304341</c:v>
                </c:pt>
                <c:pt idx="23">
                  <c:v>-0.11987754500533412</c:v>
                </c:pt>
                <c:pt idx="24">
                  <c:v>-7.1816311545650796E-2</c:v>
                </c:pt>
                <c:pt idx="25">
                  <c:v>-2.3920489708433461E-2</c:v>
                </c:pt>
                <c:pt idx="26">
                  <c:v>2.3920489708433176E-2</c:v>
                </c:pt>
                <c:pt idx="27">
                  <c:v>7.1816311545650491E-2</c:v>
                </c:pt>
                <c:pt idx="28">
                  <c:v>0.11987754500533412</c:v>
                </c:pt>
                <c:pt idx="29">
                  <c:v>0.16821744962304314</c:v>
                </c:pt>
                <c:pt idx="30">
                  <c:v>0.21695389599467252</c:v>
                </c:pt>
                <c:pt idx="31">
                  <c:v>0.2662114881847254</c:v>
                </c:pt>
                <c:pt idx="32">
                  <c:v>0.31612399185375717</c:v>
                </c:pt>
                <c:pt idx="33">
                  <c:v>0.36683719935966885</c:v>
                </c:pt>
                <c:pt idx="34">
                  <c:v>0.4185124044813443</c:v>
                </c:pt>
                <c:pt idx="35">
                  <c:v>0.47133072164434131</c:v>
                </c:pt>
                <c:pt idx="36">
                  <c:v>0.52549857850377002</c:v>
                </c:pt>
                <c:pt idx="37">
                  <c:v>0.58125485459206727</c:v>
                </c:pt>
                <c:pt idx="38">
                  <c:v>0.63888036332198817</c:v>
                </c:pt>
                <c:pt idx="39">
                  <c:v>0.69871073397684191</c:v>
                </c:pt>
                <c:pt idx="40">
                  <c:v>0.76115434228754797</c:v>
                </c:pt>
                <c:pt idx="41">
                  <c:v>0.82671794712148672</c:v>
                </c:pt>
                <c:pt idx="42">
                  <c:v>0.89604447990194735</c:v>
                </c:pt>
                <c:pt idx="43">
                  <c:v>0.96997075691972645</c:v>
                </c:pt>
                <c:pt idx="44">
                  <c:v>1.049619409200182</c:v>
                </c:pt>
                <c:pt idx="45">
                  <c:v>1.1365530158310668</c:v>
                </c:pt>
                <c:pt idx="46">
                  <c:v>1.233049620291093</c:v>
                </c:pt>
                <c:pt idx="47">
                  <c:v>1.3426377114882451</c:v>
                </c:pt>
                <c:pt idx="48">
                  <c:v>1.4712579371990824</c:v>
                </c:pt>
                <c:pt idx="49">
                  <c:v>1.630227446665566</c:v>
                </c:pt>
                <c:pt idx="50">
                  <c:v>1.8460462092017944</c:v>
                </c:pt>
                <c:pt idx="51">
                  <c:v>2.2156197184696937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2FED-49D8-9D2C-84C86FBBC001}"/>
            </c:ext>
          </c:extLst>
        </c:ser>
        <c:axId val="71776896"/>
        <c:axId val="71885568"/>
      </c:scatterChart>
      <c:valAx>
        <c:axId val="71776896"/>
        <c:scaling>
          <c:orientation val="minMax"/>
          <c:min val="2.9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TTR[HRS]</a:t>
                </a:r>
              </a:p>
            </c:rich>
          </c:tx>
        </c:title>
        <c:numFmt formatCode="0.0000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1885568"/>
        <c:crosses val="autoZero"/>
        <c:crossBetween val="midCat"/>
      </c:valAx>
      <c:valAx>
        <c:axId val="7188556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</c:title>
        <c:numFmt formatCode="0.00000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17768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</c:legend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</a:t>
            </a:r>
            <a:r>
              <a:rPr lang="es-CL" baseline="0"/>
              <a:t>ICOH PRO 751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663E-3"/>
                </c:manualLayout>
              </c:layout>
              <c:numFmt formatCode="General" sourceLinked="0"/>
            </c:trendlineLbl>
          </c:trendline>
          <c:xVal>
            <c:numRef>
              <c:f>'Datos de Vida y falla'!$L$6:$L$66</c:f>
              <c:numCache>
                <c:formatCode>0.0000</c:formatCode>
                <c:ptCount val="61"/>
                <c:pt idx="0">
                  <c:v>0.54781925177019519</c:v>
                </c:pt>
                <c:pt idx="1">
                  <c:v>2.535102404509133</c:v>
                </c:pt>
                <c:pt idx="2">
                  <c:v>2.5673957518754729</c:v>
                </c:pt>
                <c:pt idx="3">
                  <c:v>2.7607905630054388</c:v>
                </c:pt>
                <c:pt idx="4">
                  <c:v>2.7658049467601367</c:v>
                </c:pt>
                <c:pt idx="5">
                  <c:v>2.8323578805298153</c:v>
                </c:pt>
                <c:pt idx="6">
                  <c:v>2.84256765809993</c:v>
                </c:pt>
                <c:pt idx="7">
                  <c:v>2.8452843470793181</c:v>
                </c:pt>
                <c:pt idx="8">
                  <c:v>2.9342753146738918</c:v>
                </c:pt>
                <c:pt idx="9">
                  <c:v>2.9401371436763188</c:v>
                </c:pt>
                <c:pt idx="10">
                  <c:v>2.9667554546194683</c:v>
                </c:pt>
                <c:pt idx="11">
                  <c:v>3.2444222550868007</c:v>
                </c:pt>
                <c:pt idx="12">
                  <c:v>3.7608382289297664</c:v>
                </c:pt>
                <c:pt idx="13">
                  <c:v>3.7788791114215234</c:v>
                </c:pt>
                <c:pt idx="14">
                  <c:v>3.7897767681806425</c:v>
                </c:pt>
                <c:pt idx="15">
                  <c:v>3.8285435957591325</c:v>
                </c:pt>
                <c:pt idx="16">
                  <c:v>3.8928184576266114</c:v>
                </c:pt>
                <c:pt idx="17">
                  <c:v>4.1209665992545998</c:v>
                </c:pt>
                <c:pt idx="18">
                  <c:v>4.489750740518101</c:v>
                </c:pt>
                <c:pt idx="19">
                  <c:v>4.4953939128146425</c:v>
                </c:pt>
                <c:pt idx="20">
                  <c:v>4.5167227454917542</c:v>
                </c:pt>
                <c:pt idx="21">
                  <c:v>4.6760407352270343</c:v>
                </c:pt>
                <c:pt idx="22">
                  <c:v>4.6996592604801739</c:v>
                </c:pt>
                <c:pt idx="23">
                  <c:v>4.7456813001065044</c:v>
                </c:pt>
                <c:pt idx="24">
                  <c:v>4.7682205263901052</c:v>
                </c:pt>
                <c:pt idx="25">
                  <c:v>4.7788298723381644</c:v>
                </c:pt>
                <c:pt idx="26">
                  <c:v>4.7970746513823759</c:v>
                </c:pt>
                <c:pt idx="27">
                  <c:v>4.8086874109362583</c:v>
                </c:pt>
                <c:pt idx="28">
                  <c:v>4.8339443262745156</c:v>
                </c:pt>
                <c:pt idx="29">
                  <c:v>4.9288625367296595</c:v>
                </c:pt>
                <c:pt idx="30">
                  <c:v>4.9903756226570497</c:v>
                </c:pt>
                <c:pt idx="31">
                  <c:v>5.1089602898692759</c:v>
                </c:pt>
                <c:pt idx="32">
                  <c:v>5.1093612807926405</c:v>
                </c:pt>
                <c:pt idx="33">
                  <c:v>5.2499568592846142</c:v>
                </c:pt>
                <c:pt idx="34">
                  <c:v>5.2775538267734277</c:v>
                </c:pt>
                <c:pt idx="35">
                  <c:v>5.3653987688502882</c:v>
                </c:pt>
                <c:pt idx="36">
                  <c:v>5.4792517287100297</c:v>
                </c:pt>
                <c:pt idx="37">
                  <c:v>5.5495253792492649</c:v>
                </c:pt>
                <c:pt idx="38">
                  <c:v>5.633598432660019</c:v>
                </c:pt>
                <c:pt idx="39">
                  <c:v>5.6475434930230648</c:v>
                </c:pt>
                <c:pt idx="40">
                  <c:v>5.7246350289699421</c:v>
                </c:pt>
                <c:pt idx="41">
                  <c:v>5.8084790831888631</c:v>
                </c:pt>
                <c:pt idx="42">
                  <c:v>5.80879324691786</c:v>
                </c:pt>
                <c:pt idx="43">
                  <c:v>5.8645740258032912</c:v>
                </c:pt>
                <c:pt idx="44">
                  <c:v>5.8879548037564895</c:v>
                </c:pt>
                <c:pt idx="45">
                  <c:v>5.9384533364145513</c:v>
                </c:pt>
                <c:pt idx="46">
                  <c:v>5.9425247407519644</c:v>
                </c:pt>
                <c:pt idx="47">
                  <c:v>5.9531815270915196</c:v>
                </c:pt>
                <c:pt idx="48">
                  <c:v>6.0116649558844557</c:v>
                </c:pt>
                <c:pt idx="49">
                  <c:v>6.1122095005804606</c:v>
                </c:pt>
                <c:pt idx="50">
                  <c:v>6.1129518526920066</c:v>
                </c:pt>
                <c:pt idx="51">
                  <c:v>6.1347091905063937</c:v>
                </c:pt>
                <c:pt idx="52">
                  <c:v>6.1619359051863798</c:v>
                </c:pt>
                <c:pt idx="53">
                  <c:v>6.1708337892388236</c:v>
                </c:pt>
                <c:pt idx="54">
                  <c:v>6.300848087790679</c:v>
                </c:pt>
                <c:pt idx="55">
                  <c:v>6.4300103150407502</c:v>
                </c:pt>
                <c:pt idx="56">
                  <c:v>6.5103256945387864</c:v>
                </c:pt>
                <c:pt idx="57">
                  <c:v>6.5348607463810549</c:v>
                </c:pt>
                <c:pt idx="58">
                  <c:v>6.5506610191262071</c:v>
                </c:pt>
                <c:pt idx="59">
                  <c:v>6.7257393560730057</c:v>
                </c:pt>
                <c:pt idx="60">
                  <c:v>6.7656383753975362</c:v>
                </c:pt>
              </c:numCache>
            </c:numRef>
          </c:xVal>
          <c:yVal>
            <c:numRef>
              <c:f>'Datos de Vida y falla'!$M$6:$M$66</c:f>
              <c:numCache>
                <c:formatCode>0.0000</c:formatCode>
                <c:ptCount val="61"/>
                <c:pt idx="0">
                  <c:v>-4.468357188554493</c:v>
                </c:pt>
                <c:pt idx="1">
                  <c:v>-3.5727755249845785</c:v>
                </c:pt>
                <c:pt idx="2">
                  <c:v>-3.101757269506713</c:v>
                </c:pt>
                <c:pt idx="3">
                  <c:v>-2.7781616358918559</c:v>
                </c:pt>
                <c:pt idx="4">
                  <c:v>-2.5302937432921127</c:v>
                </c:pt>
                <c:pt idx="5">
                  <c:v>-2.328624307592515</c:v>
                </c:pt>
                <c:pt idx="6">
                  <c:v>-2.158085471814239</c:v>
                </c:pt>
                <c:pt idx="7">
                  <c:v>-2.009939108875499</c:v>
                </c:pt>
                <c:pt idx="8">
                  <c:v>-1.8786621856109018</c:v>
                </c:pt>
                <c:pt idx="9">
                  <c:v>-1.760539598943351</c:v>
                </c:pt>
                <c:pt idx="10">
                  <c:v>-1.6529514187625021</c:v>
                </c:pt>
                <c:pt idx="11">
                  <c:v>-1.5539800173072156</c:v>
                </c:pt>
                <c:pt idx="12">
                  <c:v>-1.4621789040093613</c:v>
                </c:pt>
                <c:pt idx="13">
                  <c:v>-1.3764294309081</c:v>
                </c:pt>
                <c:pt idx="14">
                  <c:v>-1.2958480983570195</c:v>
                </c:pt>
                <c:pt idx="15">
                  <c:v>-1.2197244213952614</c:v>
                </c:pt>
                <c:pt idx="16">
                  <c:v>-1.147478005060782</c:v>
                </c:pt>
                <c:pt idx="17">
                  <c:v>-1.0786281100546844</c:v>
                </c:pt>
                <c:pt idx="18">
                  <c:v>-1.0127715806181239</c:v>
                </c:pt>
                <c:pt idx="19">
                  <c:v>-0.94956651469003117</c:v>
                </c:pt>
                <c:pt idx="20">
                  <c:v>-0.88871996586447188</c:v>
                </c:pt>
                <c:pt idx="21">
                  <c:v>-0.82997853215627537</c:v>
                </c:pt>
                <c:pt idx="22">
                  <c:v>-0.77312104784875413</c:v>
                </c:pt>
                <c:pt idx="23">
                  <c:v>-0.71795283110564589</c:v>
                </c:pt>
                <c:pt idx="24">
                  <c:v>-0.66430109808246851</c:v>
                </c:pt>
                <c:pt idx="25">
                  <c:v>-0.61201126198079414</c:v>
                </c:pt>
                <c:pt idx="26">
                  <c:v>-0.56094391014891598</c:v>
                </c:pt>
                <c:pt idx="27">
                  <c:v>-0.51097230486516942</c:v>
                </c:pt>
                <c:pt idx="28">
                  <c:v>-0.46198029088046122</c:v>
                </c:pt>
                <c:pt idx="29">
                  <c:v>-0.41386051975617655</c:v>
                </c:pt>
                <c:pt idx="30">
                  <c:v>-0.36651292058166435</c:v>
                </c:pt>
                <c:pt idx="31">
                  <c:v>-0.31984336085824217</c:v>
                </c:pt>
                <c:pt idx="32">
                  <c:v>-0.27376245159406692</c:v>
                </c:pt>
                <c:pt idx="33">
                  <c:v>-0.22818445791213593</c:v>
                </c:pt>
                <c:pt idx="34">
                  <c:v>-0.18302628135771665</c:v>
                </c:pt>
                <c:pt idx="35">
                  <c:v>-0.13820648298986826</c:v>
                </c:pt>
                <c:pt idx="36">
                  <c:v>-9.3644317452739559E-2</c:v>
                </c:pt>
                <c:pt idx="37">
                  <c:v>-4.9258747574878137E-2</c:v>
                </c:pt>
                <c:pt idx="38">
                  <c:v>-4.9674064946812081E-3</c:v>
                </c:pt>
                <c:pt idx="39">
                  <c:v>3.9314530489492738E-2</c:v>
                </c:pt>
                <c:pt idx="40">
                  <c:v>8.3675609807791707E-2</c:v>
                </c:pt>
                <c:pt idx="41">
                  <c:v>0.1282095562235977</c:v>
                </c:pt>
                <c:pt idx="42">
                  <c:v>0.17301699605760901</c:v>
                </c:pt>
                <c:pt idx="43">
                  <c:v>0.21820754571611686</c:v>
                </c:pt>
                <c:pt idx="44">
                  <c:v>0.26390240072179194</c:v>
                </c:pt>
                <c:pt idx="45">
                  <c:v>0.31023761493768442</c:v>
                </c:pt>
                <c:pt idx="46">
                  <c:v>0.35736834244030191</c:v>
                </c:pt>
                <c:pt idx="47">
                  <c:v>0.40547444294393975</c:v>
                </c:pt>
                <c:pt idx="48">
                  <c:v>0.45476805613928689</c:v>
                </c:pt>
                <c:pt idx="49">
                  <c:v>0.50550408547391601</c:v>
                </c:pt>
                <c:pt idx="50">
                  <c:v>0.55799510029340182</c:v>
                </c:pt>
                <c:pt idx="51">
                  <c:v>0.61263316789669509</c:v>
                </c:pt>
                <c:pt idx="52">
                  <c:v>0.66992297919085331</c:v>
                </c:pt>
                <c:pt idx="53">
                  <c:v>0.73053424547922352</c:v>
                </c:pt>
                <c:pt idx="54">
                  <c:v>0.7953888766926408</c:v>
                </c:pt>
                <c:pt idx="55">
                  <c:v>0.86581548608310532</c:v>
                </c:pt>
                <c:pt idx="56">
                  <c:v>0.94384649108690977</c:v>
                </c:pt>
                <c:pt idx="57">
                  <c:v>1.0328559651556259</c:v>
                </c:pt>
                <c:pt idx="58">
                  <c:v>1.1391648267739467</c:v>
                </c:pt>
                <c:pt idx="59">
                  <c:v>1.2772553057263043</c:v>
                </c:pt>
                <c:pt idx="60">
                  <c:v>1.4983018121713347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1960-4A04-BD58-E9C882B6424C}"/>
            </c:ext>
          </c:extLst>
        </c:ser>
        <c:axId val="81545088"/>
        <c:axId val="81547264"/>
      </c:scatterChart>
      <c:valAx>
        <c:axId val="8154508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</c:title>
        <c:numFmt formatCode="0.0000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81547264"/>
        <c:crosses val="autoZero"/>
        <c:crossBetween val="midCat"/>
      </c:valAx>
      <c:valAx>
        <c:axId val="8154726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</c:title>
        <c:numFmt formatCode="0.0000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81545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/>
      <c:barChart>
        <c:barDir val="col"/>
        <c:grouping val="clustered"/>
        <c:ser>
          <c:idx val="0"/>
          <c:order val="0"/>
          <c:tx>
            <c:strRef>
              <c:f>'Simulacion sistema (hoja4)'!$BO$7</c:f>
              <c:strCache>
                <c:ptCount val="1"/>
                <c:pt idx="0">
                  <c:v>FRECUENCIA</c:v>
                </c:pt>
              </c:strCache>
            </c:strRef>
          </c:tx>
          <c:val>
            <c:numRef>
              <c:f>'Simulacion sistema (hoja4)'!$BO$8:$BO$22</c:f>
              <c:numCache>
                <c:formatCode>General</c:formatCode>
                <c:ptCount val="15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6</c:v>
                </c:pt>
                <c:pt idx="5">
                  <c:v>20</c:v>
                </c:pt>
                <c:pt idx="6">
                  <c:v>44</c:v>
                </c:pt>
                <c:pt idx="7">
                  <c:v>72</c:v>
                </c:pt>
                <c:pt idx="8">
                  <c:v>122</c:v>
                </c:pt>
                <c:pt idx="9">
                  <c:v>189</c:v>
                </c:pt>
                <c:pt idx="10">
                  <c:v>203</c:v>
                </c:pt>
                <c:pt idx="11">
                  <c:v>202</c:v>
                </c:pt>
                <c:pt idx="12">
                  <c:v>104</c:v>
                </c:pt>
                <c:pt idx="13">
                  <c:v>25</c:v>
                </c:pt>
                <c:pt idx="14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71F-41EF-A670-E0924CFF476A}"/>
            </c:ext>
          </c:extLst>
        </c:ser>
        <c:axId val="141219712"/>
        <c:axId val="141221248"/>
      </c:barChart>
      <c:lineChart>
        <c:grouping val="standard"/>
        <c:ser>
          <c:idx val="1"/>
          <c:order val="1"/>
          <c:tx>
            <c:strRef>
              <c:f>'Simulacion sistema (hoja4)'!$BP$7</c:f>
              <c:strCache>
                <c:ptCount val="1"/>
                <c:pt idx="0">
                  <c:v>FREC. ACUMULADA</c:v>
                </c:pt>
              </c:strCache>
            </c:strRef>
          </c:tx>
          <c:val>
            <c:numRef>
              <c:f>'Simulacion sistema (hoja4)'!$BP$8:$BP$22</c:f>
              <c:numCache>
                <c:formatCode>General</c:formatCode>
                <c:ptCount val="15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7</c:v>
                </c:pt>
                <c:pt idx="4">
                  <c:v>13</c:v>
                </c:pt>
                <c:pt idx="5">
                  <c:v>33</c:v>
                </c:pt>
                <c:pt idx="6">
                  <c:v>77</c:v>
                </c:pt>
                <c:pt idx="7">
                  <c:v>149</c:v>
                </c:pt>
                <c:pt idx="8">
                  <c:v>271</c:v>
                </c:pt>
                <c:pt idx="9">
                  <c:v>460</c:v>
                </c:pt>
                <c:pt idx="10">
                  <c:v>663</c:v>
                </c:pt>
                <c:pt idx="11">
                  <c:v>865</c:v>
                </c:pt>
                <c:pt idx="12">
                  <c:v>969</c:v>
                </c:pt>
                <c:pt idx="13">
                  <c:v>994</c:v>
                </c:pt>
                <c:pt idx="14">
                  <c:v>1000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71F-41EF-A670-E0924CFF476A}"/>
            </c:ext>
          </c:extLst>
        </c:ser>
        <c:marker val="1"/>
        <c:axId val="141671040"/>
        <c:axId val="141669504"/>
      </c:lineChart>
      <c:catAx>
        <c:axId val="141219712"/>
        <c:scaling>
          <c:orientation val="minMax"/>
        </c:scaling>
        <c:axPos val="b"/>
        <c:tickLblPos val="nextTo"/>
        <c:crossAx val="141221248"/>
        <c:crosses val="autoZero"/>
        <c:auto val="1"/>
        <c:lblAlgn val="ctr"/>
        <c:lblOffset val="100"/>
      </c:catAx>
      <c:valAx>
        <c:axId val="141221248"/>
        <c:scaling>
          <c:orientation val="minMax"/>
        </c:scaling>
        <c:axPos val="l"/>
        <c:majorGridlines/>
        <c:numFmt formatCode="General" sourceLinked="1"/>
        <c:tickLblPos val="nextTo"/>
        <c:crossAx val="141219712"/>
        <c:crosses val="autoZero"/>
        <c:crossBetween val="between"/>
      </c:valAx>
      <c:valAx>
        <c:axId val="141669504"/>
        <c:scaling>
          <c:orientation val="minMax"/>
        </c:scaling>
        <c:axPos val="r"/>
        <c:numFmt formatCode="General" sourceLinked="1"/>
        <c:tickLblPos val="nextTo"/>
        <c:crossAx val="141671040"/>
        <c:crosses val="max"/>
        <c:crossBetween val="between"/>
      </c:valAx>
      <c:catAx>
        <c:axId val="141671040"/>
        <c:scaling>
          <c:orientation val="minMax"/>
        </c:scaling>
        <c:delete val="1"/>
        <c:axPos val="b"/>
        <c:tickLblPos val="none"/>
        <c:crossAx val="141669504"/>
        <c:crosses val="autoZero"/>
        <c:auto val="1"/>
        <c:lblAlgn val="ctr"/>
        <c:lblOffset val="100"/>
      </c:catAx>
    </c:plotArea>
    <c:legend>
      <c:legendPos val="r"/>
      <c:layout/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/>
      <c:barChart>
        <c:barDir val="col"/>
        <c:grouping val="clustered"/>
        <c:ser>
          <c:idx val="0"/>
          <c:order val="0"/>
          <c:tx>
            <c:strRef>
              <c:f>'Simulacion sistema (hoja4)'!$BW$7</c:f>
              <c:strCache>
                <c:ptCount val="1"/>
                <c:pt idx="0">
                  <c:v>FRECUENCIA</c:v>
                </c:pt>
              </c:strCache>
            </c:strRef>
          </c:tx>
          <c:cat>
            <c:numRef>
              <c:f>'Simulacion sistema (hoja4)'!$BT$8:$BT$18</c:f>
              <c:numCache>
                <c:formatCode>0.00%</c:formatCode>
                <c:ptCount val="11"/>
                <c:pt idx="0">
                  <c:v>0.9558673086903855</c:v>
                </c:pt>
                <c:pt idx="1">
                  <c:v>0.95883960885734587</c:v>
                </c:pt>
                <c:pt idx="2">
                  <c:v>0.96181190902430624</c:v>
                </c:pt>
                <c:pt idx="3">
                  <c:v>0.96478420919126662</c:v>
                </c:pt>
                <c:pt idx="4">
                  <c:v>0.96775650935822699</c:v>
                </c:pt>
                <c:pt idx="5">
                  <c:v>0.97072880952518736</c:v>
                </c:pt>
                <c:pt idx="6">
                  <c:v>0.97370110969214774</c:v>
                </c:pt>
                <c:pt idx="7">
                  <c:v>0.97667340985910811</c:v>
                </c:pt>
                <c:pt idx="8">
                  <c:v>0.97964571002606848</c:v>
                </c:pt>
                <c:pt idx="9">
                  <c:v>0.98261801019302886</c:v>
                </c:pt>
                <c:pt idx="10">
                  <c:v>0.98559031035998934</c:v>
                </c:pt>
              </c:numCache>
            </c:numRef>
          </c:cat>
          <c:val>
            <c:numRef>
              <c:f>'Simulacion sistema (hoja4)'!$BW$8:$BW$18</c:f>
              <c:numCache>
                <c:formatCode>General</c:formatCode>
                <c:ptCount val="11"/>
                <c:pt idx="0">
                  <c:v>2</c:v>
                </c:pt>
                <c:pt idx="1">
                  <c:v>1</c:v>
                </c:pt>
                <c:pt idx="2">
                  <c:v>4</c:v>
                </c:pt>
                <c:pt idx="3">
                  <c:v>16</c:v>
                </c:pt>
                <c:pt idx="4">
                  <c:v>43</c:v>
                </c:pt>
                <c:pt idx="5">
                  <c:v>105</c:v>
                </c:pt>
                <c:pt idx="6">
                  <c:v>187</c:v>
                </c:pt>
                <c:pt idx="7">
                  <c:v>284</c:v>
                </c:pt>
                <c:pt idx="8">
                  <c:v>270</c:v>
                </c:pt>
                <c:pt idx="9">
                  <c:v>79</c:v>
                </c:pt>
                <c:pt idx="10">
                  <c:v>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E32-4DD5-B90D-F60E37239646}"/>
            </c:ext>
          </c:extLst>
        </c:ser>
        <c:axId val="141947648"/>
        <c:axId val="141949184"/>
      </c:barChart>
      <c:lineChart>
        <c:grouping val="standard"/>
        <c:ser>
          <c:idx val="1"/>
          <c:order val="1"/>
          <c:tx>
            <c:strRef>
              <c:f>'Simulacion sistema (hoja4)'!$BX$7</c:f>
              <c:strCache>
                <c:ptCount val="1"/>
                <c:pt idx="0">
                  <c:v>FREC. ACUMULADA</c:v>
                </c:pt>
              </c:strCache>
            </c:strRef>
          </c:tx>
          <c:val>
            <c:numRef>
              <c:f>'Simulacion sistema (hoja4)'!$BX$8:$BX$18</c:f>
              <c:numCache>
                <c:formatCode>General</c:formatCode>
                <c:ptCount val="11"/>
                <c:pt idx="0">
                  <c:v>2</c:v>
                </c:pt>
                <c:pt idx="1">
                  <c:v>3</c:v>
                </c:pt>
                <c:pt idx="2">
                  <c:v>7</c:v>
                </c:pt>
                <c:pt idx="3">
                  <c:v>23</c:v>
                </c:pt>
                <c:pt idx="4">
                  <c:v>66</c:v>
                </c:pt>
                <c:pt idx="5">
                  <c:v>171</c:v>
                </c:pt>
                <c:pt idx="6">
                  <c:v>358</c:v>
                </c:pt>
                <c:pt idx="7">
                  <c:v>642</c:v>
                </c:pt>
                <c:pt idx="8">
                  <c:v>912</c:v>
                </c:pt>
                <c:pt idx="9">
                  <c:v>991</c:v>
                </c:pt>
                <c:pt idx="10">
                  <c:v>1000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E32-4DD5-B90D-F60E37239646}"/>
            </c:ext>
          </c:extLst>
        </c:ser>
        <c:marker val="1"/>
        <c:axId val="142214656"/>
        <c:axId val="142213120"/>
      </c:lineChart>
      <c:catAx>
        <c:axId val="141947648"/>
        <c:scaling>
          <c:orientation val="minMax"/>
        </c:scaling>
        <c:axPos val="b"/>
        <c:numFmt formatCode="0.00%" sourceLinked="1"/>
        <c:tickLblPos val="nextTo"/>
        <c:crossAx val="141949184"/>
        <c:crosses val="autoZero"/>
        <c:auto val="1"/>
        <c:lblAlgn val="ctr"/>
        <c:lblOffset val="100"/>
      </c:catAx>
      <c:valAx>
        <c:axId val="141949184"/>
        <c:scaling>
          <c:orientation val="minMax"/>
        </c:scaling>
        <c:axPos val="l"/>
        <c:majorGridlines/>
        <c:numFmt formatCode="General" sourceLinked="1"/>
        <c:tickLblPos val="nextTo"/>
        <c:crossAx val="141947648"/>
        <c:crosses val="autoZero"/>
        <c:crossBetween val="between"/>
      </c:valAx>
      <c:valAx>
        <c:axId val="142213120"/>
        <c:scaling>
          <c:orientation val="minMax"/>
        </c:scaling>
        <c:axPos val="r"/>
        <c:numFmt formatCode="General" sourceLinked="1"/>
        <c:tickLblPos val="nextTo"/>
        <c:crossAx val="142214656"/>
        <c:crosses val="max"/>
        <c:crossBetween val="between"/>
      </c:valAx>
      <c:catAx>
        <c:axId val="142214656"/>
        <c:scaling>
          <c:orientation val="minMax"/>
        </c:scaling>
        <c:delete val="1"/>
        <c:axPos val="b"/>
        <c:tickLblPos val="none"/>
        <c:crossAx val="142213120"/>
        <c:crosses val="autoZero"/>
        <c:auto val="1"/>
        <c:lblAlgn val="ctr"/>
        <c:lblOffset val="100"/>
      </c:catAx>
    </c:plotArea>
    <c:legend>
      <c:legendPos val="b"/>
      <c:layout/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/>
            </a:pPr>
            <a:r>
              <a:rPr lang="es-ES"/>
              <a:t>Escenarios de Riesgo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4374902418722377"/>
          <c:y val="0.17184558074308584"/>
          <c:w val="0.6935649477888195"/>
          <c:h val="0.49790684922711292"/>
        </c:manualLayout>
      </c:layout>
      <c:areaChart>
        <c:grouping val="standard"/>
        <c:ser>
          <c:idx val="1"/>
          <c:order val="1"/>
          <c:tx>
            <c:strRef>
              <c:f>Riesgo!$N$2</c:f>
              <c:strCache>
                <c:ptCount val="1"/>
                <c:pt idx="0">
                  <c:v>Probabilidad logro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Riesgo!$K$4:$K$14</c:f>
              <c:numCache>
                <c:formatCode>0.00%</c:formatCode>
                <c:ptCount val="11"/>
                <c:pt idx="0">
                  <c:v>0.95735345877386568</c:v>
                </c:pt>
                <c:pt idx="1">
                  <c:v>0.96032575894082606</c:v>
                </c:pt>
                <c:pt idx="2">
                  <c:v>0.96329805910778643</c:v>
                </c:pt>
                <c:pt idx="3">
                  <c:v>0.9662703592747468</c:v>
                </c:pt>
                <c:pt idx="4">
                  <c:v>0.96924265944170718</c:v>
                </c:pt>
                <c:pt idx="5">
                  <c:v>0.97221495960866755</c:v>
                </c:pt>
                <c:pt idx="6">
                  <c:v>0.97518725977562792</c:v>
                </c:pt>
                <c:pt idx="7">
                  <c:v>0.9781595599425883</c:v>
                </c:pt>
                <c:pt idx="8">
                  <c:v>0.98113186010954867</c:v>
                </c:pt>
                <c:pt idx="9">
                  <c:v>0.98410416027650904</c:v>
                </c:pt>
                <c:pt idx="10">
                  <c:v>0.98707646044346964</c:v>
                </c:pt>
              </c:numCache>
            </c:numRef>
          </c:cat>
          <c:val>
            <c:numRef>
              <c:f>Riesgo!$N$4:$N$14</c:f>
              <c:numCache>
                <c:formatCode>0.00%</c:formatCode>
                <c:ptCount val="11"/>
                <c:pt idx="0">
                  <c:v>0.998</c:v>
                </c:pt>
                <c:pt idx="1">
                  <c:v>0.997</c:v>
                </c:pt>
                <c:pt idx="2">
                  <c:v>0.99299999999999999</c:v>
                </c:pt>
                <c:pt idx="3">
                  <c:v>0.97699999999999998</c:v>
                </c:pt>
                <c:pt idx="4">
                  <c:v>0.93399999999999994</c:v>
                </c:pt>
                <c:pt idx="5">
                  <c:v>0.82899999999999996</c:v>
                </c:pt>
                <c:pt idx="6">
                  <c:v>0.64200000000000002</c:v>
                </c:pt>
                <c:pt idx="7">
                  <c:v>0.35799999999999998</c:v>
                </c:pt>
                <c:pt idx="8">
                  <c:v>8.7999999999999967E-2</c:v>
                </c:pt>
                <c:pt idx="9">
                  <c:v>9.000000000000008E-3</c:v>
                </c:pt>
                <c:pt idx="10">
                  <c:v>1.0000000000000009E-3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93A-4F32-9EEC-44ECACB84D1A}"/>
            </c:ext>
          </c:extLst>
        </c:ser>
        <c:dropLines/>
        <c:axId val="167181312"/>
        <c:axId val="167179008"/>
      </c:areaChart>
      <c:lineChart>
        <c:grouping val="standard"/>
        <c:ser>
          <c:idx val="4"/>
          <c:order val="0"/>
          <c:tx>
            <c:strRef>
              <c:f>Riesgo!$L$2</c:f>
              <c:strCache>
                <c:ptCount val="1"/>
                <c:pt idx="0">
                  <c:v>Páginas Anual con Disp Min</c:v>
                </c:pt>
              </c:strCache>
            </c:strRef>
          </c:tx>
          <c:spPr>
            <a:ln w="28575" cap="rnd">
              <a:solidFill>
                <a:schemeClr val="tx2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2">
                    <a:lumMod val="75000"/>
                  </a:schemeClr>
                </a:solidFill>
              </a:ln>
              <a:effectLst/>
            </c:spPr>
          </c:marker>
          <c:cat>
            <c:numRef>
              <c:f>'[1]Resumen riesgo'!$B$19:$B$29</c:f>
              <c:numCache>
                <c:formatCode>General</c:formatCode>
                <c:ptCount val="11"/>
                <c:pt idx="0">
                  <c:v>0.73053782424079461</c:v>
                </c:pt>
                <c:pt idx="1">
                  <c:v>0.73704998776195385</c:v>
                </c:pt>
                <c:pt idx="2">
                  <c:v>0.74356215128311309</c:v>
                </c:pt>
                <c:pt idx="3">
                  <c:v>0.75007431480427234</c:v>
                </c:pt>
                <c:pt idx="4">
                  <c:v>0.75658647832543158</c:v>
                </c:pt>
                <c:pt idx="5">
                  <c:v>0.76309864184659082</c:v>
                </c:pt>
                <c:pt idx="6">
                  <c:v>0.76961080536775006</c:v>
                </c:pt>
                <c:pt idx="7">
                  <c:v>0.7761229688889093</c:v>
                </c:pt>
                <c:pt idx="8">
                  <c:v>0.78263513241006855</c:v>
                </c:pt>
                <c:pt idx="9">
                  <c:v>0.78914729593122779</c:v>
                </c:pt>
                <c:pt idx="10">
                  <c:v>0.79565945945238703</c:v>
                </c:pt>
              </c:numCache>
            </c:numRef>
          </c:cat>
          <c:val>
            <c:numRef>
              <c:f>Riesgo!$L$4:$L$14</c:f>
              <c:numCache>
                <c:formatCode>_-* #,##0_-;\-* #,##0_-;_-* "-"??_-;_-@_-</c:formatCode>
                <c:ptCount val="11"/>
                <c:pt idx="0">
                  <c:v>19713822.423071444</c:v>
                </c:pt>
                <c:pt idx="1">
                  <c:v>19775028.028109491</c:v>
                </c:pt>
                <c:pt idx="2">
                  <c:v>19836233.633147538</c:v>
                </c:pt>
                <c:pt idx="3">
                  <c:v>19897439.238185585</c:v>
                </c:pt>
                <c:pt idx="4">
                  <c:v>19958644.843223635</c:v>
                </c:pt>
                <c:pt idx="5">
                  <c:v>20019850.448261686</c:v>
                </c:pt>
                <c:pt idx="6">
                  <c:v>20081056.053299729</c:v>
                </c:pt>
                <c:pt idx="7">
                  <c:v>20142261.658337779</c:v>
                </c:pt>
                <c:pt idx="8">
                  <c:v>20203467.263375826</c:v>
                </c:pt>
                <c:pt idx="9">
                  <c:v>20264672.868413873</c:v>
                </c:pt>
                <c:pt idx="10">
                  <c:v>20325878.473451927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793A-4F32-9EEC-44ECACB84D1A}"/>
            </c:ext>
          </c:extLst>
        </c:ser>
        <c:marker val="1"/>
        <c:axId val="167287808"/>
        <c:axId val="167285888"/>
      </c:lineChart>
      <c:valAx>
        <c:axId val="167179008"/>
        <c:scaling>
          <c:orientation val="minMax"/>
        </c:scaling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Prob. De logro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7181312"/>
        <c:crosses val="max"/>
        <c:crossBetween val="between"/>
      </c:valAx>
      <c:catAx>
        <c:axId val="1671813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Disponibilidad</a:t>
                </a:r>
                <a:r>
                  <a:rPr lang="es-ES" baseline="0"/>
                  <a:t> mensual comprometida</a:t>
                </a:r>
                <a:endParaRPr lang="es-ES"/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tickLblPos val="nextTo"/>
        <c:spPr>
          <a:noFill/>
          <a:ln>
            <a:solidFill>
              <a:schemeClr val="tx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7179008"/>
        <c:crosses val="autoZero"/>
        <c:auto val="1"/>
        <c:lblAlgn val="ctr"/>
        <c:lblOffset val="100"/>
        <c:tickMarkSkip val="1"/>
      </c:catAx>
      <c:valAx>
        <c:axId val="167285888"/>
        <c:scaling>
          <c:orientation val="minMax"/>
        </c:scaling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Páginas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#,##0" sourceLinked="0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7287808"/>
        <c:crosses val="autoZero"/>
        <c:crossBetween val="between"/>
      </c:valAx>
      <c:catAx>
        <c:axId val="167287808"/>
        <c:scaling>
          <c:orientation val="minMax"/>
        </c:scaling>
        <c:delete val="1"/>
        <c:axPos val="b"/>
        <c:numFmt formatCode="General" sourceLinked="1"/>
        <c:tickLblPos val="none"/>
        <c:crossAx val="167285888"/>
        <c:crosses val="autoZero"/>
        <c:auto val="1"/>
        <c:lblAlgn val="ctr"/>
        <c:lblOffset val="100"/>
      </c:catAx>
      <c:spPr>
        <a:noFill/>
        <a:ln>
          <a:solidFill>
            <a:schemeClr val="tx2">
              <a:lumMod val="75000"/>
            </a:schemeClr>
          </a:solidFill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/>
      </a:pPr>
      <a:endParaRPr lang="es-ES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436407</xdr:colOff>
      <xdr:row>3</xdr:row>
      <xdr:rowOff>60386</xdr:rowOff>
    </xdr:from>
    <xdr:to>
      <xdr:col>54</xdr:col>
      <xdr:colOff>703107</xdr:colOff>
      <xdr:row>17</xdr:row>
      <xdr:rowOff>136586</xdr:rowOff>
    </xdr:to>
    <xdr:graphicFrame macro="">
      <xdr:nvGraphicFramePr>
        <xdr:cNvPr id="3" name="Gráfico 3">
          <a:extLst>
            <a:ext uri="{FF2B5EF4-FFF2-40B4-BE49-F238E27FC236}">
              <a16:creationId xmlns:a16="http://schemas.microsoft.com/office/drawing/2014/main" xmlns="" id="{D501066F-4A8D-4A22-89A5-E303ECF70B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125131</xdr:colOff>
      <xdr:row>2</xdr:row>
      <xdr:rowOff>103219</xdr:rowOff>
    </xdr:from>
    <xdr:to>
      <xdr:col>33</xdr:col>
      <xdr:colOff>357965</xdr:colOff>
      <xdr:row>16</xdr:row>
      <xdr:rowOff>109569</xdr:rowOff>
    </xdr:to>
    <xdr:graphicFrame macro="">
      <xdr:nvGraphicFramePr>
        <xdr:cNvPr id="4" name="Gráfico 4">
          <a:extLst>
            <a:ext uri="{FF2B5EF4-FFF2-40B4-BE49-F238E27FC236}">
              <a16:creationId xmlns:a16="http://schemas.microsoft.com/office/drawing/2014/main" xmlns="" id="{4CC9F7BF-F96A-4CA4-8CCF-2929FECA59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61</xdr:col>
      <xdr:colOff>497417</xdr:colOff>
      <xdr:row>3</xdr:row>
      <xdr:rowOff>78317</xdr:rowOff>
    </xdr:from>
    <xdr:to>
      <xdr:col>68</xdr:col>
      <xdr:colOff>481853</xdr:colOff>
      <xdr:row>17</xdr:row>
      <xdr:rowOff>154517</xdr:rowOff>
    </xdr:to>
    <xdr:graphicFrame macro="">
      <xdr:nvGraphicFramePr>
        <xdr:cNvPr id="5" name="Gráfico 5">
          <a:extLst>
            <a:ext uri="{FF2B5EF4-FFF2-40B4-BE49-F238E27FC236}">
              <a16:creationId xmlns:a16="http://schemas.microsoft.com/office/drawing/2014/main" xmlns="" id="{09A3C0A2-D4AF-4BE2-A5A7-EB1ECB92E5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267820</xdr:colOff>
      <xdr:row>2</xdr:row>
      <xdr:rowOff>32498</xdr:rowOff>
    </xdr:from>
    <xdr:to>
      <xdr:col>21</xdr:col>
      <xdr:colOff>267820</xdr:colOff>
      <xdr:row>16</xdr:row>
      <xdr:rowOff>108698</xdr:rowOff>
    </xdr:to>
    <xdr:graphicFrame macro="">
      <xdr:nvGraphicFramePr>
        <xdr:cNvPr id="6" name="Gráfico 2">
          <a:extLst>
            <a:ext uri="{FF2B5EF4-FFF2-40B4-BE49-F238E27FC236}">
              <a16:creationId xmlns:a16="http://schemas.microsoft.com/office/drawing/2014/main" xmlns="" id="{DFA72DD2-F8A6-4784-A098-FEE9FDA725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63</xdr:col>
      <xdr:colOff>751414</xdr:colOff>
      <xdr:row>23</xdr:row>
      <xdr:rowOff>10583</xdr:rowOff>
    </xdr:from>
    <xdr:to>
      <xdr:col>70</xdr:col>
      <xdr:colOff>126999</xdr:colOff>
      <xdr:row>34</xdr:row>
      <xdr:rowOff>74084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71</xdr:col>
      <xdr:colOff>21166</xdr:colOff>
      <xdr:row>20</xdr:row>
      <xdr:rowOff>0</xdr:rowOff>
    </xdr:from>
    <xdr:to>
      <xdr:col>76</xdr:col>
      <xdr:colOff>656166</xdr:colOff>
      <xdr:row>36</xdr:row>
      <xdr:rowOff>169333</xdr:rowOff>
    </xdr:to>
    <xdr:graphicFrame macro="">
      <xdr:nvGraphicFramePr>
        <xdr:cNvPr id="3" name="4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317499</xdr:colOff>
      <xdr:row>15</xdr:row>
      <xdr:rowOff>42334</xdr:rowOff>
    </xdr:from>
    <xdr:to>
      <xdr:col>23</xdr:col>
      <xdr:colOff>126999</xdr:colOff>
      <xdr:row>39</xdr:row>
      <xdr:rowOff>31751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activos%20tesi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rmación general"/>
      <sheetName val="Postulante N°2"/>
      <sheetName val="Hoja1"/>
      <sheetName val="MODELAMIENTO SISTEMA"/>
      <sheetName val="Simulacion sistema (hoja4)"/>
      <sheetName val="Riesgo"/>
      <sheetName val="Riesgo (2)"/>
      <sheetName val="Riesgo (3)"/>
      <sheetName val="Riesgo (4)"/>
      <sheetName val="Riesgo (5)"/>
      <sheetName val="Riesgo (6)"/>
      <sheetName val="Riesgo (7)"/>
      <sheetName val="Riesgo (8)"/>
      <sheetName val="Riesgo (9)"/>
      <sheetName val="Riesgo (10)"/>
      <sheetName val="Riesgo (11)"/>
      <sheetName val="Resumen ries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8">
          <cell r="D18" t="str">
            <v>INFERIOR</v>
          </cell>
        </row>
        <row r="19">
          <cell r="B19">
            <v>0.73053782424079461</v>
          </cell>
        </row>
        <row r="20">
          <cell r="B20">
            <v>0.73704998776195385</v>
          </cell>
        </row>
        <row r="21">
          <cell r="B21">
            <v>0.74356215128311309</v>
          </cell>
        </row>
        <row r="22">
          <cell r="B22">
            <v>0.75007431480427234</v>
          </cell>
        </row>
        <row r="23">
          <cell r="B23">
            <v>0.75658647832543158</v>
          </cell>
        </row>
        <row r="24">
          <cell r="B24">
            <v>0.76309864184659082</v>
          </cell>
        </row>
        <row r="25">
          <cell r="B25">
            <v>0.76961080536775006</v>
          </cell>
        </row>
        <row r="26">
          <cell r="B26">
            <v>0.7761229688889093</v>
          </cell>
        </row>
        <row r="27">
          <cell r="B27">
            <v>0.78263513241006855</v>
          </cell>
        </row>
        <row r="28">
          <cell r="B28">
            <v>0.78914729593122779</v>
          </cell>
        </row>
        <row r="29">
          <cell r="B29">
            <v>0.79565945945238703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BO66"/>
  <sheetViews>
    <sheetView topLeftCell="AE28" zoomScale="85" zoomScaleNormal="85" workbookViewId="0">
      <selection activeCell="AJ2" sqref="AJ2:AL56"/>
    </sheetView>
  </sheetViews>
  <sheetFormatPr baseColWidth="10" defaultColWidth="10.7109375" defaultRowHeight="15"/>
  <cols>
    <col min="2" max="2" width="4" bestFit="1" customWidth="1"/>
    <col min="3" max="3" width="16.7109375" bestFit="1" customWidth="1"/>
    <col min="4" max="4" width="14.7109375" customWidth="1"/>
    <col min="5" max="5" width="8.140625" customWidth="1"/>
    <col min="6" max="6" width="6.140625" customWidth="1"/>
    <col min="7" max="7" width="10.7109375" style="2"/>
    <col min="8" max="8" width="2.7109375" style="2" customWidth="1"/>
    <col min="9" max="9" width="10.7109375" style="2"/>
    <col min="13" max="14" width="12.7109375" bestFit="1" customWidth="1"/>
    <col min="15" max="15" width="5.140625" customWidth="1"/>
    <col min="16" max="16" width="14" customWidth="1"/>
    <col min="17" max="17" width="11.85546875" bestFit="1" customWidth="1"/>
    <col min="19" max="19" width="12.85546875" customWidth="1"/>
    <col min="23" max="23" width="14.42578125" bestFit="1" customWidth="1"/>
    <col min="24" max="24" width="10.7109375" style="2"/>
    <col min="27" max="27" width="11.85546875" bestFit="1" customWidth="1"/>
    <col min="29" max="29" width="12.28515625" customWidth="1"/>
    <col min="31" max="31" width="14.28515625" bestFit="1" customWidth="1"/>
    <col min="32" max="32" width="11.85546875" bestFit="1" customWidth="1"/>
    <col min="35" max="35" width="3.28515625" style="3" customWidth="1"/>
    <col min="36" max="36" width="4" bestFit="1" customWidth="1"/>
    <col min="37" max="37" width="15.5703125" bestFit="1" customWidth="1"/>
    <col min="38" max="38" width="15.28515625" customWidth="1"/>
    <col min="40" max="40" width="10.7109375" style="2"/>
    <col min="41" max="41" width="5.140625" style="2" customWidth="1"/>
    <col min="42" max="42" width="10.7109375" style="2"/>
    <col min="46" max="47" width="12.7109375" bestFit="1" customWidth="1"/>
    <col min="48" max="48" width="6.7109375" customWidth="1"/>
    <col min="49" max="49" width="14.140625" bestFit="1" customWidth="1"/>
    <col min="52" max="52" width="14.140625" bestFit="1" customWidth="1"/>
    <col min="57" max="57" width="14.42578125" bestFit="1" customWidth="1"/>
    <col min="61" max="61" width="11.85546875" bestFit="1" customWidth="1"/>
    <col min="63" max="63" width="12.7109375" customWidth="1"/>
    <col min="64" max="64" width="11.85546875" bestFit="1" customWidth="1"/>
    <col min="66" max="66" width="15.140625" bestFit="1" customWidth="1"/>
    <col min="67" max="67" width="11.85546875" bestFit="1" customWidth="1"/>
  </cols>
  <sheetData>
    <row r="1" spans="2:61">
      <c r="C1" s="1"/>
    </row>
    <row r="2" spans="2:61">
      <c r="B2" s="108" t="s">
        <v>110</v>
      </c>
      <c r="C2" s="108"/>
      <c r="D2" s="108"/>
      <c r="AJ2" s="108" t="s">
        <v>112</v>
      </c>
      <c r="AK2" s="108"/>
      <c r="AL2" s="108"/>
      <c r="AN2" s="108"/>
      <c r="AO2" s="108"/>
      <c r="AP2" s="108"/>
    </row>
    <row r="3" spans="2:61">
      <c r="Y3" s="27" t="s">
        <v>0</v>
      </c>
      <c r="AA3" s="27" t="s">
        <v>1</v>
      </c>
      <c r="BG3" s="27" t="s">
        <v>0</v>
      </c>
      <c r="BH3" s="27"/>
      <c r="BI3" s="27" t="s">
        <v>1</v>
      </c>
    </row>
    <row r="4" spans="2:61">
      <c r="B4" s="20" t="s">
        <v>2</v>
      </c>
      <c r="C4" s="20" t="s">
        <v>3</v>
      </c>
      <c r="D4" s="20" t="s">
        <v>4</v>
      </c>
      <c r="J4" s="27" t="s">
        <v>5</v>
      </c>
      <c r="K4" s="27" t="s">
        <v>6</v>
      </c>
      <c r="L4" s="27"/>
      <c r="M4" s="27" t="s">
        <v>5</v>
      </c>
      <c r="N4" s="27" t="s">
        <v>6</v>
      </c>
      <c r="W4" s="41" t="s">
        <v>4</v>
      </c>
      <c r="X4" s="41" t="s">
        <v>7</v>
      </c>
      <c r="Y4" s="41" t="s">
        <v>8</v>
      </c>
      <c r="Z4" s="41" t="s">
        <v>9</v>
      </c>
      <c r="AA4" s="41" t="s">
        <v>10</v>
      </c>
      <c r="AJ4" s="20" t="s">
        <v>2</v>
      </c>
      <c r="AK4" s="20" t="s">
        <v>3</v>
      </c>
      <c r="AL4" s="20" t="s">
        <v>4</v>
      </c>
      <c r="AQ4" s="27" t="s">
        <v>5</v>
      </c>
      <c r="AR4" s="27" t="s">
        <v>6</v>
      </c>
      <c r="AS4" s="27"/>
      <c r="AT4" s="27" t="s">
        <v>5</v>
      </c>
      <c r="AU4" s="27" t="s">
        <v>6</v>
      </c>
      <c r="AV4" s="27"/>
      <c r="BE4" s="41" t="s">
        <v>4</v>
      </c>
      <c r="BF4" s="41" t="s">
        <v>7</v>
      </c>
      <c r="BG4" s="41" t="s">
        <v>8</v>
      </c>
      <c r="BH4" s="41" t="s">
        <v>9</v>
      </c>
      <c r="BI4" s="41" t="s">
        <v>10</v>
      </c>
    </row>
    <row r="5" spans="2:61">
      <c r="B5" s="34">
        <v>1</v>
      </c>
      <c r="C5" s="35">
        <v>43850.368055555555</v>
      </c>
      <c r="D5" s="36">
        <v>3.5018047588837753</v>
      </c>
      <c r="G5" s="41" t="s">
        <v>11</v>
      </c>
      <c r="H5" s="41"/>
      <c r="I5" s="41" t="s">
        <v>111</v>
      </c>
      <c r="J5" s="41" t="s">
        <v>9</v>
      </c>
      <c r="K5" s="41" t="s">
        <v>9</v>
      </c>
      <c r="L5" s="41" t="s">
        <v>12</v>
      </c>
      <c r="M5" s="41" t="s">
        <v>13</v>
      </c>
      <c r="N5" s="41" t="s">
        <v>13</v>
      </c>
      <c r="O5" s="40"/>
      <c r="P5" s="5"/>
      <c r="Q5" s="5"/>
      <c r="R5" s="5"/>
      <c r="S5" s="5"/>
      <c r="T5" s="5"/>
      <c r="U5" s="5"/>
      <c r="V5" s="5"/>
      <c r="W5" s="36">
        <v>3.5018047588837753</v>
      </c>
      <c r="X5" s="25">
        <v>1</v>
      </c>
      <c r="Y5" s="44">
        <f>SMALL($W$5:$W$66,X5)</f>
        <v>3.0101262783061049</v>
      </c>
      <c r="Z5" s="45">
        <f t="shared" ref="Z5:Z36" si="0">(X5-0.3)/(COUNT($Y$5:$Y$66)+0.4)</f>
        <v>1.1217948717948718E-2</v>
      </c>
      <c r="AA5" s="45">
        <f>NORMSINV(Z5)</f>
        <v>-2.2829061451626966</v>
      </c>
      <c r="AB5" s="5"/>
      <c r="AC5" s="5"/>
      <c r="AD5" s="5"/>
      <c r="AE5" s="5"/>
      <c r="AF5" s="5"/>
      <c r="AG5" s="5"/>
      <c r="AH5" s="5"/>
      <c r="AI5" s="6"/>
      <c r="AJ5" s="34">
        <v>1</v>
      </c>
      <c r="AK5" s="35">
        <v>43853.401388888888</v>
      </c>
      <c r="AL5" s="36">
        <v>3.6543350935929544</v>
      </c>
      <c r="AN5" s="41" t="s">
        <v>11</v>
      </c>
      <c r="AO5" s="41"/>
      <c r="AP5" s="41" t="s">
        <v>111</v>
      </c>
      <c r="AQ5" s="41" t="s">
        <v>9</v>
      </c>
      <c r="AR5" s="41" t="s">
        <v>9</v>
      </c>
      <c r="AS5" s="41" t="s">
        <v>12</v>
      </c>
      <c r="AT5" s="41" t="s">
        <v>13</v>
      </c>
      <c r="AU5" s="41" t="s">
        <v>13</v>
      </c>
      <c r="AV5" s="52"/>
      <c r="BE5" s="36">
        <v>3.6543350935929544</v>
      </c>
      <c r="BF5" s="34">
        <v>1</v>
      </c>
      <c r="BG5" s="44">
        <f t="shared" ref="BG5:BG36" si="1">SMALL($BE$5:$BE$56,BF5)</f>
        <v>3.019153306328902</v>
      </c>
      <c r="BH5" s="45">
        <f t="shared" ref="BH5:BH36" si="2">(BF5-0.3)/(COUNT($BG$5:$BG$56)+0.4)</f>
        <v>1.3358778625954198E-2</v>
      </c>
      <c r="BI5" s="45">
        <f>NORMSINV(BH5)</f>
        <v>-2.2156197184696937</v>
      </c>
    </row>
    <row r="6" spans="2:61">
      <c r="B6" s="34">
        <v>2</v>
      </c>
      <c r="C6" s="35">
        <v>43857.409722222219</v>
      </c>
      <c r="D6" s="36">
        <v>3.3997103172173615</v>
      </c>
      <c r="G6" s="42">
        <f>(C6-(C5+D5/24))*24</f>
        <v>165.49819524097256</v>
      </c>
      <c r="H6" s="42"/>
      <c r="I6" s="42">
        <f t="shared" ref="I6:I37" si="3">SMALL(G:G,B5)</f>
        <v>1.7294773478060961</v>
      </c>
      <c r="J6" s="43">
        <f t="shared" ref="J6:J37" si="4">(B5-0.3)/(COUNT($I$6:$I$66)+0.4)</f>
        <v>1.1400651465798045E-2</v>
      </c>
      <c r="K6" s="43">
        <f t="shared" ref="K6:K37" si="5">B5/(COUNT($I$6:$I$66)+1)</f>
        <v>1.6129032258064516E-2</v>
      </c>
      <c r="L6" s="44">
        <f>LN(I6)</f>
        <v>0.54781925177019519</v>
      </c>
      <c r="M6" s="44">
        <f>LN(-LN(1-J6))</f>
        <v>-4.468357188554493</v>
      </c>
      <c r="N6" s="44">
        <f>LN(-LN(1-K6))</f>
        <v>-4.1190151414407206</v>
      </c>
      <c r="O6" s="5"/>
      <c r="P6" s="5"/>
      <c r="Q6" s="5"/>
      <c r="R6" s="5"/>
      <c r="S6" s="5"/>
      <c r="T6" s="5"/>
      <c r="U6" s="5"/>
      <c r="V6" s="5"/>
      <c r="W6" s="36">
        <v>3.3997103172173615</v>
      </c>
      <c r="X6" s="25">
        <v>2</v>
      </c>
      <c r="Y6" s="44">
        <f t="shared" ref="Y6:Y36" si="6">SMALL($W$5:$W$66,X6)</f>
        <v>3.0488916487740045</v>
      </c>
      <c r="Z6" s="45">
        <f t="shared" si="0"/>
        <v>2.7243589743589744E-2</v>
      </c>
      <c r="AA6" s="45">
        <f t="shared" ref="AA6:AA66" si="7">NORMSINV(Z6)</f>
        <v>-1.9229432326980067</v>
      </c>
      <c r="AB6" s="5"/>
      <c r="AC6" s="5"/>
      <c r="AD6" s="5"/>
      <c r="AE6" s="5"/>
      <c r="AF6" s="5"/>
      <c r="AG6" s="5"/>
      <c r="AH6" s="5"/>
      <c r="AI6" s="6"/>
      <c r="AJ6" s="34">
        <v>2</v>
      </c>
      <c r="AK6" s="35">
        <v>43858.388888888891</v>
      </c>
      <c r="AL6" s="36">
        <v>3.3662157691412427</v>
      </c>
      <c r="AN6" s="42">
        <f t="shared" ref="AN6:AN56" si="8">(AK6-(AK5+AL5/24))*24</f>
        <v>116.04566490644356</v>
      </c>
      <c r="AO6" s="42"/>
      <c r="AP6" s="42">
        <f t="shared" ref="AP6:AP37" si="9">SMALL(AN:AN,AJ5)</f>
        <v>16.744761341717094</v>
      </c>
      <c r="AQ6" s="43">
        <f t="shared" ref="AQ6:AQ37" si="10">(AJ5-0.3)/(COUNT($AP$6:$AP$56)+0.4)</f>
        <v>1.3618677042801557E-2</v>
      </c>
      <c r="AR6" s="43">
        <f t="shared" ref="AR6:AR37" si="11">AJ5/(COUNT($AP$6:$AP$56)+1)</f>
        <v>1.9230769230769232E-2</v>
      </c>
      <c r="AS6" s="44">
        <f>LN(AP6)</f>
        <v>2.8180854536344233</v>
      </c>
      <c r="AT6" s="44">
        <f>LN(-LN(1-AQ6))</f>
        <v>-4.2894648198774812</v>
      </c>
      <c r="AU6" s="44">
        <f>LN(-LN(1-AR6))</f>
        <v>-3.9415503865226063</v>
      </c>
      <c r="AV6" s="47"/>
      <c r="BE6" s="36">
        <v>3.3662157691412427</v>
      </c>
      <c r="BF6" s="34">
        <v>2</v>
      </c>
      <c r="BG6" s="44">
        <f t="shared" si="1"/>
        <v>3.0714067330611221</v>
      </c>
      <c r="BH6" s="45">
        <f t="shared" si="2"/>
        <v>3.2442748091603052E-2</v>
      </c>
      <c r="BI6" s="45">
        <f t="shared" ref="BI6:BI56" si="12">NORMSINV(BH6)</f>
        <v>-1.8460462092017944</v>
      </c>
    </row>
    <row r="7" spans="2:61">
      <c r="B7" s="34">
        <v>3</v>
      </c>
      <c r="C7" s="35">
        <v>43859.375</v>
      </c>
      <c r="D7" s="36">
        <v>3.6932256764232898</v>
      </c>
      <c r="G7" s="42">
        <f t="shared" ref="G7:G65" si="13">(C7-(C6+D6/24))*24</f>
        <v>43.766956349601969</v>
      </c>
      <c r="H7" s="42"/>
      <c r="I7" s="42">
        <f t="shared" si="3"/>
        <v>12.617722893599421</v>
      </c>
      <c r="J7" s="43">
        <f t="shared" si="4"/>
        <v>2.7687296416938109E-2</v>
      </c>
      <c r="K7" s="43">
        <f t="shared" si="5"/>
        <v>3.2258064516129031E-2</v>
      </c>
      <c r="L7" s="44">
        <f t="shared" ref="L7:L66" si="14">LN(I7)</f>
        <v>2.535102404509133</v>
      </c>
      <c r="M7" s="44">
        <f t="shared" ref="M7:M66" si="15">LN(-LN(1-J7))</f>
        <v>-3.5727755249845785</v>
      </c>
      <c r="N7" s="44">
        <f t="shared" ref="N7:N66" si="16">LN(-LN(1-K7))</f>
        <v>-3.4176370915256364</v>
      </c>
      <c r="O7" s="5"/>
      <c r="P7" s="5"/>
      <c r="Q7" s="5"/>
      <c r="R7" s="5"/>
      <c r="S7" s="5"/>
      <c r="T7" s="5"/>
      <c r="U7" s="5"/>
      <c r="V7" s="5"/>
      <c r="W7" s="36">
        <v>3.6932256764232898</v>
      </c>
      <c r="X7" s="25">
        <v>3</v>
      </c>
      <c r="Y7" s="44">
        <f t="shared" si="6"/>
        <v>3.0705226520906432</v>
      </c>
      <c r="Z7" s="45">
        <f t="shared" si="0"/>
        <v>4.3269230769230775E-2</v>
      </c>
      <c r="AA7" s="45">
        <f t="shared" si="7"/>
        <v>-1.7139469921242032</v>
      </c>
      <c r="AB7" s="5"/>
      <c r="AC7" s="5"/>
      <c r="AD7" s="5"/>
      <c r="AE7" s="5"/>
      <c r="AF7" s="5"/>
      <c r="AG7" s="5"/>
      <c r="AH7" s="5"/>
      <c r="AI7" s="6"/>
      <c r="AJ7" s="34">
        <v>3</v>
      </c>
      <c r="AK7" s="35">
        <v>43861.684027777781</v>
      </c>
      <c r="AL7" s="36">
        <v>3.2944378011495301</v>
      </c>
      <c r="AN7" s="42">
        <f t="shared" si="8"/>
        <v>75.717117564228829</v>
      </c>
      <c r="AO7" s="42"/>
      <c r="AP7" s="42">
        <f t="shared" si="9"/>
        <v>17.463031967869028</v>
      </c>
      <c r="AQ7" s="43">
        <f t="shared" si="10"/>
        <v>3.3073929961089495E-2</v>
      </c>
      <c r="AR7" s="43">
        <f t="shared" si="11"/>
        <v>3.8461538461538464E-2</v>
      </c>
      <c r="AS7" s="44">
        <f t="shared" ref="AS7:AS56" si="17">LN(AP7)</f>
        <v>2.8600861875618295</v>
      </c>
      <c r="AT7" s="44">
        <f t="shared" ref="AT7:AT56" si="18">LN(-LN(1-AQ7))</f>
        <v>-3.3922404343916224</v>
      </c>
      <c r="AU7" s="44">
        <f t="shared" ref="AU7:AU56" si="19">LN(-LN(1-AR7))</f>
        <v>-3.2385502749707555</v>
      </c>
      <c r="AV7" s="47"/>
      <c r="BE7" s="36">
        <v>3.2944378011495301</v>
      </c>
      <c r="BF7" s="34">
        <v>3</v>
      </c>
      <c r="BG7" s="44">
        <f t="shared" si="1"/>
        <v>3.0794541240442186</v>
      </c>
      <c r="BH7" s="45">
        <f t="shared" si="2"/>
        <v>5.1526717557251911E-2</v>
      </c>
      <c r="BI7" s="45">
        <f t="shared" si="12"/>
        <v>-1.630227446665566</v>
      </c>
    </row>
    <row r="8" spans="2:61">
      <c r="B8" s="34">
        <v>4</v>
      </c>
      <c r="C8" s="35">
        <v>43867.690972222219</v>
      </c>
      <c r="D8" s="36">
        <v>3.5833291773670748</v>
      </c>
      <c r="G8" s="42">
        <f t="shared" si="13"/>
        <v>195.89010765688727</v>
      </c>
      <c r="H8" s="42"/>
      <c r="I8" s="42">
        <f t="shared" si="3"/>
        <v>13.031842060619965</v>
      </c>
      <c r="J8" s="43">
        <f t="shared" si="4"/>
        <v>4.3973941368078182E-2</v>
      </c>
      <c r="K8" s="43">
        <f t="shared" si="5"/>
        <v>4.8387096774193547E-2</v>
      </c>
      <c r="L8" s="44">
        <f>LN(I8)</f>
        <v>2.5673957518754729</v>
      </c>
      <c r="M8" s="44">
        <f t="shared" si="15"/>
        <v>-3.101757269506713</v>
      </c>
      <c r="N8" s="44">
        <f t="shared" si="16"/>
        <v>-3.0038261177301395</v>
      </c>
      <c r="O8" s="5"/>
      <c r="P8" s="5"/>
      <c r="Q8" s="5"/>
      <c r="R8" s="5"/>
      <c r="S8" s="5"/>
      <c r="T8" s="5"/>
      <c r="W8" s="36">
        <v>3.5833291773670748</v>
      </c>
      <c r="X8" s="25">
        <v>4</v>
      </c>
      <c r="Y8" s="44">
        <f t="shared" si="6"/>
        <v>3.0879546630282961</v>
      </c>
      <c r="Z8" s="45">
        <f t="shared" si="0"/>
        <v>5.9294871794871799E-2</v>
      </c>
      <c r="AA8" s="45">
        <f t="shared" si="7"/>
        <v>-1.5607203669919816</v>
      </c>
      <c r="AJ8" s="34">
        <v>4</v>
      </c>
      <c r="AK8" s="35">
        <v>43864.46875</v>
      </c>
      <c r="AL8" s="36">
        <v>3.7440154914121919</v>
      </c>
      <c r="AN8" s="42">
        <f t="shared" si="8"/>
        <v>63.538895532139577</v>
      </c>
      <c r="AO8" s="42"/>
      <c r="AP8" s="42">
        <f t="shared" si="9"/>
        <v>18.073491466697305</v>
      </c>
      <c r="AQ8" s="43">
        <f t="shared" si="10"/>
        <v>5.252918287937744E-2</v>
      </c>
      <c r="AR8" s="43">
        <f t="shared" si="11"/>
        <v>5.7692307692307696E-2</v>
      </c>
      <c r="AS8" s="44">
        <f t="shared" si="17"/>
        <v>2.8944463049047435</v>
      </c>
      <c r="AT8" s="44">
        <f t="shared" si="18"/>
        <v>-2.9195281415313916</v>
      </c>
      <c r="AU8" s="44">
        <f t="shared" si="19"/>
        <v>-2.8230668463028414</v>
      </c>
      <c r="AV8" s="47"/>
      <c r="BE8" s="36">
        <v>3.7440154914121919</v>
      </c>
      <c r="BF8" s="34">
        <v>4</v>
      </c>
      <c r="BG8" s="44">
        <f t="shared" si="1"/>
        <v>3.0805396974170245</v>
      </c>
      <c r="BH8" s="45">
        <f t="shared" si="2"/>
        <v>7.061068702290077E-2</v>
      </c>
      <c r="BI8" s="45">
        <f t="shared" si="12"/>
        <v>-1.4712579371990819</v>
      </c>
    </row>
    <row r="9" spans="2:61">
      <c r="B9" s="34">
        <v>5</v>
      </c>
      <c r="C9" s="35">
        <v>43879.493055555555</v>
      </c>
      <c r="D9" s="36">
        <v>3.8211922534824154</v>
      </c>
      <c r="G9" s="42">
        <f t="shared" si="13"/>
        <v>279.66667082277127</v>
      </c>
      <c r="H9" s="42"/>
      <c r="I9" s="42">
        <f t="shared" si="3"/>
        <v>15.81233865825925</v>
      </c>
      <c r="J9" s="43">
        <f t="shared" si="4"/>
        <v>6.0260586319218247E-2</v>
      </c>
      <c r="K9" s="43">
        <f t="shared" si="5"/>
        <v>6.4516129032258063E-2</v>
      </c>
      <c r="L9" s="44">
        <f t="shared" si="14"/>
        <v>2.7607905630054388</v>
      </c>
      <c r="M9" s="44">
        <f t="shared" si="15"/>
        <v>-2.7781616358918559</v>
      </c>
      <c r="N9" s="44">
        <f t="shared" si="16"/>
        <v>-2.7076796522838218</v>
      </c>
      <c r="O9" s="5"/>
      <c r="P9" s="5"/>
      <c r="Q9" s="5"/>
      <c r="R9" s="5"/>
      <c r="S9" s="5"/>
      <c r="T9" s="5"/>
      <c r="W9" s="36">
        <v>3.8211922534824154</v>
      </c>
      <c r="X9" s="25">
        <v>5</v>
      </c>
      <c r="Y9" s="44">
        <f t="shared" si="6"/>
        <v>3.0941911835925646</v>
      </c>
      <c r="Z9" s="45">
        <f t="shared" si="0"/>
        <v>7.532051282051283E-2</v>
      </c>
      <c r="AA9" s="45">
        <f t="shared" si="7"/>
        <v>-1.4372709296104942</v>
      </c>
      <c r="AJ9" s="34">
        <v>5</v>
      </c>
      <c r="AK9" s="35">
        <v>43867.486111111109</v>
      </c>
      <c r="AL9" s="36">
        <v>3.0805396974170245</v>
      </c>
      <c r="AN9" s="42">
        <f t="shared" si="8"/>
        <v>68.672651175234932</v>
      </c>
      <c r="AO9" s="42"/>
      <c r="AP9" s="42">
        <f t="shared" si="9"/>
        <v>18.185451412922703</v>
      </c>
      <c r="AQ9" s="43">
        <f t="shared" si="10"/>
        <v>7.1984435797665378E-2</v>
      </c>
      <c r="AR9" s="43">
        <f t="shared" si="11"/>
        <v>7.6923076923076927E-2</v>
      </c>
      <c r="AS9" s="44">
        <f t="shared" si="17"/>
        <v>2.9006219014975172</v>
      </c>
      <c r="AT9" s="44">
        <f t="shared" si="18"/>
        <v>-2.5941845006365565</v>
      </c>
      <c r="AU9" s="44">
        <f t="shared" si="19"/>
        <v>-2.5251949408340901</v>
      </c>
      <c r="AV9" s="47"/>
      <c r="BE9" s="36">
        <v>3.0805396974170245</v>
      </c>
      <c r="BF9" s="34">
        <v>5</v>
      </c>
      <c r="BG9" s="44">
        <f t="shared" si="1"/>
        <v>3.0885719917276413</v>
      </c>
      <c r="BH9" s="45">
        <f t="shared" si="2"/>
        <v>8.9694656488549629E-2</v>
      </c>
      <c r="BI9" s="45">
        <f t="shared" si="12"/>
        <v>-1.3426377114882451</v>
      </c>
    </row>
    <row r="10" spans="2:61">
      <c r="B10" s="34">
        <v>6</v>
      </c>
      <c r="C10" s="35">
        <v>43899.416666666664</v>
      </c>
      <c r="D10" s="36">
        <v>3.0941911835925646</v>
      </c>
      <c r="G10" s="42">
        <f t="shared" si="13"/>
        <v>474.34547441307222</v>
      </c>
      <c r="H10" s="42"/>
      <c r="I10" s="42">
        <f t="shared" si="3"/>
        <v>15.891826918115839</v>
      </c>
      <c r="J10" s="43">
        <f t="shared" si="4"/>
        <v>7.6547231270358312E-2</v>
      </c>
      <c r="K10" s="43">
        <f t="shared" si="5"/>
        <v>8.0645161290322578E-2</v>
      </c>
      <c r="L10" s="44">
        <f t="shared" si="14"/>
        <v>2.7658049467601367</v>
      </c>
      <c r="M10" s="44">
        <f t="shared" si="15"/>
        <v>-2.5302937432921127</v>
      </c>
      <c r="N10" s="44">
        <f t="shared" si="16"/>
        <v>-2.4759494787602705</v>
      </c>
      <c r="O10" s="5"/>
      <c r="P10" s="5"/>
      <c r="Q10" s="5"/>
      <c r="R10" s="5"/>
      <c r="S10" s="5"/>
      <c r="T10" s="5"/>
      <c r="W10" s="36">
        <v>3.0941911835925646</v>
      </c>
      <c r="X10" s="25">
        <v>6</v>
      </c>
      <c r="Y10" s="44">
        <f t="shared" si="6"/>
        <v>3.0982259877886733</v>
      </c>
      <c r="Z10" s="45">
        <f t="shared" si="0"/>
        <v>9.1346153846153855E-2</v>
      </c>
      <c r="AA10" s="45">
        <f t="shared" si="7"/>
        <v>-1.3325110656690242</v>
      </c>
      <c r="AJ10" s="34">
        <v>6</v>
      </c>
      <c r="AK10" s="35">
        <v>43874.465277777781</v>
      </c>
      <c r="AL10" s="36">
        <v>3.1183558584990596</v>
      </c>
      <c r="AN10" s="42">
        <f t="shared" si="8"/>
        <v>164.41946030262625</v>
      </c>
      <c r="AO10" s="42"/>
      <c r="AP10" s="42">
        <f t="shared" si="9"/>
        <v>24.77952525235014</v>
      </c>
      <c r="AQ10" s="43">
        <f t="shared" si="10"/>
        <v>9.1439688715953316E-2</v>
      </c>
      <c r="AR10" s="43">
        <f t="shared" si="11"/>
        <v>9.6153846153846159E-2</v>
      </c>
      <c r="AS10" s="44">
        <f t="shared" si="17"/>
        <v>3.2100177175166684</v>
      </c>
      <c r="AT10" s="44">
        <f t="shared" si="18"/>
        <v>-2.3445117830254731</v>
      </c>
      <c r="AU10" s="44">
        <f t="shared" si="19"/>
        <v>-2.2916835624829743</v>
      </c>
      <c r="AV10" s="47"/>
      <c r="BE10" s="36">
        <v>3.1183558584990596</v>
      </c>
      <c r="BF10" s="34">
        <v>6</v>
      </c>
      <c r="BG10" s="44">
        <f t="shared" si="1"/>
        <v>3.0955526072763471</v>
      </c>
      <c r="BH10" s="45">
        <f t="shared" si="2"/>
        <v>0.10877862595419847</v>
      </c>
      <c r="BI10" s="45">
        <f t="shared" si="12"/>
        <v>-1.233049620291093</v>
      </c>
    </row>
    <row r="11" spans="2:61">
      <c r="B11" s="34">
        <v>7</v>
      </c>
      <c r="C11" s="35">
        <v>43904.783333333333</v>
      </c>
      <c r="D11" s="36">
        <v>3.8557741043548885</v>
      </c>
      <c r="G11" s="42">
        <f t="shared" si="13"/>
        <v>125.70580881647766</v>
      </c>
      <c r="H11" s="42"/>
      <c r="I11" s="42">
        <f t="shared" si="3"/>
        <v>16.98546333872946</v>
      </c>
      <c r="J11" s="43">
        <f t="shared" si="4"/>
        <v>9.2833876221498371E-2</v>
      </c>
      <c r="K11" s="43">
        <f t="shared" si="5"/>
        <v>9.6774193548387094E-2</v>
      </c>
      <c r="L11" s="44">
        <f t="shared" si="14"/>
        <v>2.8323578805298153</v>
      </c>
      <c r="M11" s="44">
        <f t="shared" si="15"/>
        <v>-2.328624307592515</v>
      </c>
      <c r="N11" s="44">
        <f t="shared" si="16"/>
        <v>-2.2849151862722143</v>
      </c>
      <c r="O11" s="5"/>
      <c r="P11" s="5"/>
      <c r="Q11" s="5"/>
      <c r="R11" s="5"/>
      <c r="S11" s="5"/>
      <c r="T11" s="5"/>
      <c r="W11" s="36">
        <v>3.8557741043548885</v>
      </c>
      <c r="X11" s="25">
        <v>7</v>
      </c>
      <c r="Y11" s="44">
        <f t="shared" si="6"/>
        <v>3.1237950353589428</v>
      </c>
      <c r="Z11" s="45">
        <f t="shared" si="0"/>
        <v>0.10737179487179488</v>
      </c>
      <c r="AA11" s="45">
        <f t="shared" si="7"/>
        <v>-1.2406269545446755</v>
      </c>
      <c r="AJ11" s="34">
        <v>7</v>
      </c>
      <c r="AK11" s="35">
        <v>43885.413194444445</v>
      </c>
      <c r="AL11" s="36">
        <v>3.0794541240442186</v>
      </c>
      <c r="AN11" s="42">
        <f t="shared" si="8"/>
        <v>259.63164414139464</v>
      </c>
      <c r="AO11" s="42"/>
      <c r="AP11" s="42">
        <f t="shared" si="9"/>
        <v>29.108753007429186</v>
      </c>
      <c r="AQ11" s="43">
        <f t="shared" si="10"/>
        <v>0.11089494163424125</v>
      </c>
      <c r="AR11" s="43">
        <f t="shared" si="11"/>
        <v>0.11538461538461539</v>
      </c>
      <c r="AS11" s="44">
        <f t="shared" si="17"/>
        <v>3.3710389195823192</v>
      </c>
      <c r="AT11" s="44">
        <f t="shared" si="18"/>
        <v>-2.1409776450011928</v>
      </c>
      <c r="AU11" s="44">
        <f t="shared" si="19"/>
        <v>-2.0988093152651648</v>
      </c>
      <c r="AV11" s="47"/>
      <c r="BE11" s="36">
        <v>3.0794541240442186</v>
      </c>
      <c r="BF11" s="34">
        <v>7</v>
      </c>
      <c r="BG11" s="44">
        <f t="shared" si="1"/>
        <v>3.1006286478101082</v>
      </c>
      <c r="BH11" s="45">
        <f t="shared" si="2"/>
        <v>0.12786259541984735</v>
      </c>
      <c r="BI11" s="45">
        <f t="shared" si="12"/>
        <v>-1.1365530158310668</v>
      </c>
    </row>
    <row r="12" spans="2:61">
      <c r="B12" s="34">
        <v>8</v>
      </c>
      <c r="C12" s="35">
        <v>43909.416666666664</v>
      </c>
      <c r="D12" s="36">
        <v>3.9648780123200922</v>
      </c>
      <c r="G12" s="42">
        <f t="shared" si="13"/>
        <v>107.34422589564929</v>
      </c>
      <c r="H12" s="42"/>
      <c r="I12" s="42">
        <f t="shared" si="3"/>
        <v>17.159769440477248</v>
      </c>
      <c r="J12" s="43">
        <f t="shared" si="4"/>
        <v>0.10912052117263844</v>
      </c>
      <c r="K12" s="43">
        <f t="shared" si="5"/>
        <v>0.11290322580645161</v>
      </c>
      <c r="L12" s="44">
        <f t="shared" si="14"/>
        <v>2.84256765809993</v>
      </c>
      <c r="M12" s="44">
        <f>LN(-LN(1-J12))</f>
        <v>-2.158085471814239</v>
      </c>
      <c r="N12" s="44">
        <f t="shared" si="16"/>
        <v>-2.1219215782205496</v>
      </c>
      <c r="O12" s="5"/>
      <c r="P12" s="5"/>
      <c r="Q12" s="5"/>
      <c r="R12" s="5"/>
      <c r="S12" s="5"/>
      <c r="T12" s="5"/>
      <c r="W12" s="36">
        <v>3.9648780123200922</v>
      </c>
      <c r="X12" s="25">
        <v>8</v>
      </c>
      <c r="Y12" s="44">
        <f t="shared" si="6"/>
        <v>3.1451645705233569</v>
      </c>
      <c r="Z12" s="45">
        <f t="shared" si="0"/>
        <v>0.1233974358974359</v>
      </c>
      <c r="AA12" s="45">
        <f t="shared" si="7"/>
        <v>-1.1581695013594842</v>
      </c>
      <c r="AJ12" s="34">
        <v>8</v>
      </c>
      <c r="AK12" s="35">
        <v>43888.40625</v>
      </c>
      <c r="AL12" s="36">
        <v>3.7412469925191774</v>
      </c>
      <c r="AN12" s="42">
        <f t="shared" si="8"/>
        <v>68.753879209281877</v>
      </c>
      <c r="AO12" s="42"/>
      <c r="AP12" s="42">
        <f t="shared" si="9"/>
        <v>42.169243307202123</v>
      </c>
      <c r="AQ12" s="43">
        <f t="shared" si="10"/>
        <v>0.13035019455252919</v>
      </c>
      <c r="AR12" s="43">
        <f t="shared" si="11"/>
        <v>0.13461538461538461</v>
      </c>
      <c r="AS12" s="44">
        <f t="shared" si="17"/>
        <v>3.7416911237322186</v>
      </c>
      <c r="AT12" s="44">
        <f t="shared" si="18"/>
        <v>-1.9685109377471828</v>
      </c>
      <c r="AU12" s="44">
        <f t="shared" si="19"/>
        <v>-1.9339137922684337</v>
      </c>
      <c r="AV12" s="47"/>
      <c r="BE12" s="36">
        <v>3.7412469925191774</v>
      </c>
      <c r="BF12" s="34">
        <v>8</v>
      </c>
      <c r="BG12" s="44">
        <f t="shared" si="1"/>
        <v>3.1142500647537279</v>
      </c>
      <c r="BH12" s="45">
        <f t="shared" si="2"/>
        <v>0.14694656488549618</v>
      </c>
      <c r="BI12" s="45">
        <f t="shared" si="12"/>
        <v>-1.049619409200182</v>
      </c>
    </row>
    <row r="13" spans="2:61">
      <c r="B13" s="34">
        <v>9</v>
      </c>
      <c r="C13" s="35">
        <v>43913.395833333336</v>
      </c>
      <c r="D13" s="36">
        <v>3.2534780581192297</v>
      </c>
      <c r="G13" s="42">
        <f t="shared" si="13"/>
        <v>91.535121987748425</v>
      </c>
      <c r="H13" s="42"/>
      <c r="I13" s="42">
        <f t="shared" si="3"/>
        <v>17.206450577359647</v>
      </c>
      <c r="J13" s="43">
        <f t="shared" si="4"/>
        <v>0.1254071661237785</v>
      </c>
      <c r="K13" s="43">
        <f t="shared" si="5"/>
        <v>0.12903225806451613</v>
      </c>
      <c r="L13" s="44">
        <f t="shared" si="14"/>
        <v>2.8452843470793181</v>
      </c>
      <c r="M13" s="44">
        <f t="shared" si="15"/>
        <v>-2.009939108875499</v>
      </c>
      <c r="N13" s="44">
        <f t="shared" si="16"/>
        <v>-1.9794127775193164</v>
      </c>
      <c r="O13" s="5"/>
      <c r="P13" s="5"/>
      <c r="Q13" s="5"/>
      <c r="R13" s="5"/>
      <c r="S13" s="5"/>
      <c r="T13" s="5"/>
      <c r="W13" s="36">
        <v>3.2534780581192297</v>
      </c>
      <c r="X13" s="25">
        <v>9</v>
      </c>
      <c r="Y13" s="44">
        <f t="shared" si="6"/>
        <v>3.1497716915018641</v>
      </c>
      <c r="Z13" s="45">
        <f t="shared" si="0"/>
        <v>0.13942307692307693</v>
      </c>
      <c r="AA13" s="45">
        <f t="shared" si="7"/>
        <v>-1.0829149986865176</v>
      </c>
      <c r="AJ13" s="34">
        <v>9</v>
      </c>
      <c r="AK13" s="35">
        <v>43889.775000000001</v>
      </c>
      <c r="AL13" s="36">
        <v>3.8426864338410192</v>
      </c>
      <c r="AN13" s="42">
        <f t="shared" si="8"/>
        <v>29.108753007429186</v>
      </c>
      <c r="AO13" s="42"/>
      <c r="AP13" s="42">
        <f t="shared" si="9"/>
        <v>44.318797073559836</v>
      </c>
      <c r="AQ13" s="43">
        <f t="shared" si="10"/>
        <v>0.14980544747081712</v>
      </c>
      <c r="AR13" s="43">
        <f t="shared" si="11"/>
        <v>0.15384615384615385</v>
      </c>
      <c r="AS13" s="44">
        <f t="shared" si="17"/>
        <v>3.7914089002286206</v>
      </c>
      <c r="AT13" s="44">
        <f t="shared" si="18"/>
        <v>-1.8183699871121706</v>
      </c>
      <c r="AU13" s="44">
        <f t="shared" si="19"/>
        <v>-1.7894376587383152</v>
      </c>
      <c r="AV13" s="47"/>
      <c r="BE13" s="36">
        <v>3.8426864338410192</v>
      </c>
      <c r="BF13" s="34">
        <v>9</v>
      </c>
      <c r="BG13" s="44">
        <f t="shared" si="1"/>
        <v>3.1183558584990596</v>
      </c>
      <c r="BH13" s="45">
        <f t="shared" si="2"/>
        <v>0.16603053435114504</v>
      </c>
      <c r="BI13" s="45">
        <f t="shared" si="12"/>
        <v>-0.96997075691972645</v>
      </c>
    </row>
    <row r="14" spans="2:61">
      <c r="B14" s="34">
        <v>10</v>
      </c>
      <c r="C14" s="35">
        <v>43915.375</v>
      </c>
      <c r="D14" s="36">
        <v>3.0101262783061049</v>
      </c>
      <c r="G14" s="42">
        <f t="shared" si="13"/>
        <v>44.246521941851825</v>
      </c>
      <c r="H14" s="42"/>
      <c r="I14" s="42">
        <f t="shared" si="3"/>
        <v>18.80786840908695</v>
      </c>
      <c r="J14" s="43">
        <f t="shared" si="4"/>
        <v>0.14169381107491855</v>
      </c>
      <c r="K14" s="43">
        <f t="shared" si="5"/>
        <v>0.14516129032258066</v>
      </c>
      <c r="L14" s="44">
        <f t="shared" si="14"/>
        <v>2.9342753146738918</v>
      </c>
      <c r="M14" s="44">
        <f t="shared" si="15"/>
        <v>-1.8786621856109018</v>
      </c>
      <c r="N14" s="44">
        <f t="shared" si="16"/>
        <v>-1.8525133436295635</v>
      </c>
      <c r="O14" s="5"/>
      <c r="P14" s="5"/>
      <c r="Q14" s="5"/>
      <c r="R14" s="5"/>
      <c r="S14" s="5"/>
      <c r="T14" s="5"/>
      <c r="W14" s="36">
        <v>3.0101262783061049</v>
      </c>
      <c r="X14" s="25">
        <v>10</v>
      </c>
      <c r="Y14" s="44">
        <f t="shared" si="6"/>
        <v>3.1522477823289003</v>
      </c>
      <c r="Z14" s="45">
        <f t="shared" si="0"/>
        <v>0.15544871794871795</v>
      </c>
      <c r="AA14" s="45">
        <f t="shared" si="7"/>
        <v>-1.0133407367905356</v>
      </c>
      <c r="AJ14" s="34">
        <v>10</v>
      </c>
      <c r="AK14" s="35">
        <v>43899.5</v>
      </c>
      <c r="AL14" s="36">
        <v>3.9140900261824383</v>
      </c>
      <c r="AN14" s="42">
        <f t="shared" si="8"/>
        <v>229.55731356603792</v>
      </c>
      <c r="AO14" s="42"/>
      <c r="AP14" s="42">
        <f t="shared" si="9"/>
        <v>44.888209248776548</v>
      </c>
      <c r="AQ14" s="43">
        <f t="shared" si="10"/>
        <v>0.16926070038910504</v>
      </c>
      <c r="AR14" s="43">
        <f t="shared" si="11"/>
        <v>0.17307692307692307</v>
      </c>
      <c r="AS14" s="44">
        <f t="shared" si="17"/>
        <v>3.8041751600127602</v>
      </c>
      <c r="AT14" s="44">
        <f t="shared" si="18"/>
        <v>-1.6850279318268859</v>
      </c>
      <c r="AU14" s="44">
        <f t="shared" si="19"/>
        <v>-1.6605017442666967</v>
      </c>
      <c r="AV14" s="47"/>
      <c r="BE14" s="36">
        <v>3.9140900261824383</v>
      </c>
      <c r="BF14" s="34">
        <v>10</v>
      </c>
      <c r="BG14" s="44">
        <f t="shared" si="1"/>
        <v>3.1457330054785873</v>
      </c>
      <c r="BH14" s="45">
        <f t="shared" si="2"/>
        <v>0.1851145038167939</v>
      </c>
      <c r="BI14" s="45">
        <f t="shared" si="12"/>
        <v>-0.89604447990194735</v>
      </c>
    </row>
    <row r="15" spans="2:61">
      <c r="B15" s="34">
        <v>11</v>
      </c>
      <c r="C15" s="35">
        <v>43944.654861111114</v>
      </c>
      <c r="D15" s="36">
        <v>3.6840990518254166</v>
      </c>
      <c r="G15" s="42">
        <f t="shared" si="13"/>
        <v>699.70654038840439</v>
      </c>
      <c r="H15" s="42"/>
      <c r="I15" s="42">
        <f t="shared" si="3"/>
        <v>18.918440678855404</v>
      </c>
      <c r="J15" s="43">
        <f t="shared" si="4"/>
        <v>0.15798045602605862</v>
      </c>
      <c r="K15" s="43">
        <f t="shared" si="5"/>
        <v>0.16129032258064516</v>
      </c>
      <c r="L15" s="44">
        <f t="shared" si="14"/>
        <v>2.9401371436763188</v>
      </c>
      <c r="M15" s="44">
        <f t="shared" si="15"/>
        <v>-1.760539598943351</v>
      </c>
      <c r="N15" s="44">
        <f t="shared" si="16"/>
        <v>-1.7378926902515341</v>
      </c>
      <c r="O15" s="5"/>
      <c r="P15" s="5"/>
      <c r="Q15" s="5"/>
      <c r="R15" s="5"/>
      <c r="S15" s="5"/>
      <c r="T15" s="5"/>
      <c r="W15" s="36">
        <v>3.6840990518254166</v>
      </c>
      <c r="X15" s="25">
        <v>11</v>
      </c>
      <c r="Y15" s="44">
        <f t="shared" si="6"/>
        <v>3.1569511793277014</v>
      </c>
      <c r="Z15" s="45">
        <f t="shared" si="0"/>
        <v>0.17147435897435898</v>
      </c>
      <c r="AA15" s="45">
        <f t="shared" si="7"/>
        <v>-0.94835508261272783</v>
      </c>
      <c r="AJ15" s="34">
        <v>11</v>
      </c>
      <c r="AK15" s="35">
        <v>43901.420138888891</v>
      </c>
      <c r="AL15" s="36">
        <v>3.3819995822694895</v>
      </c>
      <c r="AN15" s="42">
        <f t="shared" si="8"/>
        <v>42.169243307202123</v>
      </c>
      <c r="AO15" s="42"/>
      <c r="AP15" s="42">
        <f t="shared" si="9"/>
        <v>47.220630454597995</v>
      </c>
      <c r="AQ15" s="43">
        <f t="shared" si="10"/>
        <v>0.18871595330739299</v>
      </c>
      <c r="AR15" s="43">
        <f t="shared" si="11"/>
        <v>0.19230769230769232</v>
      </c>
      <c r="AS15" s="44">
        <f t="shared" si="17"/>
        <v>3.8548308829997917</v>
      </c>
      <c r="AT15" s="44">
        <f t="shared" si="18"/>
        <v>-1.5647655306275667</v>
      </c>
      <c r="AU15" s="44">
        <f t="shared" si="19"/>
        <v>-1.5437714325341116</v>
      </c>
      <c r="AV15" s="47"/>
      <c r="BE15" s="36">
        <v>3.3819995822694895</v>
      </c>
      <c r="BF15" s="34">
        <v>11</v>
      </c>
      <c r="BG15" s="44">
        <f t="shared" si="1"/>
        <v>3.2247088247024438</v>
      </c>
      <c r="BH15" s="45">
        <f t="shared" si="2"/>
        <v>0.20419847328244273</v>
      </c>
      <c r="BI15" s="45">
        <f t="shared" si="12"/>
        <v>-0.82671794712148672</v>
      </c>
    </row>
    <row r="16" spans="2:61">
      <c r="B16" s="34">
        <v>12</v>
      </c>
      <c r="C16" s="35">
        <v>43948.520833333336</v>
      </c>
      <c r="D16" s="36">
        <v>3.4660491880915574</v>
      </c>
      <c r="G16" s="42">
        <f t="shared" si="13"/>
        <v>89.099234281573445</v>
      </c>
      <c r="H16" s="42"/>
      <c r="I16" s="42">
        <f t="shared" si="3"/>
        <v>19.428779663925525</v>
      </c>
      <c r="J16" s="43">
        <f t="shared" si="4"/>
        <v>0.17426710097719869</v>
      </c>
      <c r="K16" s="43">
        <f t="shared" si="5"/>
        <v>0.17741935483870969</v>
      </c>
      <c r="L16" s="44">
        <f t="shared" si="14"/>
        <v>2.9667554546194683</v>
      </c>
      <c r="M16" s="44">
        <f t="shared" si="15"/>
        <v>-1.6529514187625021</v>
      </c>
      <c r="N16" s="44">
        <f t="shared" si="16"/>
        <v>-1.6331736273531896</v>
      </c>
      <c r="O16" s="5"/>
      <c r="P16" s="5"/>
      <c r="Q16" s="5"/>
      <c r="R16" s="5"/>
      <c r="S16" s="5"/>
      <c r="T16" s="5"/>
      <c r="W16" s="36">
        <v>3.4660491880915574</v>
      </c>
      <c r="X16" s="25">
        <v>12</v>
      </c>
      <c r="Y16" s="44">
        <f t="shared" si="6"/>
        <v>3.1785536146683189</v>
      </c>
      <c r="Z16" s="45">
        <f t="shared" si="0"/>
        <v>0.1875</v>
      </c>
      <c r="AA16" s="45">
        <f t="shared" si="7"/>
        <v>-0.88714655901887629</v>
      </c>
      <c r="AJ16" s="34">
        <v>12</v>
      </c>
      <c r="AK16" s="35">
        <v>43905.095833333333</v>
      </c>
      <c r="AL16" s="36">
        <v>3.4924942156702148</v>
      </c>
      <c r="AN16" s="42">
        <f t="shared" si="8"/>
        <v>84.834667084389366</v>
      </c>
      <c r="AO16" s="42"/>
      <c r="AP16" s="42">
        <f t="shared" si="9"/>
        <v>61.666553059942089</v>
      </c>
      <c r="AQ16" s="43">
        <f t="shared" si="10"/>
        <v>0.20817120622568092</v>
      </c>
      <c r="AR16" s="43">
        <f t="shared" si="11"/>
        <v>0.21153846153846154</v>
      </c>
      <c r="AS16" s="44">
        <f t="shared" si="17"/>
        <v>4.1217416941373086</v>
      </c>
      <c r="AT16" s="44">
        <f t="shared" si="18"/>
        <v>-1.4549583723477195</v>
      </c>
      <c r="AU16" s="44">
        <f t="shared" si="19"/>
        <v>-1.436865171815882</v>
      </c>
      <c r="AV16" s="47"/>
      <c r="BE16" s="36">
        <v>3.4924942156702148</v>
      </c>
      <c r="BF16" s="34">
        <v>12</v>
      </c>
      <c r="BG16" s="44">
        <f t="shared" si="1"/>
        <v>3.245776567686363</v>
      </c>
      <c r="BH16" s="45">
        <f t="shared" si="2"/>
        <v>0.22328244274809159</v>
      </c>
      <c r="BI16" s="45">
        <f t="shared" si="12"/>
        <v>-0.76115434228754797</v>
      </c>
    </row>
    <row r="17" spans="2:67">
      <c r="B17" s="34">
        <v>13</v>
      </c>
      <c r="C17" s="35">
        <v>43971.375</v>
      </c>
      <c r="D17" s="36">
        <v>3.9960396479938458</v>
      </c>
      <c r="G17" s="42">
        <f t="shared" si="13"/>
        <v>545.03395081189228</v>
      </c>
      <c r="H17" s="42"/>
      <c r="I17" s="42">
        <f t="shared" si="3"/>
        <v>25.646888419752941</v>
      </c>
      <c r="J17" s="43">
        <f t="shared" si="4"/>
        <v>0.19055374592833876</v>
      </c>
      <c r="K17" s="43">
        <f t="shared" si="5"/>
        <v>0.19354838709677419</v>
      </c>
      <c r="L17" s="44">
        <f t="shared" si="14"/>
        <v>3.2444222550868007</v>
      </c>
      <c r="M17" s="44">
        <f t="shared" si="15"/>
        <v>-1.5539800173072156</v>
      </c>
      <c r="N17" s="44">
        <f t="shared" si="16"/>
        <v>-1.5365993402633413</v>
      </c>
      <c r="O17" s="5"/>
      <c r="P17" s="5"/>
      <c r="Q17" s="5"/>
      <c r="R17" s="5"/>
      <c r="S17" s="5"/>
      <c r="T17" s="5"/>
      <c r="W17" s="36">
        <v>3.9960396479938458</v>
      </c>
      <c r="X17" s="25">
        <v>13</v>
      </c>
      <c r="Y17" s="44">
        <f t="shared" si="6"/>
        <v>3.1921315908190357</v>
      </c>
      <c r="Z17" s="45">
        <f t="shared" si="0"/>
        <v>0.20352564102564102</v>
      </c>
      <c r="AA17" s="45">
        <f t="shared" si="7"/>
        <v>-0.82909388791817684</v>
      </c>
      <c r="AJ17" s="34">
        <v>13</v>
      </c>
      <c r="AK17" s="35">
        <v>43914.416666666664</v>
      </c>
      <c r="AL17" s="36">
        <v>3.300873161741003</v>
      </c>
      <c r="AN17" s="42">
        <f t="shared" si="8"/>
        <v>220.20750578428851</v>
      </c>
      <c r="AO17" s="42"/>
      <c r="AP17" s="42">
        <f t="shared" si="9"/>
        <v>63.538895532139577</v>
      </c>
      <c r="AQ17" s="43">
        <f t="shared" si="10"/>
        <v>0.22762645914396887</v>
      </c>
      <c r="AR17" s="43">
        <f t="shared" si="11"/>
        <v>0.23076923076923078</v>
      </c>
      <c r="AS17" s="44">
        <f t="shared" si="17"/>
        <v>4.1516522464450905</v>
      </c>
      <c r="AT17" s="44">
        <f t="shared" si="18"/>
        <v>-1.3536839681948696</v>
      </c>
      <c r="AU17" s="44">
        <f t="shared" si="19"/>
        <v>-1.3380214184293207</v>
      </c>
      <c r="AV17" s="47"/>
      <c r="BE17" s="36">
        <v>3.300873161741003</v>
      </c>
      <c r="BF17" s="34">
        <v>13</v>
      </c>
      <c r="BG17" s="44">
        <f t="shared" si="1"/>
        <v>3.2633303102038322</v>
      </c>
      <c r="BH17" s="45">
        <f t="shared" si="2"/>
        <v>0.24236641221374045</v>
      </c>
      <c r="BI17" s="45">
        <f t="shared" si="12"/>
        <v>-0.69871073397684191</v>
      </c>
    </row>
    <row r="18" spans="2:67">
      <c r="B18" s="34">
        <v>14</v>
      </c>
      <c r="C18" s="35">
        <v>43976.648611111108</v>
      </c>
      <c r="D18" s="36">
        <v>3.5415064153170901</v>
      </c>
      <c r="G18" s="42">
        <f t="shared" si="13"/>
        <v>122.5706270186347</v>
      </c>
      <c r="H18" s="42"/>
      <c r="I18" s="42">
        <f t="shared" si="3"/>
        <v>42.98444168450078</v>
      </c>
      <c r="J18" s="43">
        <f t="shared" si="4"/>
        <v>0.20684039087947881</v>
      </c>
      <c r="K18" s="43">
        <f t="shared" si="5"/>
        <v>0.20967741935483872</v>
      </c>
      <c r="L18" s="44">
        <f t="shared" si="14"/>
        <v>3.7608382289297664</v>
      </c>
      <c r="M18" s="44">
        <f t="shared" si="15"/>
        <v>-1.4621789040093613</v>
      </c>
      <c r="N18" s="44">
        <f t="shared" si="16"/>
        <v>-1.446834117066059</v>
      </c>
      <c r="O18" s="5"/>
      <c r="P18" s="5"/>
      <c r="Q18" s="5"/>
      <c r="R18" s="5"/>
      <c r="S18" s="5"/>
      <c r="T18" s="5"/>
      <c r="W18" s="36">
        <v>3.5415064153170901</v>
      </c>
      <c r="X18" s="25">
        <v>14</v>
      </c>
      <c r="Y18" s="44">
        <f t="shared" si="6"/>
        <v>3.2047365771222553</v>
      </c>
      <c r="Z18" s="45">
        <f t="shared" si="0"/>
        <v>0.21955128205128205</v>
      </c>
      <c r="AA18" s="45">
        <f t="shared" si="7"/>
        <v>-0.77370956206501984</v>
      </c>
      <c r="AJ18" s="34">
        <v>14</v>
      </c>
      <c r="AK18" s="35">
        <v>43944.646527777775</v>
      </c>
      <c r="AL18" s="36">
        <v>3.7270487695636705</v>
      </c>
      <c r="AN18" s="42">
        <f t="shared" si="8"/>
        <v>722.21579350484535</v>
      </c>
      <c r="AO18" s="42"/>
      <c r="AP18" s="42">
        <f t="shared" si="9"/>
        <v>68.672651175234932</v>
      </c>
      <c r="AQ18" s="43">
        <f t="shared" si="10"/>
        <v>0.24708171206225679</v>
      </c>
      <c r="AR18" s="43">
        <f t="shared" si="11"/>
        <v>0.25</v>
      </c>
      <c r="AS18" s="44">
        <f t="shared" si="17"/>
        <v>4.2293510293612684</v>
      </c>
      <c r="AT18" s="44">
        <f t="shared" si="18"/>
        <v>-1.2594905444824358</v>
      </c>
      <c r="AU18" s="44">
        <f t="shared" si="19"/>
        <v>-1.2458993237072382</v>
      </c>
      <c r="AV18" s="47"/>
      <c r="BE18" s="36">
        <v>3.7270487695636705</v>
      </c>
      <c r="BF18" s="34">
        <v>14</v>
      </c>
      <c r="BG18" s="44">
        <f t="shared" si="1"/>
        <v>3.2784574179335202</v>
      </c>
      <c r="BH18" s="45">
        <f t="shared" si="2"/>
        <v>0.26145038167938933</v>
      </c>
      <c r="BI18" s="45">
        <f t="shared" si="12"/>
        <v>-0.63888036332198817</v>
      </c>
    </row>
    <row r="19" spans="2:67">
      <c r="B19" s="34">
        <v>15</v>
      </c>
      <c r="C19" s="35">
        <v>43977.458333333336</v>
      </c>
      <c r="D19" s="36">
        <v>3.1921315908190357</v>
      </c>
      <c r="G19" s="42">
        <f t="shared" si="13"/>
        <v>15.891826918115839</v>
      </c>
      <c r="H19" s="42"/>
      <c r="I19" s="42">
        <f t="shared" si="3"/>
        <v>43.766956349601969</v>
      </c>
      <c r="J19" s="43">
        <f t="shared" si="4"/>
        <v>0.22312703583061888</v>
      </c>
      <c r="K19" s="43">
        <f t="shared" si="5"/>
        <v>0.22580645161290322</v>
      </c>
      <c r="L19" s="44">
        <f t="shared" si="14"/>
        <v>3.7788791114215234</v>
      </c>
      <c r="M19" s="44">
        <f t="shared" si="15"/>
        <v>-1.3764294309081</v>
      </c>
      <c r="N19" s="44">
        <f t="shared" si="16"/>
        <v>-1.3628381256519368</v>
      </c>
      <c r="O19" s="5"/>
      <c r="P19" s="5"/>
      <c r="Q19" s="5"/>
      <c r="R19" s="5"/>
      <c r="S19" s="5"/>
      <c r="T19" s="5"/>
      <c r="W19" s="36">
        <v>3.1921315908190357</v>
      </c>
      <c r="X19" s="25">
        <v>15</v>
      </c>
      <c r="Y19" s="44">
        <f t="shared" si="6"/>
        <v>3.2156104396414396</v>
      </c>
      <c r="Z19" s="45">
        <f t="shared" si="0"/>
        <v>0.23557692307692307</v>
      </c>
      <c r="AA19" s="45">
        <f t="shared" si="7"/>
        <v>-0.72060293726447444</v>
      </c>
      <c r="AC19" s="106" t="s">
        <v>5</v>
      </c>
      <c r="AD19" s="106"/>
      <c r="AJ19" s="34">
        <v>15</v>
      </c>
      <c r="AK19" s="35">
        <v>43948.479166666664</v>
      </c>
      <c r="AL19" s="36">
        <v>3.4670563282039248</v>
      </c>
      <c r="AN19" s="42">
        <f t="shared" si="8"/>
        <v>88.25628456386039</v>
      </c>
      <c r="AO19" s="42"/>
      <c r="AP19" s="42">
        <f t="shared" si="9"/>
        <v>68.753879209281877</v>
      </c>
      <c r="AQ19" s="43">
        <f t="shared" si="10"/>
        <v>0.26653696498054474</v>
      </c>
      <c r="AR19" s="43">
        <f t="shared" si="11"/>
        <v>0.26923076923076922</v>
      </c>
      <c r="AS19" s="44">
        <f t="shared" si="17"/>
        <v>4.2305331598171403</v>
      </c>
      <c r="AT19" s="44">
        <f t="shared" si="18"/>
        <v>-1.1712537001094008</v>
      </c>
      <c r="AU19" s="44">
        <f t="shared" si="19"/>
        <v>-1.1594534650803539</v>
      </c>
      <c r="AV19" s="47"/>
      <c r="BE19" s="36">
        <v>3.4670563282039248</v>
      </c>
      <c r="BF19" s="34">
        <v>15</v>
      </c>
      <c r="BG19" s="44">
        <f t="shared" si="1"/>
        <v>3.2944378011495301</v>
      </c>
      <c r="BH19" s="45">
        <f t="shared" si="2"/>
        <v>0.28053435114503816</v>
      </c>
      <c r="BI19" s="45">
        <f t="shared" si="12"/>
        <v>-0.58125485459206727</v>
      </c>
      <c r="BK19" s="106" t="s">
        <v>5</v>
      </c>
      <c r="BL19" s="106"/>
    </row>
    <row r="20" spans="2:67">
      <c r="B20" s="34">
        <v>16</v>
      </c>
      <c r="C20" s="35">
        <v>43978.375</v>
      </c>
      <c r="D20" s="36">
        <v>3.4878955958597349</v>
      </c>
      <c r="G20" s="42">
        <f t="shared" si="13"/>
        <v>18.80786840908695</v>
      </c>
      <c r="H20" s="42"/>
      <c r="I20" s="42">
        <f t="shared" si="3"/>
        <v>44.246521941851825</v>
      </c>
      <c r="J20" s="43">
        <f t="shared" si="4"/>
        <v>0.23941368078175895</v>
      </c>
      <c r="K20" s="43">
        <f t="shared" si="5"/>
        <v>0.24193548387096775</v>
      </c>
      <c r="L20" s="44">
        <f t="shared" si="14"/>
        <v>3.7897767681806425</v>
      </c>
      <c r="M20" s="44">
        <f t="shared" si="15"/>
        <v>-1.2958480983570195</v>
      </c>
      <c r="N20" s="44">
        <f t="shared" si="16"/>
        <v>-1.2837854875250669</v>
      </c>
      <c r="O20" s="5"/>
      <c r="P20" s="5"/>
      <c r="Q20" s="5"/>
      <c r="R20" s="5"/>
      <c r="S20" s="5"/>
      <c r="T20" s="5"/>
      <c r="W20" s="36">
        <v>3.4878955958597349</v>
      </c>
      <c r="X20" s="25">
        <v>16</v>
      </c>
      <c r="Y20" s="44">
        <f t="shared" si="6"/>
        <v>3.2534780581192297</v>
      </c>
      <c r="Z20" s="45">
        <f t="shared" si="0"/>
        <v>0.2516025641025641</v>
      </c>
      <c r="AA20" s="45">
        <f t="shared" si="7"/>
        <v>-0.66945523347368319</v>
      </c>
      <c r="AC20" s="21" t="s">
        <v>14</v>
      </c>
      <c r="AD20" s="37">
        <f>SLOPE($AA$5:$AA$66,$Y$5:$Y$66)</f>
        <v>3.0626445119914609</v>
      </c>
      <c r="AJ20" s="34">
        <v>16</v>
      </c>
      <c r="AK20" s="35">
        <v>43966.521527777775</v>
      </c>
      <c r="AL20" s="36">
        <v>3.4991194537242514</v>
      </c>
      <c r="AN20" s="42">
        <f t="shared" si="8"/>
        <v>429.54961033846484</v>
      </c>
      <c r="AO20" s="42"/>
      <c r="AP20" s="42">
        <f t="shared" si="9"/>
        <v>69.9842138797394</v>
      </c>
      <c r="AQ20" s="43">
        <f t="shared" si="10"/>
        <v>0.28599221789883267</v>
      </c>
      <c r="AR20" s="43">
        <f t="shared" si="11"/>
        <v>0.28846153846153844</v>
      </c>
      <c r="AS20" s="44">
        <f t="shared" si="17"/>
        <v>4.2482697006130783</v>
      </c>
      <c r="AT20" s="44">
        <f t="shared" si="18"/>
        <v>-1.0880836575362667</v>
      </c>
      <c r="AU20" s="44">
        <f t="shared" si="19"/>
        <v>-1.0778518674465296</v>
      </c>
      <c r="AV20" s="47"/>
      <c r="BE20" s="36">
        <v>3.4991194537242514</v>
      </c>
      <c r="BF20" s="34">
        <v>16</v>
      </c>
      <c r="BG20" s="44">
        <f t="shared" si="1"/>
        <v>3.300873161741003</v>
      </c>
      <c r="BH20" s="45">
        <f t="shared" si="2"/>
        <v>0.29961832061068699</v>
      </c>
      <c r="BI20" s="45">
        <f t="shared" si="12"/>
        <v>-0.52549857850377002</v>
      </c>
      <c r="BK20" s="21" t="s">
        <v>14</v>
      </c>
      <c r="BL20" s="38">
        <f>SLOPE($BI$5:$BI$56,$BG$5:$BG$56)</f>
        <v>3.2719775436073975</v>
      </c>
    </row>
    <row r="21" spans="2:67">
      <c r="B21" s="34">
        <v>17</v>
      </c>
      <c r="C21" s="35">
        <v>43992.4</v>
      </c>
      <c r="D21" s="36">
        <v>3.987831946849195</v>
      </c>
      <c r="G21" s="42">
        <f t="shared" si="13"/>
        <v>333.11210440413561</v>
      </c>
      <c r="H21" s="42"/>
      <c r="I21" s="42">
        <f t="shared" si="3"/>
        <v>45.99550138640916</v>
      </c>
      <c r="J21" s="43">
        <f t="shared" si="4"/>
        <v>0.25570032573289903</v>
      </c>
      <c r="K21" s="43">
        <f t="shared" si="5"/>
        <v>0.25806451612903225</v>
      </c>
      <c r="L21" s="44">
        <f t="shared" si="14"/>
        <v>3.8285435957591325</v>
      </c>
      <c r="M21" s="44">
        <f t="shared" si="15"/>
        <v>-1.2197244213952614</v>
      </c>
      <c r="N21" s="44">
        <f t="shared" si="16"/>
        <v>-1.2090088353499842</v>
      </c>
      <c r="O21" s="5"/>
      <c r="P21" s="106" t="s">
        <v>5</v>
      </c>
      <c r="Q21" s="106"/>
      <c r="R21" s="5"/>
      <c r="S21" s="106" t="s">
        <v>15</v>
      </c>
      <c r="T21" s="106"/>
      <c r="W21" s="36">
        <v>3.987831946849195</v>
      </c>
      <c r="X21" s="25">
        <v>17</v>
      </c>
      <c r="Y21" s="44">
        <f t="shared" si="6"/>
        <v>3.2768827559726699</v>
      </c>
      <c r="Z21" s="45">
        <f t="shared" si="0"/>
        <v>0.26762820512820512</v>
      </c>
      <c r="AA21" s="45">
        <f t="shared" si="7"/>
        <v>-0.62000209105335058</v>
      </c>
      <c r="AC21" s="21" t="s">
        <v>16</v>
      </c>
      <c r="AD21" s="38">
        <f>INTERCEPT($AA$5:$AA$66,$Y$5:$Y$66)</f>
        <v>-10.783255334814687</v>
      </c>
      <c r="AJ21" s="34">
        <v>17</v>
      </c>
      <c r="AK21" s="35">
        <v>43969.583333333336</v>
      </c>
      <c r="AL21" s="36">
        <v>3.419529833169122</v>
      </c>
      <c r="AN21" s="42">
        <f t="shared" si="8"/>
        <v>69.9842138797394</v>
      </c>
      <c r="AO21" s="42"/>
      <c r="AP21" s="42">
        <f t="shared" si="9"/>
        <v>72.832994163385592</v>
      </c>
      <c r="AQ21" s="43">
        <f t="shared" si="10"/>
        <v>0.30544747081712059</v>
      </c>
      <c r="AR21" s="43">
        <f t="shared" si="11"/>
        <v>0.30769230769230771</v>
      </c>
      <c r="AS21" s="44">
        <f t="shared" si="17"/>
        <v>4.2881690690610714</v>
      </c>
      <c r="AT21" s="44">
        <f t="shared" si="18"/>
        <v>-1.0092630664617472</v>
      </c>
      <c r="AU21" s="44">
        <f t="shared" si="19"/>
        <v>-1.0004205007092841</v>
      </c>
      <c r="AV21" s="47"/>
      <c r="AW21" s="107" t="s">
        <v>5</v>
      </c>
      <c r="AX21" s="107"/>
      <c r="AZ21" s="107" t="s">
        <v>113</v>
      </c>
      <c r="BA21" s="107"/>
      <c r="BE21" s="36">
        <v>3.419529833169122</v>
      </c>
      <c r="BF21" s="34">
        <v>17</v>
      </c>
      <c r="BG21" s="44">
        <f t="shared" si="1"/>
        <v>3.3051869939680092</v>
      </c>
      <c r="BH21" s="45">
        <f t="shared" si="2"/>
        <v>0.31870229007633588</v>
      </c>
      <c r="BI21" s="45">
        <f t="shared" si="12"/>
        <v>-0.47133072164434131</v>
      </c>
      <c r="BK21" s="21" t="s">
        <v>16</v>
      </c>
      <c r="BL21" s="38">
        <f>INTERCEPT($BI$5:$BI$56,$BG$5:$BG$56)</f>
        <v>-11.446950795551352</v>
      </c>
    </row>
    <row r="22" spans="2:67">
      <c r="B22" s="34">
        <v>18</v>
      </c>
      <c r="C22" s="35">
        <v>43994.482638888891</v>
      </c>
      <c r="D22" s="36">
        <v>3.331827783813897</v>
      </c>
      <c r="G22" s="42">
        <f t="shared" si="13"/>
        <v>45.99550138640916</v>
      </c>
      <c r="H22" s="42"/>
      <c r="I22" s="42">
        <f t="shared" si="3"/>
        <v>49.048934234306216</v>
      </c>
      <c r="J22" s="43">
        <f t="shared" si="4"/>
        <v>0.2719869706840391</v>
      </c>
      <c r="K22" s="43">
        <f t="shared" si="5"/>
        <v>0.27419354838709675</v>
      </c>
      <c r="L22" s="44">
        <f t="shared" si="14"/>
        <v>3.8928184576266114</v>
      </c>
      <c r="M22" s="44">
        <f t="shared" si="15"/>
        <v>-1.147478005060782</v>
      </c>
      <c r="N22" s="44">
        <f t="shared" si="16"/>
        <v>-1.1379606967167493</v>
      </c>
      <c r="O22" s="5"/>
      <c r="P22" s="21" t="s">
        <v>14</v>
      </c>
      <c r="Q22" s="37">
        <f>SLOPE($M$6:$M$66,$L$6:$L$66)</f>
        <v>0.88881885909048819</v>
      </c>
      <c r="R22" s="5"/>
      <c r="S22" s="21" t="s">
        <v>14</v>
      </c>
      <c r="T22" s="37">
        <f>SLOPE($N$6:$N$66,$L$6:$L$66)</f>
        <v>0.8585874240328536</v>
      </c>
      <c r="W22" s="36">
        <v>3.331827783813897</v>
      </c>
      <c r="X22" s="25">
        <v>18</v>
      </c>
      <c r="Y22" s="44">
        <f t="shared" si="6"/>
        <v>3.2787982616069504</v>
      </c>
      <c r="Z22" s="45">
        <f t="shared" si="0"/>
        <v>0.28365384615384615</v>
      </c>
      <c r="AA22" s="45">
        <f t="shared" si="7"/>
        <v>-0.57202108187294498</v>
      </c>
      <c r="AC22" s="21" t="s">
        <v>17</v>
      </c>
      <c r="AD22" s="37">
        <f>RSQ($AA$5:$AA$66,$Y$5:$Y$66)</f>
        <v>0.94586671678657541</v>
      </c>
      <c r="AJ22" s="34">
        <v>18</v>
      </c>
      <c r="AK22" s="35">
        <v>43977.520833333336</v>
      </c>
      <c r="AL22" s="36">
        <v>3.5369680321326404</v>
      </c>
      <c r="AN22" s="42">
        <f t="shared" si="8"/>
        <v>187.08047016675118</v>
      </c>
      <c r="AO22" s="42"/>
      <c r="AP22" s="42">
        <f t="shared" si="9"/>
        <v>75.717117564228829</v>
      </c>
      <c r="AQ22" s="43">
        <f t="shared" si="10"/>
        <v>0.32490272373540857</v>
      </c>
      <c r="AR22" s="43">
        <f t="shared" si="11"/>
        <v>0.32692307692307693</v>
      </c>
      <c r="AS22" s="44">
        <f t="shared" si="17"/>
        <v>4.3270042585831261</v>
      </c>
      <c r="AT22" s="44">
        <f t="shared" si="18"/>
        <v>-0.93420400707441187</v>
      </c>
      <c r="AU22" s="44">
        <f t="shared" si="19"/>
        <v>-0.92660459463970812</v>
      </c>
      <c r="AV22" s="47"/>
      <c r="AW22" s="30" t="s">
        <v>14</v>
      </c>
      <c r="AX22" s="48">
        <f>SLOPE($AT$6:$AT$56,$AS$6:$AS$56)</f>
        <v>0.95035297606417135</v>
      </c>
      <c r="AZ22" s="30" t="s">
        <v>14</v>
      </c>
      <c r="BA22" s="48">
        <f>SLOPE($AU$6:$AU$56,$AS$6:$AS$56)</f>
        <v>0.91810403095205562</v>
      </c>
      <c r="BE22" s="36">
        <v>3.5369680321326404</v>
      </c>
      <c r="BF22" s="34">
        <v>18</v>
      </c>
      <c r="BG22" s="44">
        <f t="shared" si="1"/>
        <v>3.3131302916983607</v>
      </c>
      <c r="BH22" s="45">
        <f t="shared" si="2"/>
        <v>0.33778625954198471</v>
      </c>
      <c r="BI22" s="45">
        <f t="shared" si="12"/>
        <v>-0.41851240448134475</v>
      </c>
      <c r="BK22" s="21" t="s">
        <v>17</v>
      </c>
      <c r="BL22" s="38">
        <f>RSQ($BI$5:$BI$56,$BG$5:$BG$56)</f>
        <v>0.95110989750669672</v>
      </c>
    </row>
    <row r="23" spans="2:67">
      <c r="B23" s="34">
        <v>19</v>
      </c>
      <c r="C23" s="35">
        <v>44013.427083333336</v>
      </c>
      <c r="D23" s="36">
        <v>3.5677324322551254</v>
      </c>
      <c r="G23" s="42">
        <f t="shared" si="13"/>
        <v>451.33483888290357</v>
      </c>
      <c r="H23" s="42"/>
      <c r="I23" s="42">
        <f t="shared" si="3"/>
        <v>61.618774149217643</v>
      </c>
      <c r="J23" s="43">
        <f t="shared" si="4"/>
        <v>0.28827361563517917</v>
      </c>
      <c r="K23" s="43">
        <f t="shared" si="5"/>
        <v>0.29032258064516131</v>
      </c>
      <c r="L23" s="44">
        <f t="shared" si="14"/>
        <v>4.1209665992545998</v>
      </c>
      <c r="M23" s="44">
        <f t="shared" si="15"/>
        <v>-1.0786281100546844</v>
      </c>
      <c r="N23" s="44">
        <f t="shared" si="16"/>
        <v>-1.0701859202222193</v>
      </c>
      <c r="O23" s="5"/>
      <c r="P23" s="21" t="s">
        <v>16</v>
      </c>
      <c r="Q23" s="37">
        <f>INTERCEPT($M$6:$M$66,$L$6:$L$66)</f>
        <v>-4.8523556549075284</v>
      </c>
      <c r="R23" s="5"/>
      <c r="S23" s="21" t="s">
        <v>16</v>
      </c>
      <c r="T23" s="37">
        <f>INTERCEPT($N$6:$N$66,$L$6:$L$66)</f>
        <v>-4.6955041992201343</v>
      </c>
      <c r="W23" s="36">
        <v>3.5677324322551254</v>
      </c>
      <c r="X23" s="25">
        <v>19</v>
      </c>
      <c r="Y23" s="44">
        <f t="shared" si="6"/>
        <v>3.2904056319091692</v>
      </c>
      <c r="Z23" s="45">
        <f t="shared" si="0"/>
        <v>0.29967948717948717</v>
      </c>
      <c r="AA23" s="45">
        <f t="shared" si="7"/>
        <v>-0.52532256381559228</v>
      </c>
      <c r="AC23" s="21"/>
      <c r="AD23" s="34"/>
      <c r="AE23" s="21" t="s">
        <v>18</v>
      </c>
      <c r="AF23" s="46">
        <f>Q29/(Q29+AD28)</f>
        <v>0.98605262887338985</v>
      </c>
      <c r="AJ23" s="34">
        <v>19</v>
      </c>
      <c r="AK23" s="35">
        <v>43978.395833333336</v>
      </c>
      <c r="AL23" s="36">
        <v>3.6369693436866246</v>
      </c>
      <c r="AN23" s="42">
        <f t="shared" si="8"/>
        <v>17.463031967869028</v>
      </c>
      <c r="AO23" s="42"/>
      <c r="AP23" s="42">
        <f t="shared" si="9"/>
        <v>84.834667084389366</v>
      </c>
      <c r="AQ23" s="43">
        <f t="shared" si="10"/>
        <v>0.3443579766536965</v>
      </c>
      <c r="AR23" s="43">
        <f t="shared" si="11"/>
        <v>0.34615384615384615</v>
      </c>
      <c r="AS23" s="44">
        <f t="shared" si="17"/>
        <v>4.4407042692152556</v>
      </c>
      <c r="AT23" s="44">
        <f t="shared" si="18"/>
        <v>-0.86241747259086032</v>
      </c>
      <c r="AU23" s="44">
        <f t="shared" si="19"/>
        <v>-0.85594098556131626</v>
      </c>
      <c r="AV23" s="47"/>
      <c r="AW23" s="30" t="s">
        <v>16</v>
      </c>
      <c r="AX23" s="48">
        <f>INTERCEPT($AT$6:$AT$56,$AS$6:$AS$56)</f>
        <v>-5.2880986621106416</v>
      </c>
      <c r="AZ23" s="30" t="s">
        <v>16</v>
      </c>
      <c r="BA23" s="48">
        <f>INTERCEPT($AU$6:$AU$56,$AS$6:$AS$56)</f>
        <v>-5.1154022905954841</v>
      </c>
      <c r="BE23" s="36">
        <v>3.6369693436866246</v>
      </c>
      <c r="BF23" s="34">
        <v>19</v>
      </c>
      <c r="BG23" s="44">
        <f t="shared" si="1"/>
        <v>3.3145485871750822</v>
      </c>
      <c r="BH23" s="45">
        <f t="shared" si="2"/>
        <v>0.3568702290076336</v>
      </c>
      <c r="BI23" s="45">
        <f t="shared" si="12"/>
        <v>-0.36683719935966885</v>
      </c>
      <c r="BK23" s="21"/>
      <c r="BL23" s="34"/>
      <c r="BN23" s="21" t="s">
        <v>18</v>
      </c>
      <c r="BO23" s="46">
        <f>AX29/(AX29+BL28)</f>
        <v>0.98706731557805238</v>
      </c>
    </row>
    <row r="24" spans="2:67">
      <c r="B24" s="34">
        <v>20</v>
      </c>
      <c r="C24" s="35">
        <v>44015.619444444441</v>
      </c>
      <c r="D24" s="36">
        <v>3.5178387407985845</v>
      </c>
      <c r="G24" s="42">
        <f t="shared" si="13"/>
        <v>49.048934234306216</v>
      </c>
      <c r="H24" s="42"/>
      <c r="I24" s="42">
        <f t="shared" si="3"/>
        <v>89.099234281573445</v>
      </c>
      <c r="J24" s="43">
        <f t="shared" si="4"/>
        <v>0.30456026058631919</v>
      </c>
      <c r="K24" s="43">
        <f t="shared" si="5"/>
        <v>0.30645161290322581</v>
      </c>
      <c r="L24" s="44">
        <f t="shared" si="14"/>
        <v>4.489750740518101</v>
      </c>
      <c r="M24" s="44">
        <f t="shared" si="15"/>
        <v>-1.0127715806181239</v>
      </c>
      <c r="N24" s="44">
        <f t="shared" si="16"/>
        <v>-1.0053015536450465</v>
      </c>
      <c r="O24" s="5"/>
      <c r="P24" s="21" t="s">
        <v>17</v>
      </c>
      <c r="Q24" s="37">
        <f>RSQ($M$6:$M$66,$L$6:$L$66)</f>
        <v>0.96636365202513341</v>
      </c>
      <c r="R24" s="5"/>
      <c r="S24" s="21" t="s">
        <v>17</v>
      </c>
      <c r="T24" s="37">
        <f>RSQ($N$6:$N$66,$L$6:$L$66)</f>
        <v>0.96884133285059137</v>
      </c>
      <c r="W24" s="36">
        <v>3.5178387407985845</v>
      </c>
      <c r="X24" s="25">
        <v>20</v>
      </c>
      <c r="Y24" s="44">
        <f t="shared" si="6"/>
        <v>3.3068972262438692</v>
      </c>
      <c r="Z24" s="45">
        <f t="shared" si="0"/>
        <v>0.31570512820512819</v>
      </c>
      <c r="AA24" s="45">
        <f t="shared" si="7"/>
        <v>-0.4797428475882014</v>
      </c>
      <c r="AC24" s="21" t="s">
        <v>19</v>
      </c>
      <c r="AD24" s="37">
        <f>1/AD20</f>
        <v>0.32651520477959672</v>
      </c>
      <c r="AJ24" s="34">
        <v>20</v>
      </c>
      <c r="AK24" s="35">
        <v>44039.395833333336</v>
      </c>
      <c r="AL24" s="36">
        <v>3.567005836674225</v>
      </c>
      <c r="AN24" s="42">
        <f t="shared" si="8"/>
        <v>1460.3630306562991</v>
      </c>
      <c r="AO24" s="42"/>
      <c r="AP24" s="42">
        <f t="shared" si="9"/>
        <v>87.514180026948452</v>
      </c>
      <c r="AQ24" s="43">
        <f t="shared" si="10"/>
        <v>0.36381322957198442</v>
      </c>
      <c r="AR24" s="43">
        <f t="shared" si="11"/>
        <v>0.36538461538461536</v>
      </c>
      <c r="AS24" s="44">
        <f t="shared" si="17"/>
        <v>4.4718008376845182</v>
      </c>
      <c r="AT24" s="44">
        <f t="shared" si="18"/>
        <v>-0.79349120087954861</v>
      </c>
      <c r="AU24" s="44">
        <f t="shared" si="19"/>
        <v>-0.78803790269605556</v>
      </c>
      <c r="AV24" s="47"/>
      <c r="AW24" s="30" t="s">
        <v>17</v>
      </c>
      <c r="AX24" s="48">
        <f>RSQ($AT$6:$AT$56,$AS$6:$AS$56)</f>
        <v>0.90638521648951487</v>
      </c>
      <c r="AZ24" s="30" t="s">
        <v>17</v>
      </c>
      <c r="BA24" s="48">
        <f>RSQ($AU$6:$AU$56,$AS$6:$AS$56)</f>
        <v>0.91685392374043462</v>
      </c>
      <c r="BE24" s="36">
        <v>3.567005836674225</v>
      </c>
      <c r="BF24" s="34">
        <v>20</v>
      </c>
      <c r="BG24" s="44">
        <f t="shared" si="1"/>
        <v>3.3163487980766444</v>
      </c>
      <c r="BH24" s="45">
        <f t="shared" si="2"/>
        <v>0.37595419847328243</v>
      </c>
      <c r="BI24" s="45">
        <f t="shared" si="12"/>
        <v>-0.31612399185375717</v>
      </c>
      <c r="BK24" s="21" t="s">
        <v>19</v>
      </c>
      <c r="BL24" s="37">
        <f>1/BL20</f>
        <v>0.30562556945225461</v>
      </c>
    </row>
    <row r="25" spans="2:67">
      <c r="B25" s="34">
        <v>21</v>
      </c>
      <c r="C25" s="35">
        <v>44026.479166666664</v>
      </c>
      <c r="D25" s="36">
        <v>3.1785536146683189</v>
      </c>
      <c r="G25" s="42">
        <f t="shared" si="13"/>
        <v>257.11549459258094</v>
      </c>
      <c r="H25" s="42"/>
      <c r="I25" s="42">
        <f t="shared" si="3"/>
        <v>89.60345798463095</v>
      </c>
      <c r="J25" s="43">
        <f t="shared" si="4"/>
        <v>0.32084690553745926</v>
      </c>
      <c r="K25" s="43">
        <f t="shared" si="5"/>
        <v>0.32258064516129031</v>
      </c>
      <c r="L25" s="44">
        <f t="shared" si="14"/>
        <v>4.4953939128146425</v>
      </c>
      <c r="M25" s="44">
        <f t="shared" si="15"/>
        <v>-0.94956651469003117</v>
      </c>
      <c r="N25" s="44">
        <f t="shared" si="16"/>
        <v>-0.94298187537076972</v>
      </c>
      <c r="O25" s="5"/>
      <c r="P25" s="21"/>
      <c r="Q25" s="34"/>
      <c r="R25" s="5"/>
      <c r="S25" s="21"/>
      <c r="T25" s="34"/>
      <c r="W25" s="36">
        <v>3.1785536146683189</v>
      </c>
      <c r="X25" s="25">
        <v>21</v>
      </c>
      <c r="Y25" s="44">
        <f t="shared" si="6"/>
        <v>3.318157939385677</v>
      </c>
      <c r="Z25" s="45">
        <f t="shared" si="0"/>
        <v>0.33173076923076922</v>
      </c>
      <c r="AA25" s="45">
        <f t="shared" si="7"/>
        <v>-0.43513899733458328</v>
      </c>
      <c r="AC25" s="21" t="s">
        <v>20</v>
      </c>
      <c r="AD25" s="37">
        <f>-AD21*AD24</f>
        <v>3.5208968238376963</v>
      </c>
      <c r="AJ25" s="34">
        <v>21</v>
      </c>
      <c r="AK25" s="35">
        <v>44042.57916666667</v>
      </c>
      <c r="AL25" s="36">
        <v>3.8678446104432469</v>
      </c>
      <c r="AN25" s="42">
        <f t="shared" si="8"/>
        <v>72.832994163385592</v>
      </c>
      <c r="AO25" s="42"/>
      <c r="AP25" s="42">
        <f t="shared" si="9"/>
        <v>88.25628456386039</v>
      </c>
      <c r="AQ25" s="43">
        <f t="shared" si="10"/>
        <v>0.38326848249027234</v>
      </c>
      <c r="AR25" s="43">
        <f t="shared" si="11"/>
        <v>0.38461538461538464</v>
      </c>
      <c r="AS25" s="44">
        <f t="shared" si="17"/>
        <v>4.480244906466087</v>
      </c>
      <c r="AT25" s="44">
        <f t="shared" si="18"/>
        <v>-0.72707323271944835</v>
      </c>
      <c r="AU25" s="44">
        <f t="shared" si="19"/>
        <v>-0.7225598929628263</v>
      </c>
      <c r="AV25" s="47"/>
      <c r="AW25" s="30"/>
      <c r="AX25" s="49"/>
      <c r="AZ25" s="30"/>
      <c r="BA25" s="49"/>
      <c r="BE25" s="36">
        <v>3.8678446104432469</v>
      </c>
      <c r="BF25" s="34">
        <v>21</v>
      </c>
      <c r="BG25" s="44">
        <f t="shared" si="1"/>
        <v>3.3662157691412427</v>
      </c>
      <c r="BH25" s="45">
        <f t="shared" si="2"/>
        <v>0.39503816793893132</v>
      </c>
      <c r="BI25" s="45">
        <f t="shared" si="12"/>
        <v>-0.26621148818472573</v>
      </c>
      <c r="BK25" s="21" t="s">
        <v>20</v>
      </c>
      <c r="BL25" s="37">
        <f>-BL21*BL24</f>
        <v>3.4984808553823208</v>
      </c>
    </row>
    <row r="26" spans="2:67">
      <c r="B26" s="34">
        <v>22</v>
      </c>
      <c r="C26" s="35">
        <v>44039.375</v>
      </c>
      <c r="D26" s="36">
        <v>3.8801656206588779</v>
      </c>
      <c r="G26" s="42">
        <f t="shared" si="13"/>
        <v>306.32144638546742</v>
      </c>
      <c r="H26" s="42"/>
      <c r="I26" s="42">
        <f t="shared" si="3"/>
        <v>91.535121987748425</v>
      </c>
      <c r="J26" s="43">
        <f t="shared" si="4"/>
        <v>0.33713355048859933</v>
      </c>
      <c r="K26" s="43">
        <f t="shared" si="5"/>
        <v>0.33870967741935482</v>
      </c>
      <c r="L26" s="44">
        <f t="shared" si="14"/>
        <v>4.5167227454917542</v>
      </c>
      <c r="M26" s="44">
        <f t="shared" si="15"/>
        <v>-0.88871996586447188</v>
      </c>
      <c r="N26" s="44">
        <f t="shared" si="16"/>
        <v>-0.88294706646452115</v>
      </c>
      <c r="O26" s="5"/>
      <c r="P26" s="21" t="s">
        <v>21</v>
      </c>
      <c r="Q26" s="36">
        <f>EXP(-Q23/Q27)</f>
        <v>234.94001283807205</v>
      </c>
      <c r="R26" s="5"/>
      <c r="S26" s="21" t="s">
        <v>21</v>
      </c>
      <c r="T26" s="36">
        <f>EXP(-T23/T27)</f>
        <v>237.19234402108128</v>
      </c>
      <c r="W26" s="36">
        <v>3.8801656206588779</v>
      </c>
      <c r="X26" s="25">
        <v>22</v>
      </c>
      <c r="Y26" s="44">
        <f t="shared" si="6"/>
        <v>3.3196548349198958</v>
      </c>
      <c r="Z26" s="45">
        <f t="shared" si="0"/>
        <v>0.34775641025641024</v>
      </c>
      <c r="AA26" s="45">
        <f t="shared" si="7"/>
        <v>-0.39138480732684511</v>
      </c>
      <c r="AC26" s="21" t="s">
        <v>22</v>
      </c>
      <c r="AD26" s="37">
        <f>AD24^2</f>
        <v>0.10661217895226198</v>
      </c>
      <c r="AJ26" s="34">
        <v>22</v>
      </c>
      <c r="AK26" s="35">
        <v>44048.663194444445</v>
      </c>
      <c r="AL26" s="36">
        <v>3.0885719917276413</v>
      </c>
      <c r="AN26" s="42">
        <f t="shared" si="8"/>
        <v>142.14882205612957</v>
      </c>
      <c r="AO26" s="42"/>
      <c r="AP26" s="42">
        <f t="shared" si="9"/>
        <v>89.709160209924448</v>
      </c>
      <c r="AQ26" s="43">
        <f t="shared" si="10"/>
        <v>0.40272373540856032</v>
      </c>
      <c r="AR26" s="43">
        <f t="shared" si="11"/>
        <v>0.40384615384615385</v>
      </c>
      <c r="AS26" s="44">
        <f t="shared" si="17"/>
        <v>4.4965728843627844</v>
      </c>
      <c r="AT26" s="44">
        <f t="shared" si="18"/>
        <v>-0.6628594831183855</v>
      </c>
      <c r="AU26" s="44">
        <f t="shared" si="19"/>
        <v>-0.65921636872620304</v>
      </c>
      <c r="AV26" s="47"/>
      <c r="AW26" s="30" t="s">
        <v>21</v>
      </c>
      <c r="AX26" s="50">
        <f>EXP(-AX23/AX27)</f>
        <v>260.95609855257658</v>
      </c>
      <c r="AZ26" s="30" t="s">
        <v>21</v>
      </c>
      <c r="BA26" s="50">
        <f>EXP(-BA23/BA27)</f>
        <v>262.88120686511439</v>
      </c>
      <c r="BE26" s="36">
        <v>3.0885719917276413</v>
      </c>
      <c r="BF26" s="34">
        <v>22</v>
      </c>
      <c r="BG26" s="44">
        <f t="shared" si="1"/>
        <v>3.3819995822694895</v>
      </c>
      <c r="BH26" s="45">
        <f t="shared" si="2"/>
        <v>0.41412213740458015</v>
      </c>
      <c r="BI26" s="45">
        <f t="shared" si="12"/>
        <v>-0.2169538959946728</v>
      </c>
      <c r="BK26" s="21" t="s">
        <v>22</v>
      </c>
      <c r="BL26" s="37">
        <f>BL24^2</f>
        <v>9.3406988703014907E-2</v>
      </c>
    </row>
    <row r="27" spans="2:67">
      <c r="B27" s="34">
        <v>23</v>
      </c>
      <c r="C27" s="35">
        <v>44075.683333333334</v>
      </c>
      <c r="D27" s="36">
        <v>3.9812258506558011</v>
      </c>
      <c r="G27" s="42">
        <f t="shared" si="13"/>
        <v>867.51983437937452</v>
      </c>
      <c r="H27" s="42"/>
      <c r="I27" s="42">
        <f t="shared" si="3"/>
        <v>107.34422589564929</v>
      </c>
      <c r="J27" s="43">
        <f t="shared" si="4"/>
        <v>0.3534201954397394</v>
      </c>
      <c r="K27" s="43">
        <f t="shared" si="5"/>
        <v>0.35483870967741937</v>
      </c>
      <c r="L27" s="44">
        <f t="shared" si="14"/>
        <v>4.6760407352270343</v>
      </c>
      <c r="M27" s="44">
        <f t="shared" si="15"/>
        <v>-0.82997853215627537</v>
      </c>
      <c r="N27" s="44">
        <f t="shared" si="16"/>
        <v>-0.82495450383244051</v>
      </c>
      <c r="O27" s="5"/>
      <c r="P27" s="21" t="s">
        <v>23</v>
      </c>
      <c r="Q27" s="38">
        <f>Q22</f>
        <v>0.88881885909048819</v>
      </c>
      <c r="R27" s="5"/>
      <c r="S27" s="21" t="s">
        <v>23</v>
      </c>
      <c r="T27" s="38">
        <f>T22</f>
        <v>0.8585874240328536</v>
      </c>
      <c r="W27" s="36">
        <v>3.9812258506558011</v>
      </c>
      <c r="X27" s="25">
        <v>23</v>
      </c>
      <c r="Y27" s="44">
        <f t="shared" si="6"/>
        <v>3.3212203360484627</v>
      </c>
      <c r="Z27" s="45">
        <f t="shared" si="0"/>
        <v>0.36378205128205127</v>
      </c>
      <c r="AA27" s="45">
        <f t="shared" si="7"/>
        <v>-0.34836763896820011</v>
      </c>
      <c r="AC27" s="34"/>
      <c r="AD27" s="34"/>
      <c r="AJ27" s="34">
        <v>23</v>
      </c>
      <c r="AK27" s="35">
        <v>44049.489583333336</v>
      </c>
      <c r="AL27" s="36">
        <v>3.3131302916983607</v>
      </c>
      <c r="AN27" s="42">
        <f t="shared" si="8"/>
        <v>16.744761341717094</v>
      </c>
      <c r="AO27" s="42"/>
      <c r="AP27" s="42">
        <f t="shared" si="9"/>
        <v>90.837556765589397</v>
      </c>
      <c r="AQ27" s="43">
        <f t="shared" si="10"/>
        <v>0.42217898832684825</v>
      </c>
      <c r="AR27" s="43">
        <f t="shared" si="11"/>
        <v>0.42307692307692307</v>
      </c>
      <c r="AS27" s="44">
        <f t="shared" si="17"/>
        <v>4.5090728208561615</v>
      </c>
      <c r="AT27" s="44">
        <f t="shared" si="18"/>
        <v>-0.60058417687726118</v>
      </c>
      <c r="AU27" s="44">
        <f t="shared" si="19"/>
        <v>-0.59775275536023242</v>
      </c>
      <c r="AV27" s="47"/>
      <c r="AW27" s="30" t="s">
        <v>23</v>
      </c>
      <c r="AX27" s="51">
        <f>AX22</f>
        <v>0.95035297606417135</v>
      </c>
      <c r="AZ27" s="30" t="s">
        <v>23</v>
      </c>
      <c r="BA27" s="51">
        <f>BA22</f>
        <v>0.91810403095205562</v>
      </c>
      <c r="BE27" s="36">
        <v>3.3131302916983607</v>
      </c>
      <c r="BF27" s="34">
        <v>23</v>
      </c>
      <c r="BG27" s="44">
        <f t="shared" si="1"/>
        <v>3.419529833169122</v>
      </c>
      <c r="BH27" s="45">
        <f t="shared" si="2"/>
        <v>0.43320610687022898</v>
      </c>
      <c r="BI27" s="45">
        <f t="shared" si="12"/>
        <v>-0.16821744962304341</v>
      </c>
      <c r="BK27" s="34"/>
      <c r="BL27" s="34"/>
    </row>
    <row r="28" spans="2:67">
      <c r="B28" s="34">
        <v>24</v>
      </c>
      <c r="C28" s="35">
        <v>44078.416666666664</v>
      </c>
      <c r="D28" s="36">
        <v>3.9150212167217671</v>
      </c>
      <c r="G28" s="42">
        <f t="shared" si="13"/>
        <v>61.618774149217643</v>
      </c>
      <c r="H28" s="42"/>
      <c r="I28" s="42">
        <f t="shared" si="3"/>
        <v>109.90971548727248</v>
      </c>
      <c r="J28" s="43">
        <f t="shared" si="4"/>
        <v>0.36970684039087948</v>
      </c>
      <c r="K28" s="43">
        <f t="shared" si="5"/>
        <v>0.37096774193548387</v>
      </c>
      <c r="L28" s="44">
        <f t="shared" si="14"/>
        <v>4.6996592604801739</v>
      </c>
      <c r="M28" s="44">
        <f t="shared" si="15"/>
        <v>-0.77312104784875413</v>
      </c>
      <c r="N28" s="44">
        <f t="shared" si="16"/>
        <v>-0.76879197227517604</v>
      </c>
      <c r="O28" s="5"/>
      <c r="P28" s="21"/>
      <c r="Q28" s="34"/>
      <c r="R28" s="5"/>
      <c r="S28" s="21"/>
      <c r="T28" s="34"/>
      <c r="W28" s="36">
        <v>3.9150212167217671</v>
      </c>
      <c r="X28" s="25">
        <v>24</v>
      </c>
      <c r="Y28" s="44">
        <f t="shared" si="6"/>
        <v>3.331827783813897</v>
      </c>
      <c r="Z28" s="45">
        <f t="shared" si="0"/>
        <v>0.37980769230769229</v>
      </c>
      <c r="AA28" s="45">
        <f t="shared" si="7"/>
        <v>-0.30598589577947566</v>
      </c>
      <c r="AC28" s="21" t="s">
        <v>24</v>
      </c>
      <c r="AD28" s="45">
        <f>AD25</f>
        <v>3.5208968238376963</v>
      </c>
      <c r="AJ28" s="34">
        <v>24</v>
      </c>
      <c r="AK28" s="35">
        <v>44056.416666666664</v>
      </c>
      <c r="AL28" s="36">
        <v>3.7743883248112056</v>
      </c>
      <c r="AN28" s="42">
        <f t="shared" si="8"/>
        <v>162.93686970812269</v>
      </c>
      <c r="AO28" s="42"/>
      <c r="AP28" s="42">
        <f t="shared" si="9"/>
        <v>109.88486226863461</v>
      </c>
      <c r="AQ28" s="43">
        <f t="shared" si="10"/>
        <v>0.44163424124513617</v>
      </c>
      <c r="AR28" s="43">
        <f t="shared" si="11"/>
        <v>0.44230769230769229</v>
      </c>
      <c r="AS28" s="44">
        <f t="shared" si="17"/>
        <v>4.69943311096368</v>
      </c>
      <c r="AT28" s="44">
        <f t="shared" si="18"/>
        <v>-0.54001235992202246</v>
      </c>
      <c r="AU28" s="44">
        <f t="shared" si="19"/>
        <v>-0.53794353199326583</v>
      </c>
      <c r="AV28" s="47"/>
      <c r="AW28" s="30"/>
      <c r="AX28" s="49"/>
      <c r="AZ28" s="30"/>
      <c r="BA28" s="49"/>
      <c r="BE28" s="36">
        <v>3.7743883248112056</v>
      </c>
      <c r="BF28" s="34">
        <v>24</v>
      </c>
      <c r="BG28" s="44">
        <f t="shared" si="1"/>
        <v>3.4318043979224804</v>
      </c>
      <c r="BH28" s="45">
        <f t="shared" si="2"/>
        <v>0.45229007633587787</v>
      </c>
      <c r="BI28" s="45">
        <f t="shared" si="12"/>
        <v>-0.11987754500533412</v>
      </c>
      <c r="BK28" s="21" t="s">
        <v>24</v>
      </c>
      <c r="BL28" s="37">
        <f>BL25</f>
        <v>3.4984808553823208</v>
      </c>
    </row>
    <row r="29" spans="2:67">
      <c r="B29" s="34">
        <v>25</v>
      </c>
      <c r="C29" s="35">
        <v>44098.520833333336</v>
      </c>
      <c r="D29" s="36">
        <v>3.51453666124215</v>
      </c>
      <c r="G29" s="42">
        <f t="shared" si="13"/>
        <v>478.58497878344497</v>
      </c>
      <c r="H29" s="42"/>
      <c r="I29" s="42">
        <f t="shared" si="3"/>
        <v>115.08618703088723</v>
      </c>
      <c r="J29" s="43">
        <f t="shared" si="4"/>
        <v>0.38599348534201955</v>
      </c>
      <c r="K29" s="43">
        <f t="shared" si="5"/>
        <v>0.38709677419354838</v>
      </c>
      <c r="L29" s="44">
        <f t="shared" si="14"/>
        <v>4.7456813001065044</v>
      </c>
      <c r="M29" s="44">
        <f t="shared" si="15"/>
        <v>-0.71795283110564589</v>
      </c>
      <c r="N29" s="44">
        <f t="shared" si="16"/>
        <v>-0.71427230231638605</v>
      </c>
      <c r="O29" s="5"/>
      <c r="P29" s="21" t="s">
        <v>25</v>
      </c>
      <c r="Q29" s="36">
        <f>Q26*EXP(GAMMALN((Q27+1)/Q27))</f>
        <v>248.92071327429613</v>
      </c>
      <c r="R29" s="5"/>
      <c r="S29" s="21" t="s">
        <v>25</v>
      </c>
      <c r="T29" s="36">
        <f>T26*EXP(GAMMALN((T27+1)/T27))</f>
        <v>256.45843484308733</v>
      </c>
      <c r="W29" s="36">
        <v>3.51453666124215</v>
      </c>
      <c r="X29" s="25">
        <v>25</v>
      </c>
      <c r="Y29" s="44">
        <f t="shared" si="6"/>
        <v>3.3997103172173615</v>
      </c>
      <c r="Z29" s="45">
        <f t="shared" si="0"/>
        <v>0.39583333333333331</v>
      </c>
      <c r="AA29" s="45">
        <f t="shared" si="7"/>
        <v>-0.26414697682592359</v>
      </c>
      <c r="AJ29" s="34">
        <v>25</v>
      </c>
      <c r="AK29" s="35">
        <v>44075.681250000001</v>
      </c>
      <c r="AL29" s="36">
        <v>3.9834469399283785</v>
      </c>
      <c r="AN29" s="42">
        <f t="shared" si="8"/>
        <v>458.57561167533277</v>
      </c>
      <c r="AO29" s="42"/>
      <c r="AP29" s="42">
        <f t="shared" si="9"/>
        <v>116.04566490644356</v>
      </c>
      <c r="AQ29" s="43">
        <f t="shared" si="10"/>
        <v>0.4610894941634241</v>
      </c>
      <c r="AR29" s="43">
        <f t="shared" si="11"/>
        <v>0.46153846153846156</v>
      </c>
      <c r="AS29" s="44">
        <f t="shared" si="17"/>
        <v>4.7539837766280026</v>
      </c>
      <c r="AT29" s="44">
        <f t="shared" si="18"/>
        <v>-0.48093393313886157</v>
      </c>
      <c r="AU29" s="44">
        <f t="shared" si="19"/>
        <v>-0.47958666677489836</v>
      </c>
      <c r="AV29" s="47"/>
      <c r="AW29" s="30" t="s">
        <v>25</v>
      </c>
      <c r="AX29" s="50">
        <f>AX26*EXP(GAMMALN((AX27+1)/AX27))</f>
        <v>267.01618889447701</v>
      </c>
      <c r="AZ29" s="30" t="s">
        <v>25</v>
      </c>
      <c r="BA29" s="50">
        <f>BA26*EXP(GAMMALN((BA27+1)/BA27))</f>
        <v>273.67311703214517</v>
      </c>
      <c r="BE29" s="36">
        <v>3.9834469399283785</v>
      </c>
      <c r="BF29" s="34">
        <v>25</v>
      </c>
      <c r="BG29" s="44">
        <f t="shared" si="1"/>
        <v>3.4670563282039248</v>
      </c>
      <c r="BH29" s="45">
        <f t="shared" si="2"/>
        <v>0.4713740458015267</v>
      </c>
      <c r="BI29" s="45">
        <f t="shared" si="12"/>
        <v>-7.1816311545650796E-2</v>
      </c>
    </row>
    <row r="30" spans="2:67">
      <c r="B30" s="34">
        <v>26</v>
      </c>
      <c r="C30" s="35">
        <v>44099.375</v>
      </c>
      <c r="D30" s="36">
        <v>3.7832274143618179</v>
      </c>
      <c r="G30" s="42">
        <f t="shared" si="13"/>
        <v>16.98546333872946</v>
      </c>
      <c r="H30" s="42"/>
      <c r="I30" s="42">
        <f t="shared" si="3"/>
        <v>117.70959436800331</v>
      </c>
      <c r="J30" s="43">
        <f t="shared" si="4"/>
        <v>0.40228013029315962</v>
      </c>
      <c r="K30" s="43">
        <f t="shared" si="5"/>
        <v>0.40322580645161288</v>
      </c>
      <c r="L30" s="44">
        <f t="shared" si="14"/>
        <v>4.7682205263901052</v>
      </c>
      <c r="M30" s="44">
        <f t="shared" si="15"/>
        <v>-0.66430109808246851</v>
      </c>
      <c r="N30" s="44">
        <f t="shared" si="16"/>
        <v>-0.66122908131783242</v>
      </c>
      <c r="O30" s="5"/>
      <c r="P30" s="21" t="s">
        <v>26</v>
      </c>
      <c r="Q30" s="39">
        <f>AVERAGE(I:I)</f>
        <v>236.8788545115099</v>
      </c>
      <c r="R30" s="5"/>
      <c r="S30" s="21" t="s">
        <v>26</v>
      </c>
      <c r="T30" s="39">
        <f>AVERAGE(I:I)</f>
        <v>236.8788545115099</v>
      </c>
      <c r="W30" s="36">
        <v>3.7832274143618179</v>
      </c>
      <c r="X30" s="25">
        <v>26</v>
      </c>
      <c r="Y30" s="44">
        <f t="shared" si="6"/>
        <v>3.4060410793998948</v>
      </c>
      <c r="Z30" s="45">
        <f t="shared" si="0"/>
        <v>0.41185897435897434</v>
      </c>
      <c r="AA30" s="45">
        <f t="shared" si="7"/>
        <v>-0.22276559199316581</v>
      </c>
      <c r="AD30" s="8">
        <f>AVERAGE(Y5:Y66)</f>
        <v>3.5208968238376963</v>
      </c>
      <c r="AJ30" s="34">
        <v>26</v>
      </c>
      <c r="AK30" s="35">
        <v>44078.416666666664</v>
      </c>
      <c r="AL30" s="36">
        <v>3.9437609609354451</v>
      </c>
      <c r="AN30" s="42">
        <f t="shared" si="8"/>
        <v>61.666553059942089</v>
      </c>
      <c r="AO30" s="42"/>
      <c r="AP30" s="42">
        <f t="shared" si="9"/>
        <v>119.10874736151891</v>
      </c>
      <c r="AQ30" s="43">
        <f t="shared" si="10"/>
        <v>0.48054474708171208</v>
      </c>
      <c r="AR30" s="43">
        <f t="shared" si="11"/>
        <v>0.48076923076923078</v>
      </c>
      <c r="AS30" s="44">
        <f t="shared" si="17"/>
        <v>4.7800369191849938</v>
      </c>
      <c r="AT30" s="44">
        <f t="shared" si="18"/>
        <v>-0.42315881195346833</v>
      </c>
      <c r="AU30" s="44">
        <f t="shared" si="19"/>
        <v>-0.42249908720739099</v>
      </c>
      <c r="AV30" s="47"/>
      <c r="AW30" s="30" t="s">
        <v>26</v>
      </c>
      <c r="AX30" s="50">
        <f>AVERAGE(AP:AP)</f>
        <v>298.21015389345121</v>
      </c>
      <c r="AZ30" s="30" t="s">
        <v>26</v>
      </c>
      <c r="BA30" s="50">
        <f>AVERAGE(AP:AP)</f>
        <v>298.21015389345121</v>
      </c>
      <c r="BE30" s="36">
        <v>3.9437609609354451</v>
      </c>
      <c r="BF30" s="34">
        <v>26</v>
      </c>
      <c r="BG30" s="44">
        <f t="shared" si="1"/>
        <v>3.4924942156702148</v>
      </c>
      <c r="BH30" s="45">
        <f t="shared" si="2"/>
        <v>0.49045801526717558</v>
      </c>
      <c r="BI30" s="45">
        <f t="shared" si="12"/>
        <v>-2.3920489708433461E-2</v>
      </c>
      <c r="BL30" s="8">
        <f>AVERAGE(BG5:BG56)</f>
        <v>3.4984808553823203</v>
      </c>
    </row>
    <row r="31" spans="2:67">
      <c r="B31" s="34">
        <v>27</v>
      </c>
      <c r="C31" s="35">
        <v>44113.416666666664</v>
      </c>
      <c r="D31" s="36">
        <v>3.3196548349198958</v>
      </c>
      <c r="G31" s="42">
        <f t="shared" si="13"/>
        <v>333.21677258564159</v>
      </c>
      <c r="H31" s="42"/>
      <c r="I31" s="42">
        <f t="shared" si="3"/>
        <v>118.96506425715052</v>
      </c>
      <c r="J31" s="43">
        <f t="shared" si="4"/>
        <v>0.41856677524429969</v>
      </c>
      <c r="K31" s="43">
        <f t="shared" si="5"/>
        <v>0.41935483870967744</v>
      </c>
      <c r="L31" s="44">
        <f t="shared" si="14"/>
        <v>4.7788298723381644</v>
      </c>
      <c r="M31" s="44">
        <f t="shared" si="15"/>
        <v>-0.61201126198079414</v>
      </c>
      <c r="N31" s="44">
        <f t="shared" si="16"/>
        <v>-0.60951318175017122</v>
      </c>
      <c r="O31" s="5"/>
      <c r="P31" s="5"/>
      <c r="Q31" s="5"/>
      <c r="R31" s="5"/>
      <c r="S31" s="5"/>
      <c r="T31" s="5"/>
      <c r="W31" s="36">
        <v>3.3196548349198958</v>
      </c>
      <c r="X31" s="25">
        <v>27</v>
      </c>
      <c r="Y31" s="44">
        <f t="shared" si="6"/>
        <v>3.4354281776971165</v>
      </c>
      <c r="Z31" s="45">
        <f t="shared" si="0"/>
        <v>0.42788461538461536</v>
      </c>
      <c r="AA31" s="45">
        <f t="shared" si="7"/>
        <v>-0.18176235235862642</v>
      </c>
      <c r="AJ31" s="34">
        <v>27</v>
      </c>
      <c r="AK31" s="35">
        <v>44089.5</v>
      </c>
      <c r="AL31" s="36">
        <v>3.7793695453692928</v>
      </c>
      <c r="AN31" s="42">
        <f t="shared" si="8"/>
        <v>262.05623903917149</v>
      </c>
      <c r="AO31" s="42"/>
      <c r="AP31" s="42">
        <f t="shared" si="9"/>
        <v>133.89277491305256</v>
      </c>
      <c r="AQ31" s="43">
        <f t="shared" si="10"/>
        <v>0.5</v>
      </c>
      <c r="AR31" s="43">
        <f t="shared" si="11"/>
        <v>0.5</v>
      </c>
      <c r="AS31" s="44">
        <f t="shared" si="17"/>
        <v>4.8970392924142061</v>
      </c>
      <c r="AT31" s="44">
        <f t="shared" si="18"/>
        <v>-0.36651292058166435</v>
      </c>
      <c r="AU31" s="44">
        <f t="shared" si="19"/>
        <v>-0.36651292058166435</v>
      </c>
      <c r="AV31" s="47"/>
      <c r="BE31" s="36">
        <v>3.7793695453692928</v>
      </c>
      <c r="BF31" s="34">
        <v>27</v>
      </c>
      <c r="BG31" s="44">
        <f t="shared" si="1"/>
        <v>3.4991194537242514</v>
      </c>
      <c r="BH31" s="45">
        <f t="shared" si="2"/>
        <v>0.50954198473282442</v>
      </c>
      <c r="BI31" s="45">
        <f t="shared" si="12"/>
        <v>2.3920489708433176E-2</v>
      </c>
    </row>
    <row r="32" spans="2:67">
      <c r="B32" s="34">
        <v>28</v>
      </c>
      <c r="C32" s="35">
        <v>44139.395833333336</v>
      </c>
      <c r="D32" s="36">
        <v>3.2904056319091692</v>
      </c>
      <c r="G32" s="42">
        <f t="shared" si="13"/>
        <v>620.18034516525222</v>
      </c>
      <c r="H32" s="42"/>
      <c r="I32" s="42">
        <f t="shared" si="3"/>
        <v>121.15547660290031</v>
      </c>
      <c r="J32" s="43">
        <f t="shared" si="4"/>
        <v>0.43485342019543971</v>
      </c>
      <c r="K32" s="43">
        <f t="shared" si="5"/>
        <v>0.43548387096774194</v>
      </c>
      <c r="L32" s="44">
        <f t="shared" si="14"/>
        <v>4.7970746513823759</v>
      </c>
      <c r="M32" s="44">
        <f t="shared" si="15"/>
        <v>-0.56094391014891598</v>
      </c>
      <c r="N32" s="44">
        <f t="shared" si="16"/>
        <v>-0.55898991761068473</v>
      </c>
      <c r="O32" s="5"/>
      <c r="P32" s="5"/>
      <c r="Q32" s="5"/>
      <c r="R32" s="5"/>
      <c r="S32" s="5"/>
      <c r="T32" s="5"/>
      <c r="W32" s="36">
        <v>3.2904056319091692</v>
      </c>
      <c r="X32" s="25">
        <v>28</v>
      </c>
      <c r="Y32" s="44">
        <f t="shared" si="6"/>
        <v>3.4660491880915574</v>
      </c>
      <c r="Z32" s="45">
        <f t="shared" si="0"/>
        <v>0.44391025641025639</v>
      </c>
      <c r="AA32" s="45">
        <f t="shared" si="7"/>
        <v>-0.14106256988726978</v>
      </c>
      <c r="AJ32" s="34">
        <v>28</v>
      </c>
      <c r="AK32" s="35">
        <v>44091.625</v>
      </c>
      <c r="AL32" s="36">
        <v>3.3051869939680092</v>
      </c>
      <c r="AN32" s="42">
        <f t="shared" si="8"/>
        <v>47.220630454597995</v>
      </c>
      <c r="AO32" s="42"/>
      <c r="AP32" s="42">
        <f t="shared" si="9"/>
        <v>142.14882205612957</v>
      </c>
      <c r="AQ32" s="43">
        <f t="shared" si="10"/>
        <v>0.51945525291828798</v>
      </c>
      <c r="AR32" s="43">
        <f t="shared" si="11"/>
        <v>0.51923076923076927</v>
      </c>
      <c r="AS32" s="44">
        <f t="shared" si="17"/>
        <v>4.9568745514367833</v>
      </c>
      <c r="AT32" s="44">
        <f t="shared" si="18"/>
        <v>-0.3108348018738879</v>
      </c>
      <c r="AU32" s="44">
        <f t="shared" si="19"/>
        <v>-0.31147230423546374</v>
      </c>
      <c r="AV32" s="47"/>
      <c r="BE32" s="36">
        <v>3.3051869939680092</v>
      </c>
      <c r="BF32" s="34">
        <v>28</v>
      </c>
      <c r="BG32" s="44">
        <f t="shared" si="1"/>
        <v>3.5369680321326404</v>
      </c>
      <c r="BH32" s="45">
        <f t="shared" si="2"/>
        <v>0.52862595419847325</v>
      </c>
      <c r="BI32" s="45">
        <f t="shared" si="12"/>
        <v>7.1816311545650491E-2</v>
      </c>
    </row>
    <row r="33" spans="2:61">
      <c r="B33" s="34">
        <v>29</v>
      </c>
      <c r="C33" s="35">
        <v>44144.4375</v>
      </c>
      <c r="D33" s="36">
        <v>3.1522477823289003</v>
      </c>
      <c r="G33" s="42">
        <f t="shared" si="13"/>
        <v>117.70959436800331</v>
      </c>
      <c r="H33" s="42"/>
      <c r="I33" s="42">
        <f t="shared" si="3"/>
        <v>122.5706270186347</v>
      </c>
      <c r="J33" s="43">
        <f t="shared" si="4"/>
        <v>0.45114006514657978</v>
      </c>
      <c r="K33" s="43">
        <f t="shared" si="5"/>
        <v>0.45161290322580644</v>
      </c>
      <c r="L33" s="44">
        <f t="shared" si="14"/>
        <v>4.8086874109362583</v>
      </c>
      <c r="M33" s="44">
        <f t="shared" si="15"/>
        <v>-0.51097230486516942</v>
      </c>
      <c r="N33" s="44">
        <f t="shared" si="16"/>
        <v>-0.50953668741990465</v>
      </c>
      <c r="O33" s="5"/>
      <c r="P33" s="5"/>
      <c r="Q33" s="5"/>
      <c r="R33" s="5"/>
      <c r="S33" s="5"/>
      <c r="T33" s="5"/>
      <c r="W33" s="36">
        <v>3.1522477823289003</v>
      </c>
      <c r="X33" s="25">
        <v>29</v>
      </c>
      <c r="Y33" s="44">
        <f t="shared" si="6"/>
        <v>3.4750401542449758</v>
      </c>
      <c r="Z33" s="45">
        <f t="shared" si="0"/>
        <v>0.45993589743589741</v>
      </c>
      <c r="AA33" s="45">
        <f t="shared" si="7"/>
        <v>-0.10059521555922685</v>
      </c>
      <c r="AJ33" s="34">
        <v>29</v>
      </c>
      <c r="AK33" s="35">
        <v>44098.5</v>
      </c>
      <c r="AL33" s="36">
        <v>3.3145485871750822</v>
      </c>
      <c r="AN33" s="42">
        <f t="shared" si="8"/>
        <v>161.69481300597545</v>
      </c>
      <c r="AO33" s="42"/>
      <c r="AP33" s="42">
        <f t="shared" si="9"/>
        <v>161.69481300597545</v>
      </c>
      <c r="AQ33" s="43">
        <f t="shared" si="10"/>
        <v>0.53891050583657585</v>
      </c>
      <c r="AR33" s="43">
        <f t="shared" si="11"/>
        <v>0.53846153846153844</v>
      </c>
      <c r="AS33" s="44">
        <f t="shared" si="17"/>
        <v>5.0857106881834309</v>
      </c>
      <c r="AT33" s="44">
        <f t="shared" si="18"/>
        <v>-0.25597267266266716</v>
      </c>
      <c r="AU33" s="44">
        <f t="shared" si="19"/>
        <v>-0.2572306095484253</v>
      </c>
      <c r="AV33" s="47"/>
      <c r="BE33" s="36">
        <v>3.3145485871750822</v>
      </c>
      <c r="BF33" s="34">
        <v>29</v>
      </c>
      <c r="BG33" s="44">
        <f t="shared" si="1"/>
        <v>3.567005836674225</v>
      </c>
      <c r="BH33" s="45">
        <f t="shared" si="2"/>
        <v>0.54770992366412219</v>
      </c>
      <c r="BI33" s="45">
        <f t="shared" si="12"/>
        <v>0.11987754500533412</v>
      </c>
    </row>
    <row r="34" spans="2:61">
      <c r="B34" s="34">
        <v>30</v>
      </c>
      <c r="C34" s="35">
        <v>44160.375</v>
      </c>
      <c r="D34" s="36">
        <v>3.6210062061454611</v>
      </c>
      <c r="G34" s="42">
        <f t="shared" si="13"/>
        <v>379.34775221772725</v>
      </c>
      <c r="H34" s="42"/>
      <c r="I34" s="42">
        <f t="shared" si="3"/>
        <v>125.70580881647766</v>
      </c>
      <c r="J34" s="43">
        <f t="shared" si="4"/>
        <v>0.46742671009771986</v>
      </c>
      <c r="K34" s="43">
        <f t="shared" si="5"/>
        <v>0.46774193548387094</v>
      </c>
      <c r="L34" s="44">
        <f t="shared" si="14"/>
        <v>4.8339443262745156</v>
      </c>
      <c r="M34" s="44">
        <f t="shared" si="15"/>
        <v>-0.46198029088046122</v>
      </c>
      <c r="N34" s="44">
        <f t="shared" si="16"/>
        <v>-0.46104099617797073</v>
      </c>
      <c r="O34" s="5"/>
      <c r="P34" s="5"/>
      <c r="Q34" s="5"/>
      <c r="R34" s="5"/>
      <c r="S34" s="5"/>
      <c r="T34" s="5"/>
      <c r="W34" s="36">
        <v>3.6210062061454611</v>
      </c>
      <c r="X34" s="25">
        <v>30</v>
      </c>
      <c r="Y34" s="44">
        <f t="shared" si="6"/>
        <v>3.4878955958597349</v>
      </c>
      <c r="Z34" s="45">
        <f t="shared" si="0"/>
        <v>0.47596153846153844</v>
      </c>
      <c r="AA34" s="45">
        <f t="shared" si="7"/>
        <v>-6.0291995615995922E-2</v>
      </c>
      <c r="AJ34" s="34">
        <v>30</v>
      </c>
      <c r="AK34" s="35">
        <v>44099.395833333336</v>
      </c>
      <c r="AL34" s="36">
        <v>3.2247088247024438</v>
      </c>
      <c r="AN34" s="42">
        <f t="shared" si="8"/>
        <v>18.185451412922703</v>
      </c>
      <c r="AO34" s="42"/>
      <c r="AP34" s="42">
        <f t="shared" si="9"/>
        <v>162.93686970812269</v>
      </c>
      <c r="AQ34" s="43">
        <f t="shared" si="10"/>
        <v>0.55836575875486383</v>
      </c>
      <c r="AR34" s="43">
        <f t="shared" si="11"/>
        <v>0.55769230769230771</v>
      </c>
      <c r="AS34" s="44">
        <f t="shared" si="17"/>
        <v>5.0933628233816597</v>
      </c>
      <c r="AT34" s="44">
        <f t="shared" si="18"/>
        <v>-0.20178178719475684</v>
      </c>
      <c r="AU34" s="44">
        <f t="shared" si="19"/>
        <v>-0.20364795319044027</v>
      </c>
      <c r="AV34" s="47"/>
      <c r="BE34" s="36">
        <v>3.2247088247024438</v>
      </c>
      <c r="BF34" s="34">
        <v>30</v>
      </c>
      <c r="BG34" s="44">
        <f t="shared" si="1"/>
        <v>3.6107912613260238</v>
      </c>
      <c r="BH34" s="45">
        <f t="shared" si="2"/>
        <v>0.56679389312977102</v>
      </c>
      <c r="BI34" s="45">
        <f t="shared" si="12"/>
        <v>0.16821744962304314</v>
      </c>
    </row>
    <row r="35" spans="2:61">
      <c r="B35" s="34">
        <v>31</v>
      </c>
      <c r="C35" s="35">
        <v>44177.532638888886</v>
      </c>
      <c r="D35" s="36">
        <v>3.6965420155046615</v>
      </c>
      <c r="G35" s="42">
        <f t="shared" si="13"/>
        <v>408.16232712718192</v>
      </c>
      <c r="H35" s="42"/>
      <c r="I35" s="42">
        <f t="shared" si="3"/>
        <v>138.22220021265093</v>
      </c>
      <c r="J35" s="43">
        <f t="shared" si="4"/>
        <v>0.48371335504885993</v>
      </c>
      <c r="K35" s="43">
        <f t="shared" si="5"/>
        <v>0.4838709677419355</v>
      </c>
      <c r="L35" s="44">
        <f t="shared" si="14"/>
        <v>4.9288625367296595</v>
      </c>
      <c r="M35" s="44">
        <f t="shared" si="15"/>
        <v>-0.41386051975617655</v>
      </c>
      <c r="N35" s="44">
        <f t="shared" si="16"/>
        <v>-0.41339877319763851</v>
      </c>
      <c r="O35" s="5"/>
      <c r="P35" s="5"/>
      <c r="Q35" s="5"/>
      <c r="R35" s="5"/>
      <c r="S35" s="5"/>
      <c r="T35" s="5"/>
      <c r="W35" s="36">
        <v>3.6965420155046615</v>
      </c>
      <c r="X35" s="25">
        <v>31</v>
      </c>
      <c r="Y35" s="44">
        <f t="shared" si="6"/>
        <v>3.5018047588837753</v>
      </c>
      <c r="Z35" s="45">
        <f t="shared" si="0"/>
        <v>0.49198717948717946</v>
      </c>
      <c r="AA35" s="45">
        <f t="shared" si="7"/>
        <v>-2.008651308614149E-2</v>
      </c>
      <c r="AJ35" s="34">
        <v>31</v>
      </c>
      <c r="AK35" s="35">
        <v>44125.68472222222</v>
      </c>
      <c r="AL35" s="36">
        <v>3.923891753636755</v>
      </c>
      <c r="AN35" s="42">
        <f t="shared" si="8"/>
        <v>627.70862450846471</v>
      </c>
      <c r="AO35" s="42"/>
      <c r="AP35" s="42">
        <f t="shared" si="9"/>
        <v>164.41946030262625</v>
      </c>
      <c r="AQ35" s="43">
        <f t="shared" si="10"/>
        <v>0.57782101167315181</v>
      </c>
      <c r="AR35" s="43">
        <f t="shared" si="11"/>
        <v>0.57692307692307687</v>
      </c>
      <c r="AS35" s="44">
        <f t="shared" si="17"/>
        <v>5.1024208472871821</v>
      </c>
      <c r="AT35" s="44">
        <f t="shared" si="18"/>
        <v>-0.14812199170762272</v>
      </c>
      <c r="AU35" s="44">
        <f t="shared" si="19"/>
        <v>-0.15058888778597601</v>
      </c>
      <c r="AV35" s="47"/>
      <c r="BE35" s="36">
        <v>3.923891753636755</v>
      </c>
      <c r="BF35" s="34">
        <v>31</v>
      </c>
      <c r="BG35" s="44">
        <f t="shared" si="1"/>
        <v>3.6369693436866246</v>
      </c>
      <c r="BH35" s="45">
        <f t="shared" si="2"/>
        <v>0.58587786259541985</v>
      </c>
      <c r="BI35" s="45">
        <f t="shared" si="12"/>
        <v>0.21695389599467252</v>
      </c>
    </row>
    <row r="36" spans="2:61">
      <c r="B36" s="34">
        <v>32</v>
      </c>
      <c r="C36" s="35">
        <v>44181.420138888891</v>
      </c>
      <c r="D36" s="36">
        <v>3.7849357426780204</v>
      </c>
      <c r="G36" s="42">
        <f t="shared" si="13"/>
        <v>89.60345798463095</v>
      </c>
      <c r="H36" s="42"/>
      <c r="I36" s="42">
        <f t="shared" si="3"/>
        <v>146.99162651260849</v>
      </c>
      <c r="J36" s="43">
        <f t="shared" si="4"/>
        <v>0.5</v>
      </c>
      <c r="K36" s="43">
        <f t="shared" si="5"/>
        <v>0.5</v>
      </c>
      <c r="L36" s="44">
        <f t="shared" si="14"/>
        <v>4.9903756226570497</v>
      </c>
      <c r="M36" s="44">
        <f t="shared" si="15"/>
        <v>-0.36651292058166435</v>
      </c>
      <c r="N36" s="44">
        <f t="shared" si="16"/>
        <v>-0.36651292058166435</v>
      </c>
      <c r="O36" s="5"/>
      <c r="P36" s="5"/>
      <c r="Q36" s="5"/>
      <c r="R36" s="5"/>
      <c r="S36" s="5"/>
      <c r="T36" s="5"/>
      <c r="W36" s="36">
        <v>3.7849357426780204</v>
      </c>
      <c r="X36" s="25">
        <v>32</v>
      </c>
      <c r="Y36" s="44">
        <f t="shared" si="6"/>
        <v>3.51453666124215</v>
      </c>
      <c r="Z36" s="45">
        <f t="shared" si="0"/>
        <v>0.50801282051282048</v>
      </c>
      <c r="AA36" s="45">
        <f t="shared" si="7"/>
        <v>2.0086513086141213E-2</v>
      </c>
      <c r="AJ36" s="34">
        <v>32</v>
      </c>
      <c r="AK36" s="35">
        <v>44131.427083333336</v>
      </c>
      <c r="AL36" s="36">
        <v>3.1006286478101082</v>
      </c>
      <c r="AN36" s="42">
        <f t="shared" si="8"/>
        <v>133.89277491305256</v>
      </c>
      <c r="AO36" s="42"/>
      <c r="AP36" s="42">
        <f t="shared" si="9"/>
        <v>165.38920873875031</v>
      </c>
      <c r="AQ36" s="43">
        <f t="shared" si="10"/>
        <v>0.59727626459143968</v>
      </c>
      <c r="AR36" s="43">
        <f t="shared" si="11"/>
        <v>0.59615384615384615</v>
      </c>
      <c r="AS36" s="44">
        <f t="shared" si="17"/>
        <v>5.1083015370436753</v>
      </c>
      <c r="AT36" s="44">
        <f t="shared" si="18"/>
        <v>-9.4855363840012072E-2</v>
      </c>
      <c r="AU36" s="44">
        <f t="shared" si="19"/>
        <v>-9.79201739338873E-2</v>
      </c>
      <c r="AV36" s="47"/>
      <c r="BE36" s="36">
        <v>3.1006286478101082</v>
      </c>
      <c r="BF36" s="34">
        <v>32</v>
      </c>
      <c r="BG36" s="44">
        <f t="shared" si="1"/>
        <v>3.6412526382867343</v>
      </c>
      <c r="BH36" s="45">
        <f t="shared" si="2"/>
        <v>0.60496183206106868</v>
      </c>
      <c r="BI36" s="45">
        <f t="shared" si="12"/>
        <v>0.2662114881847254</v>
      </c>
    </row>
    <row r="37" spans="2:61">
      <c r="B37" s="34">
        <v>33</v>
      </c>
      <c r="C37" s="35">
        <v>44186.534722222219</v>
      </c>
      <c r="D37" s="36">
        <v>3.1237950353589428</v>
      </c>
      <c r="G37" s="42">
        <f t="shared" si="13"/>
        <v>118.96506425715052</v>
      </c>
      <c r="H37" s="42"/>
      <c r="I37" s="42">
        <f t="shared" si="3"/>
        <v>165.49819524097256</v>
      </c>
      <c r="J37" s="43">
        <f t="shared" si="4"/>
        <v>0.51628664495114007</v>
      </c>
      <c r="K37" s="43">
        <f t="shared" si="5"/>
        <v>0.5161290322580645</v>
      </c>
      <c r="L37" s="44">
        <f t="shared" si="14"/>
        <v>5.1089602898692759</v>
      </c>
      <c r="M37" s="44">
        <f t="shared" si="15"/>
        <v>-0.31984336085824217</v>
      </c>
      <c r="N37" s="44">
        <f t="shared" si="16"/>
        <v>-0.32029204012207863</v>
      </c>
      <c r="O37" s="5"/>
      <c r="P37" s="5"/>
      <c r="Q37" s="5"/>
      <c r="R37" s="5"/>
      <c r="S37" s="5"/>
      <c r="T37" s="5"/>
      <c r="W37" s="36">
        <v>3.1237950353589428</v>
      </c>
      <c r="X37" s="25">
        <v>33</v>
      </c>
      <c r="Y37" s="44">
        <f t="shared" ref="Y37:Y66" si="20">SMALL($W$5:$W$66,X37)</f>
        <v>3.5178387407985845</v>
      </c>
      <c r="Z37" s="45">
        <f t="shared" ref="Z37:Z66" si="21">(X37-0.3)/(COUNT($Y$5:$Y$66)+0.4)</f>
        <v>0.52403846153846156</v>
      </c>
      <c r="AA37" s="45">
        <f t="shared" si="7"/>
        <v>6.0291995615995658E-2</v>
      </c>
      <c r="AJ37" s="34">
        <v>33</v>
      </c>
      <c r="AK37" s="35">
        <v>44160.395833333336</v>
      </c>
      <c r="AL37" s="36">
        <v>3.1142500647537279</v>
      </c>
      <c r="AN37" s="42">
        <f t="shared" si="8"/>
        <v>692.14937135222135</v>
      </c>
      <c r="AO37" s="42"/>
      <c r="AP37" s="42">
        <f t="shared" si="9"/>
        <v>165.65444739279337</v>
      </c>
      <c r="AQ37" s="43">
        <f t="shared" si="10"/>
        <v>0.61673151750972766</v>
      </c>
      <c r="AR37" s="43">
        <f t="shared" si="11"/>
        <v>0.61538461538461542</v>
      </c>
      <c r="AS37" s="44">
        <f t="shared" si="17"/>
        <v>5.1099039765158558</v>
      </c>
      <c r="AT37" s="44">
        <f t="shared" si="18"/>
        <v>-4.1843832338345682E-2</v>
      </c>
      <c r="AU37" s="44">
        <f t="shared" si="19"/>
        <v>-4.5508537322853336E-2</v>
      </c>
      <c r="AV37" s="47"/>
      <c r="BE37" s="36">
        <v>3.1142500647537279</v>
      </c>
      <c r="BF37" s="34">
        <v>33</v>
      </c>
      <c r="BG37" s="44">
        <f t="shared" ref="BG37:BG56" si="22">SMALL($BE$5:$BE$56,BF37)</f>
        <v>3.6543350935929544</v>
      </c>
      <c r="BH37" s="45">
        <f t="shared" ref="BH37:BH56" si="23">(BF37-0.3)/(COUNT($BG$5:$BG$56)+0.4)</f>
        <v>0.62404580152671763</v>
      </c>
      <c r="BI37" s="45">
        <f t="shared" si="12"/>
        <v>0.31612399185375717</v>
      </c>
    </row>
    <row r="38" spans="2:61">
      <c r="B38" s="34">
        <v>34</v>
      </c>
      <c r="C38" s="35">
        <v>44202.705555555556</v>
      </c>
      <c r="D38" s="36">
        <v>3.1569511793277014</v>
      </c>
      <c r="G38" s="42">
        <f t="shared" si="13"/>
        <v>384.97620496479794</v>
      </c>
      <c r="H38" s="42"/>
      <c r="I38" s="42">
        <f t="shared" ref="I38:I66" si="24">SMALL(G:G,B37)</f>
        <v>165.56457182241138</v>
      </c>
      <c r="J38" s="43">
        <f t="shared" ref="J38:J66" si="25">(B37-0.3)/(COUNT($I$6:$I$66)+0.4)</f>
        <v>0.53257328990228014</v>
      </c>
      <c r="K38" s="43">
        <f t="shared" ref="K38:K66" si="26">B37/(COUNT($I$6:$I$66)+1)</f>
        <v>0.532258064516129</v>
      </c>
      <c r="L38" s="44">
        <f t="shared" si="14"/>
        <v>5.1093612807926405</v>
      </c>
      <c r="M38" s="44">
        <f t="shared" si="15"/>
        <v>-0.27376245159406692</v>
      </c>
      <c r="N38" s="44">
        <f t="shared" si="16"/>
        <v>-0.27464929582213982</v>
      </c>
      <c r="O38" s="5"/>
      <c r="P38" s="5"/>
      <c r="Q38" s="5"/>
      <c r="R38" s="5"/>
      <c r="S38" s="5"/>
      <c r="T38" s="5"/>
      <c r="W38" s="36">
        <v>3.1569511793277014</v>
      </c>
      <c r="X38" s="25">
        <v>34</v>
      </c>
      <c r="Y38" s="44">
        <f t="shared" si="20"/>
        <v>3.5415064153170901</v>
      </c>
      <c r="Z38" s="45">
        <f t="shared" si="21"/>
        <v>0.54006410256410264</v>
      </c>
      <c r="AA38" s="45">
        <f t="shared" si="7"/>
        <v>0.10059521555922685</v>
      </c>
      <c r="AJ38" s="34">
        <v>34</v>
      </c>
      <c r="AK38" s="35">
        <v>44177.525694444441</v>
      </c>
      <c r="AL38" s="36">
        <v>3.7575064569226688</v>
      </c>
      <c r="AN38" s="42">
        <f t="shared" si="8"/>
        <v>408.00241660169559</v>
      </c>
      <c r="AO38" s="42"/>
      <c r="AP38" s="42">
        <f t="shared" ref="AP38:AP56" si="27">SMALL(AN:AN,AJ37)</f>
        <v>187.08047016675118</v>
      </c>
      <c r="AQ38" s="43">
        <f t="shared" ref="AQ38:AQ56" si="28">(AJ37-0.3)/(COUNT($AP$6:$AP$56)+0.4)</f>
        <v>0.63618677042801564</v>
      </c>
      <c r="AR38" s="43">
        <f t="shared" ref="AR38:AR56" si="29">AJ37/(COUNT($AP$6:$AP$56)+1)</f>
        <v>0.63461538461538458</v>
      </c>
      <c r="AS38" s="44">
        <f t="shared" si="17"/>
        <v>5.2315388460400696</v>
      </c>
      <c r="AT38" s="44">
        <f t="shared" si="18"/>
        <v>1.1053334796421736E-2</v>
      </c>
      <c r="AU38" s="44">
        <f t="shared" si="19"/>
        <v>6.7816916725792634E-3</v>
      </c>
      <c r="AV38" s="47"/>
      <c r="BE38" s="36">
        <v>3.7575064569226688</v>
      </c>
      <c r="BF38" s="34">
        <v>34</v>
      </c>
      <c r="BG38" s="44">
        <f t="shared" si="22"/>
        <v>3.659556653919255</v>
      </c>
      <c r="BH38" s="45">
        <f t="shared" si="23"/>
        <v>0.64312977099236646</v>
      </c>
      <c r="BI38" s="45">
        <f t="shared" si="12"/>
        <v>0.36683719935966885</v>
      </c>
    </row>
    <row r="39" spans="2:61">
      <c r="B39" s="34">
        <v>35</v>
      </c>
      <c r="C39" s="35">
        <v>44207.416666666664</v>
      </c>
      <c r="D39" s="36">
        <v>3.4354281776971165</v>
      </c>
      <c r="G39" s="42">
        <f t="shared" si="13"/>
        <v>109.90971548727248</v>
      </c>
      <c r="H39" s="42"/>
      <c r="I39" s="42">
        <f t="shared" si="24"/>
        <v>190.55804747081129</v>
      </c>
      <c r="J39" s="43">
        <f t="shared" si="25"/>
        <v>0.54885993485342022</v>
      </c>
      <c r="K39" s="43">
        <f t="shared" si="26"/>
        <v>0.54838709677419351</v>
      </c>
      <c r="L39" s="44">
        <f t="shared" si="14"/>
        <v>5.2499568592846142</v>
      </c>
      <c r="M39" s="44">
        <f t="shared" si="15"/>
        <v>-0.22818445791213593</v>
      </c>
      <c r="N39" s="44">
        <f t="shared" si="16"/>
        <v>-0.22950137592916736</v>
      </c>
      <c r="O39" s="5"/>
      <c r="P39" s="5"/>
      <c r="Q39" s="5"/>
      <c r="R39" s="5"/>
      <c r="S39" s="5"/>
      <c r="T39" s="5"/>
      <c r="W39" s="36">
        <v>3.4354281776971165</v>
      </c>
      <c r="X39" s="25">
        <v>35</v>
      </c>
      <c r="Y39" s="44">
        <f t="shared" si="20"/>
        <v>3.5677324322551254</v>
      </c>
      <c r="Z39" s="45">
        <f t="shared" si="21"/>
        <v>0.55608974358974361</v>
      </c>
      <c r="AA39" s="45">
        <f t="shared" si="7"/>
        <v>0.14106256988726951</v>
      </c>
      <c r="AJ39" s="34">
        <v>35</v>
      </c>
      <c r="AK39" s="35">
        <v>44181.420138888891</v>
      </c>
      <c r="AL39" s="36">
        <v>3.6412526382867343</v>
      </c>
      <c r="AN39" s="42">
        <f t="shared" si="8"/>
        <v>89.709160209924448</v>
      </c>
      <c r="AO39" s="42"/>
      <c r="AP39" s="42">
        <f t="shared" si="27"/>
        <v>191.29498370474903</v>
      </c>
      <c r="AQ39" s="43">
        <f t="shared" si="28"/>
        <v>0.65564202334630362</v>
      </c>
      <c r="AR39" s="43">
        <f t="shared" si="29"/>
        <v>0.65384615384615385</v>
      </c>
      <c r="AS39" s="44">
        <f t="shared" si="17"/>
        <v>5.2538166539630859</v>
      </c>
      <c r="AT39" s="44">
        <f t="shared" si="18"/>
        <v>6.3982303553499723E-2</v>
      </c>
      <c r="AU39" s="44">
        <f t="shared" si="19"/>
        <v>5.9091174390450779E-2</v>
      </c>
      <c r="AV39" s="47"/>
      <c r="BE39" s="36">
        <v>3.6412526382867343</v>
      </c>
      <c r="BF39" s="34">
        <v>35</v>
      </c>
      <c r="BG39" s="44">
        <f t="shared" si="22"/>
        <v>3.7050162952065397</v>
      </c>
      <c r="BH39" s="45">
        <f t="shared" si="23"/>
        <v>0.66221374045801529</v>
      </c>
      <c r="BI39" s="45">
        <f t="shared" si="12"/>
        <v>0.4185124044813443</v>
      </c>
    </row>
    <row r="40" spans="2:61">
      <c r="B40" s="34">
        <v>36</v>
      </c>
      <c r="C40" s="35">
        <v>44214.458333333336</v>
      </c>
      <c r="D40" s="36">
        <v>3.0488916487740045</v>
      </c>
      <c r="G40" s="42">
        <f t="shared" si="13"/>
        <v>165.56457182241138</v>
      </c>
      <c r="H40" s="42"/>
      <c r="I40" s="42">
        <f t="shared" si="24"/>
        <v>195.89010765688727</v>
      </c>
      <c r="J40" s="43">
        <f t="shared" si="25"/>
        <v>0.56514657980456029</v>
      </c>
      <c r="K40" s="43">
        <f t="shared" si="26"/>
        <v>0.56451612903225812</v>
      </c>
      <c r="L40" s="44">
        <f t="shared" si="14"/>
        <v>5.2775538267734277</v>
      </c>
      <c r="M40" s="44">
        <f t="shared" si="15"/>
        <v>-0.18302628135771665</v>
      </c>
      <c r="N40" s="44">
        <f t="shared" si="16"/>
        <v>-0.18476752288264964</v>
      </c>
      <c r="O40" s="5"/>
      <c r="P40" s="5"/>
      <c r="Q40" s="5"/>
      <c r="R40" s="5"/>
      <c r="S40" s="5"/>
      <c r="T40" s="5"/>
      <c r="W40" s="36">
        <v>3.0488916487740045</v>
      </c>
      <c r="X40" s="25">
        <v>36</v>
      </c>
      <c r="Y40" s="44">
        <f t="shared" si="20"/>
        <v>3.5833291773670748</v>
      </c>
      <c r="Z40" s="45">
        <f t="shared" si="21"/>
        <v>0.57211538461538469</v>
      </c>
      <c r="AA40" s="45">
        <f t="shared" si="7"/>
        <v>0.18176235235862642</v>
      </c>
      <c r="AJ40" s="34">
        <v>36</v>
      </c>
      <c r="AK40" s="35">
        <v>44186.534722222219</v>
      </c>
      <c r="AL40" s="36">
        <v>3.0714067330611221</v>
      </c>
      <c r="AN40" s="42">
        <f t="shared" si="8"/>
        <v>119.10874736151891</v>
      </c>
      <c r="AO40" s="42"/>
      <c r="AP40" s="42">
        <f t="shared" si="27"/>
        <v>220.20750578428851</v>
      </c>
      <c r="AQ40" s="43">
        <f t="shared" si="28"/>
        <v>0.67509727626459148</v>
      </c>
      <c r="AR40" s="43">
        <f t="shared" si="29"/>
        <v>0.67307692307692313</v>
      </c>
      <c r="AS40" s="44">
        <f t="shared" si="17"/>
        <v>5.3945703099215017</v>
      </c>
      <c r="AT40" s="44">
        <f t="shared" si="18"/>
        <v>0.11709787035171115</v>
      </c>
      <c r="AU40" s="44">
        <f t="shared" si="19"/>
        <v>0.11156854299104853</v>
      </c>
      <c r="AV40" s="47"/>
      <c r="BE40" s="36">
        <v>3.0714067330611221</v>
      </c>
      <c r="BF40" s="34">
        <v>36</v>
      </c>
      <c r="BG40" s="44">
        <f t="shared" si="22"/>
        <v>3.7270487695636705</v>
      </c>
      <c r="BH40" s="45">
        <f t="shared" si="23"/>
        <v>0.68129770992366423</v>
      </c>
      <c r="BI40" s="45">
        <f t="shared" si="12"/>
        <v>0.47133072164434131</v>
      </c>
    </row>
    <row r="41" spans="2:61">
      <c r="B41" s="34">
        <v>37</v>
      </c>
      <c r="C41" s="35">
        <v>44216.376388888886</v>
      </c>
      <c r="D41" s="36">
        <v>3.4750401542449758</v>
      </c>
      <c r="G41" s="42">
        <f t="shared" si="13"/>
        <v>42.98444168450078</v>
      </c>
      <c r="H41" s="42"/>
      <c r="I41" s="42">
        <f t="shared" si="24"/>
        <v>213.87650496623246</v>
      </c>
      <c r="J41" s="43">
        <f t="shared" si="25"/>
        <v>0.58143322475570036</v>
      </c>
      <c r="K41" s="43">
        <f t="shared" si="26"/>
        <v>0.58064516129032262</v>
      </c>
      <c r="L41" s="44">
        <f t="shared" si="14"/>
        <v>5.3653987688502882</v>
      </c>
      <c r="M41" s="44">
        <f t="shared" si="15"/>
        <v>-0.13820648298986826</v>
      </c>
      <c r="N41" s="44">
        <f t="shared" si="16"/>
        <v>-0.14036860227892053</v>
      </c>
      <c r="O41" s="5"/>
      <c r="P41" s="5"/>
      <c r="Q41" s="5"/>
      <c r="R41" s="5"/>
      <c r="S41" s="5"/>
      <c r="T41" s="5"/>
      <c r="W41" s="36">
        <v>3.4750401542449758</v>
      </c>
      <c r="X41" s="25">
        <v>37</v>
      </c>
      <c r="Y41" s="44">
        <f t="shared" si="20"/>
        <v>3.5919525291847174</v>
      </c>
      <c r="Z41" s="45">
        <f t="shared" si="21"/>
        <v>0.58814102564102566</v>
      </c>
      <c r="AA41" s="45">
        <f t="shared" si="7"/>
        <v>0.22276559199316553</v>
      </c>
      <c r="AJ41" s="34">
        <v>37</v>
      </c>
      <c r="AK41" s="35">
        <v>44202.695138888892</v>
      </c>
      <c r="AL41" s="36">
        <v>3.4318043979224804</v>
      </c>
      <c r="AN41" s="42">
        <f t="shared" si="8"/>
        <v>384.77859326713951</v>
      </c>
      <c r="AO41" s="42"/>
      <c r="AP41" s="42">
        <f t="shared" si="27"/>
        <v>229.55731356603792</v>
      </c>
      <c r="AQ41" s="43">
        <f t="shared" si="28"/>
        <v>0.69455252918287946</v>
      </c>
      <c r="AR41" s="43">
        <f t="shared" si="29"/>
        <v>0.69230769230769229</v>
      </c>
      <c r="AS41" s="44">
        <f t="shared" si="17"/>
        <v>5.4361527306365671</v>
      </c>
      <c r="AT41" s="44">
        <f t="shared" si="18"/>
        <v>0.17056729542601401</v>
      </c>
      <c r="AU41" s="44">
        <f t="shared" si="19"/>
        <v>0.16437395476441694</v>
      </c>
      <c r="AV41" s="47"/>
      <c r="BE41" s="36">
        <v>3.4318043979224804</v>
      </c>
      <c r="BF41" s="34">
        <v>37</v>
      </c>
      <c r="BG41" s="44">
        <f t="shared" si="22"/>
        <v>3.7388530461103424</v>
      </c>
      <c r="BH41" s="45">
        <f t="shared" si="23"/>
        <v>0.70038167938931306</v>
      </c>
      <c r="BI41" s="45">
        <f t="shared" si="12"/>
        <v>0.52549857850377002</v>
      </c>
    </row>
    <row r="42" spans="2:61">
      <c r="B42" s="34">
        <v>38</v>
      </c>
      <c r="C42" s="35">
        <v>44222.645833333336</v>
      </c>
      <c r="D42" s="36">
        <v>3.0879546630282961</v>
      </c>
      <c r="G42" s="42">
        <f t="shared" si="13"/>
        <v>146.99162651260849</v>
      </c>
      <c r="H42" s="42"/>
      <c r="I42" s="42">
        <f t="shared" si="24"/>
        <v>239.66730409866432</v>
      </c>
      <c r="J42" s="43">
        <f t="shared" si="25"/>
        <v>0.59771986970684043</v>
      </c>
      <c r="K42" s="43">
        <f t="shared" si="26"/>
        <v>0.59677419354838712</v>
      </c>
      <c r="L42" s="44">
        <f t="shared" si="14"/>
        <v>5.4792517287100297</v>
      </c>
      <c r="M42" s="44">
        <f t="shared" si="15"/>
        <v>-9.3644317452739559E-2</v>
      </c>
      <c r="N42" s="44">
        <f t="shared" si="16"/>
        <v>-9.622618301261579E-2</v>
      </c>
      <c r="O42" s="5"/>
      <c r="P42" s="5"/>
      <c r="Q42" s="5"/>
      <c r="R42" s="5"/>
      <c r="S42" s="5"/>
      <c r="T42" s="5"/>
      <c r="W42" s="36">
        <v>3.0879546630282961</v>
      </c>
      <c r="X42" s="25">
        <v>38</v>
      </c>
      <c r="Y42" s="44">
        <f t="shared" si="20"/>
        <v>3.6111331205788257</v>
      </c>
      <c r="Z42" s="45">
        <f t="shared" si="21"/>
        <v>0.60416666666666674</v>
      </c>
      <c r="AA42" s="45">
        <f t="shared" si="7"/>
        <v>0.26414697682592359</v>
      </c>
      <c r="AJ42" s="34">
        <v>38</v>
      </c>
      <c r="AK42" s="35">
        <v>44207.416666666664</v>
      </c>
      <c r="AL42" s="36">
        <v>3.6107912613260238</v>
      </c>
      <c r="AN42" s="42">
        <f t="shared" si="8"/>
        <v>109.88486226863461</v>
      </c>
      <c r="AO42" s="42"/>
      <c r="AP42" s="42">
        <f t="shared" si="27"/>
        <v>259.63164414139464</v>
      </c>
      <c r="AQ42" s="43">
        <f t="shared" si="28"/>
        <v>0.71400778210116744</v>
      </c>
      <c r="AR42" s="43">
        <f t="shared" si="29"/>
        <v>0.71153846153846156</v>
      </c>
      <c r="AS42" s="44">
        <f t="shared" si="17"/>
        <v>5.5592638731693338</v>
      </c>
      <c r="AT42" s="44">
        <f t="shared" si="18"/>
        <v>0.22457506914460737</v>
      </c>
      <c r="AU42" s="44">
        <f t="shared" si="19"/>
        <v>0.21768348623478218</v>
      </c>
      <c r="AV42" s="47"/>
      <c r="BE42" s="36">
        <v>3.6107912613260238</v>
      </c>
      <c r="BF42" s="34">
        <v>38</v>
      </c>
      <c r="BG42" s="44">
        <f t="shared" si="22"/>
        <v>3.7412469925191774</v>
      </c>
      <c r="BH42" s="45">
        <f t="shared" si="23"/>
        <v>0.71946564885496189</v>
      </c>
      <c r="BI42" s="45">
        <f t="shared" si="12"/>
        <v>0.58125485459206727</v>
      </c>
    </row>
    <row r="43" spans="2:61">
      <c r="B43" s="34">
        <v>39</v>
      </c>
      <c r="C43" s="35">
        <v>44238.645138888889</v>
      </c>
      <c r="D43" s="36">
        <v>3.2787982616069504</v>
      </c>
      <c r="G43" s="42">
        <f t="shared" si="13"/>
        <v>380.89537867018953</v>
      </c>
      <c r="H43" s="42"/>
      <c r="I43" s="42">
        <f t="shared" si="24"/>
        <v>257.11549459258094</v>
      </c>
      <c r="J43" s="43">
        <f t="shared" si="25"/>
        <v>0.61400651465798051</v>
      </c>
      <c r="K43" s="43">
        <f t="shared" si="26"/>
        <v>0.61290322580645162</v>
      </c>
      <c r="L43" s="44">
        <f t="shared" si="14"/>
        <v>5.5495253792492649</v>
      </c>
      <c r="M43" s="44">
        <f t="shared" si="15"/>
        <v>-4.9258747574878137E-2</v>
      </c>
      <c r="N43" s="44">
        <f t="shared" si="16"/>
        <v>-5.2261600205247956E-2</v>
      </c>
      <c r="O43" s="5"/>
      <c r="P43" s="5"/>
      <c r="Q43" s="5"/>
      <c r="R43" s="5"/>
      <c r="S43" s="5"/>
      <c r="T43" s="5"/>
      <c r="W43" s="36">
        <v>3.2787982616069504</v>
      </c>
      <c r="X43" s="25">
        <v>39</v>
      </c>
      <c r="Y43" s="44">
        <f t="shared" si="20"/>
        <v>3.6210062061454611</v>
      </c>
      <c r="Z43" s="45">
        <f t="shared" si="21"/>
        <v>0.62019230769230771</v>
      </c>
      <c r="AA43" s="45">
        <f t="shared" si="7"/>
        <v>0.30598589577947544</v>
      </c>
      <c r="AJ43" s="34">
        <v>39</v>
      </c>
      <c r="AK43" s="35">
        <v>44214.458333333336</v>
      </c>
      <c r="AL43" s="36">
        <v>3.7050162952065397</v>
      </c>
      <c r="AN43" s="42">
        <f t="shared" si="8"/>
        <v>165.38920873875031</v>
      </c>
      <c r="AO43" s="42"/>
      <c r="AP43" s="42">
        <f t="shared" si="27"/>
        <v>262.05623903917149</v>
      </c>
      <c r="AQ43" s="43">
        <f t="shared" si="28"/>
        <v>0.73346303501945531</v>
      </c>
      <c r="AR43" s="43">
        <f t="shared" si="29"/>
        <v>0.73076923076923073</v>
      </c>
      <c r="AS43" s="44">
        <f t="shared" si="17"/>
        <v>5.5685591335477413</v>
      </c>
      <c r="AT43" s="44">
        <f t="shared" si="18"/>
        <v>0.27932903750949989</v>
      </c>
      <c r="AU43" s="44">
        <f t="shared" si="19"/>
        <v>0.27169474519245412</v>
      </c>
      <c r="AV43" s="47"/>
      <c r="BE43" s="36">
        <v>3.7050162952065397</v>
      </c>
      <c r="BF43" s="34">
        <v>39</v>
      </c>
      <c r="BG43" s="44">
        <f t="shared" si="22"/>
        <v>3.7440154914121919</v>
      </c>
      <c r="BH43" s="45">
        <f t="shared" si="23"/>
        <v>0.73854961832061072</v>
      </c>
      <c r="BI43" s="45">
        <f t="shared" si="12"/>
        <v>0.63888036332198817</v>
      </c>
    </row>
    <row r="44" spans="2:61">
      <c r="B44" s="34">
        <v>40</v>
      </c>
      <c r="C44" s="35">
        <v>44267.479166666664</v>
      </c>
      <c r="D44" s="36">
        <v>3.9138129692569628</v>
      </c>
      <c r="G44" s="42">
        <f t="shared" si="13"/>
        <v>688.73786840506364</v>
      </c>
      <c r="H44" s="42"/>
      <c r="I44" s="42">
        <f t="shared" si="24"/>
        <v>279.66667082277127</v>
      </c>
      <c r="J44" s="43">
        <f t="shared" si="25"/>
        <v>0.63029315960912058</v>
      </c>
      <c r="K44" s="43">
        <f t="shared" si="26"/>
        <v>0.62903225806451613</v>
      </c>
      <c r="L44" s="44">
        <f t="shared" si="14"/>
        <v>5.633598432660019</v>
      </c>
      <c r="M44" s="44">
        <f t="shared" si="15"/>
        <v>-4.9674064946812081E-3</v>
      </c>
      <c r="N44" s="44">
        <f t="shared" si="16"/>
        <v>-8.3949702467262955E-3</v>
      </c>
      <c r="O44" s="5"/>
      <c r="P44" s="5"/>
      <c r="Q44" s="5"/>
      <c r="R44" s="5"/>
      <c r="S44" s="5"/>
      <c r="T44" s="5"/>
      <c r="W44" s="36">
        <v>3.9138129692569628</v>
      </c>
      <c r="X44" s="25">
        <v>40</v>
      </c>
      <c r="Y44" s="44">
        <f t="shared" si="20"/>
        <v>3.6840990518254166</v>
      </c>
      <c r="Z44" s="45">
        <f t="shared" si="21"/>
        <v>0.63621794871794879</v>
      </c>
      <c r="AA44" s="45">
        <f t="shared" si="7"/>
        <v>0.34836763896820011</v>
      </c>
      <c r="AJ44" s="34">
        <v>40</v>
      </c>
      <c r="AK44" s="35">
        <v>44222.583333333336</v>
      </c>
      <c r="AL44" s="36">
        <v>3.659556653919255</v>
      </c>
      <c r="AN44" s="42">
        <f t="shared" si="8"/>
        <v>191.29498370474903</v>
      </c>
      <c r="AO44" s="42"/>
      <c r="AP44" s="42">
        <f t="shared" si="27"/>
        <v>384.77859326713951</v>
      </c>
      <c r="AQ44" s="43">
        <f t="shared" si="28"/>
        <v>0.75291828793774329</v>
      </c>
      <c r="AR44" s="43">
        <f t="shared" si="29"/>
        <v>0.75</v>
      </c>
      <c r="AS44" s="44">
        <f t="shared" si="17"/>
        <v>5.9526680864414487</v>
      </c>
      <c r="AT44" s="44">
        <f t="shared" si="18"/>
        <v>0.33506852258732828</v>
      </c>
      <c r="AU44" s="44">
        <f t="shared" si="19"/>
        <v>0.32663425997828094</v>
      </c>
      <c r="AV44" s="47"/>
      <c r="BE44" s="36">
        <v>3.659556653919255</v>
      </c>
      <c r="BF44" s="34">
        <v>40</v>
      </c>
      <c r="BG44" s="44">
        <f t="shared" si="22"/>
        <v>3.7575064569226688</v>
      </c>
      <c r="BH44" s="45">
        <f t="shared" si="23"/>
        <v>0.75763358778625967</v>
      </c>
      <c r="BI44" s="45">
        <f t="shared" si="12"/>
        <v>0.69871073397684191</v>
      </c>
    </row>
    <row r="45" spans="2:61">
      <c r="B45" s="34">
        <v>41</v>
      </c>
      <c r="C45" s="35">
        <v>44272.4375</v>
      </c>
      <c r="D45" s="36">
        <v>3.8445233971717183</v>
      </c>
      <c r="G45" s="42">
        <f t="shared" si="13"/>
        <v>115.08618703088723</v>
      </c>
      <c r="H45" s="42"/>
      <c r="I45" s="42">
        <f t="shared" si="24"/>
        <v>283.59395892068278</v>
      </c>
      <c r="J45" s="43">
        <f t="shared" si="25"/>
        <v>0.64657980456026065</v>
      </c>
      <c r="K45" s="43">
        <f t="shared" si="26"/>
        <v>0.64516129032258063</v>
      </c>
      <c r="L45" s="44">
        <f t="shared" si="14"/>
        <v>5.6475434930230648</v>
      </c>
      <c r="M45" s="44">
        <f t="shared" si="15"/>
        <v>3.9314530489492738E-2</v>
      </c>
      <c r="N45" s="44">
        <f t="shared" si="16"/>
        <v>3.5455877049780669E-2</v>
      </c>
      <c r="O45" s="5"/>
      <c r="P45" s="5"/>
      <c r="Q45" s="5"/>
      <c r="R45" s="5"/>
      <c r="S45" s="5"/>
      <c r="T45" s="5"/>
      <c r="W45" s="36">
        <v>3.8445233971717183</v>
      </c>
      <c r="X45" s="25">
        <v>41</v>
      </c>
      <c r="Y45" s="44">
        <f t="shared" si="20"/>
        <v>3.6932256764232898</v>
      </c>
      <c r="Z45" s="45">
        <f t="shared" si="21"/>
        <v>0.65224358974358976</v>
      </c>
      <c r="AA45" s="45">
        <f t="shared" si="7"/>
        <v>0.39138480732684489</v>
      </c>
      <c r="AJ45" s="34">
        <v>41</v>
      </c>
      <c r="AK45" s="35">
        <v>44277.583333333336</v>
      </c>
      <c r="AL45" s="36">
        <v>3.3163487980766444</v>
      </c>
      <c r="AN45" s="42">
        <f t="shared" si="8"/>
        <v>1316.3404433460091</v>
      </c>
      <c r="AO45" s="42"/>
      <c r="AP45" s="42">
        <f t="shared" si="27"/>
        <v>408.00241660169559</v>
      </c>
      <c r="AQ45" s="43">
        <f t="shared" si="28"/>
        <v>0.77237354085603116</v>
      </c>
      <c r="AR45" s="43">
        <f t="shared" si="29"/>
        <v>0.76923076923076927</v>
      </c>
      <c r="AS45" s="44">
        <f t="shared" si="17"/>
        <v>6.0112730974299922</v>
      </c>
      <c r="AT45" s="44">
        <f t="shared" si="18"/>
        <v>0.39207541874581719</v>
      </c>
      <c r="AU45" s="44">
        <f t="shared" si="19"/>
        <v>0.38276750117881114</v>
      </c>
      <c r="AV45" s="47"/>
      <c r="BE45" s="36">
        <v>3.3163487980766444</v>
      </c>
      <c r="BF45" s="34">
        <v>41</v>
      </c>
      <c r="BG45" s="44">
        <f t="shared" si="22"/>
        <v>3.7598418668193334</v>
      </c>
      <c r="BH45" s="45">
        <f t="shared" si="23"/>
        <v>0.7767175572519085</v>
      </c>
      <c r="BI45" s="45">
        <f t="shared" si="12"/>
        <v>0.76115434228754797</v>
      </c>
    </row>
    <row r="46" spans="2:61">
      <c r="B46" s="34">
        <v>42</v>
      </c>
      <c r="C46" s="35">
        <v>44277.645833333336</v>
      </c>
      <c r="D46" s="36">
        <v>3.9952661702386782</v>
      </c>
      <c r="G46" s="42">
        <f t="shared" si="13"/>
        <v>121.15547660290031</v>
      </c>
      <c r="H46" s="42"/>
      <c r="I46" s="42">
        <f t="shared" si="24"/>
        <v>306.32144638546742</v>
      </c>
      <c r="J46" s="43">
        <f t="shared" si="25"/>
        <v>0.66286644951140072</v>
      </c>
      <c r="K46" s="43">
        <f t="shared" si="26"/>
        <v>0.66129032258064513</v>
      </c>
      <c r="L46" s="44">
        <f t="shared" si="14"/>
        <v>5.7246350289699421</v>
      </c>
      <c r="M46" s="44">
        <f t="shared" si="15"/>
        <v>8.3675609807791707E-2</v>
      </c>
      <c r="N46" s="44">
        <f t="shared" si="16"/>
        <v>7.9376591087137099E-2</v>
      </c>
      <c r="O46" s="5"/>
      <c r="P46" s="5"/>
      <c r="Q46" s="5"/>
      <c r="R46" s="5"/>
      <c r="S46" s="5"/>
      <c r="T46" s="5"/>
      <c r="W46" s="36">
        <v>3.9952661702386782</v>
      </c>
      <c r="X46" s="25">
        <v>42</v>
      </c>
      <c r="Y46" s="44">
        <f t="shared" si="20"/>
        <v>3.6965420155046615</v>
      </c>
      <c r="Z46" s="45">
        <f t="shared" si="21"/>
        <v>0.66826923076923084</v>
      </c>
      <c r="AA46" s="45">
        <f t="shared" si="7"/>
        <v>0.43513899733458328</v>
      </c>
      <c r="AJ46" s="34">
        <v>42</v>
      </c>
      <c r="AK46" s="35">
        <v>44342.458333333336</v>
      </c>
      <c r="AL46" s="36">
        <v>3.1457330054785873</v>
      </c>
      <c r="AN46" s="42">
        <f t="shared" si="8"/>
        <v>1553.6836512020091</v>
      </c>
      <c r="AO46" s="42"/>
      <c r="AP46" s="42">
        <f t="shared" si="27"/>
        <v>429.54961033846484</v>
      </c>
      <c r="AQ46" s="43">
        <f t="shared" si="28"/>
        <v>0.79182879377431914</v>
      </c>
      <c r="AR46" s="43">
        <f t="shared" si="29"/>
        <v>0.78846153846153844</v>
      </c>
      <c r="AS46" s="44">
        <f t="shared" si="17"/>
        <v>6.0627372419447063</v>
      </c>
      <c r="AT46" s="44">
        <f t="shared" si="18"/>
        <v>0.45068983221077602</v>
      </c>
      <c r="AU46" s="44">
        <f t="shared" si="19"/>
        <v>0.44041288846700422</v>
      </c>
      <c r="AV46" s="47"/>
      <c r="BE46" s="36">
        <v>3.1457330054785873</v>
      </c>
      <c r="BF46" s="34">
        <v>42</v>
      </c>
      <c r="BG46" s="44">
        <f t="shared" si="22"/>
        <v>3.7645362598746264</v>
      </c>
      <c r="BH46" s="45">
        <f t="shared" si="23"/>
        <v>0.79580152671755733</v>
      </c>
      <c r="BI46" s="45">
        <f t="shared" si="12"/>
        <v>0.82671794712148672</v>
      </c>
    </row>
    <row r="47" spans="2:61">
      <c r="B47" s="34">
        <v>43</v>
      </c>
      <c r="C47" s="35">
        <v>44312.545138888891</v>
      </c>
      <c r="D47" s="36">
        <v>3.3212203360484627</v>
      </c>
      <c r="G47" s="42">
        <f t="shared" si="13"/>
        <v>833.58806716301478</v>
      </c>
      <c r="H47" s="42"/>
      <c r="I47" s="42">
        <f t="shared" si="24"/>
        <v>333.11210440413561</v>
      </c>
      <c r="J47" s="43">
        <f t="shared" si="25"/>
        <v>0.6791530944625408</v>
      </c>
      <c r="K47" s="43">
        <f t="shared" si="26"/>
        <v>0.67741935483870963</v>
      </c>
      <c r="L47" s="44">
        <f t="shared" si="14"/>
        <v>5.8084790831888631</v>
      </c>
      <c r="M47" s="44">
        <f t="shared" si="15"/>
        <v>0.1282095562235977</v>
      </c>
      <c r="N47" s="44">
        <f t="shared" si="16"/>
        <v>0.12345767018918632</v>
      </c>
      <c r="O47" s="5"/>
      <c r="P47" s="5"/>
      <c r="Q47" s="5"/>
      <c r="R47" s="5"/>
      <c r="S47" s="5"/>
      <c r="T47" s="5"/>
      <c r="W47" s="36">
        <v>3.3212203360484627</v>
      </c>
      <c r="X47" s="25">
        <v>43</v>
      </c>
      <c r="Y47" s="44">
        <f t="shared" si="20"/>
        <v>3.7299873532813139</v>
      </c>
      <c r="Z47" s="45">
        <f t="shared" si="21"/>
        <v>0.68429487179487181</v>
      </c>
      <c r="AA47" s="45">
        <f t="shared" si="7"/>
        <v>0.47974284758820096</v>
      </c>
      <c r="AJ47" s="34">
        <v>43</v>
      </c>
      <c r="AK47" s="35">
        <v>44385.489583333336</v>
      </c>
      <c r="AL47" s="36">
        <v>3.245776567686363</v>
      </c>
      <c r="AN47" s="42">
        <f t="shared" si="8"/>
        <v>1029.6042669945164</v>
      </c>
      <c r="AO47" s="42"/>
      <c r="AP47" s="42">
        <f t="shared" si="27"/>
        <v>458.57561167533277</v>
      </c>
      <c r="AQ47" s="43">
        <f t="shared" si="28"/>
        <v>0.81128404669260712</v>
      </c>
      <c r="AR47" s="43">
        <f t="shared" si="29"/>
        <v>0.80769230769230771</v>
      </c>
      <c r="AS47" s="44">
        <f t="shared" si="17"/>
        <v>6.1281251890605786</v>
      </c>
      <c r="AT47" s="44">
        <f t="shared" si="18"/>
        <v>0.51133286726732086</v>
      </c>
      <c r="AU47" s="44">
        <f t="shared" si="19"/>
        <v>0.49996200309656502</v>
      </c>
      <c r="AV47" s="47"/>
      <c r="BE47" s="36">
        <v>3.245776567686363</v>
      </c>
      <c r="BF47" s="34">
        <v>43</v>
      </c>
      <c r="BG47" s="44">
        <f t="shared" si="22"/>
        <v>3.7743883248112056</v>
      </c>
      <c r="BH47" s="45">
        <f t="shared" si="23"/>
        <v>0.81488549618320616</v>
      </c>
      <c r="BI47" s="45">
        <f t="shared" si="12"/>
        <v>0.89604447990194735</v>
      </c>
    </row>
    <row r="48" spans="2:61">
      <c r="B48" s="34">
        <v>44</v>
      </c>
      <c r="C48" s="35">
        <v>44313.493055555555</v>
      </c>
      <c r="D48" s="36">
        <v>3.9031115803925589</v>
      </c>
      <c r="G48" s="42">
        <f t="shared" si="13"/>
        <v>19.428779663925525</v>
      </c>
      <c r="H48" s="42"/>
      <c r="I48" s="42">
        <f t="shared" si="24"/>
        <v>333.21677258564159</v>
      </c>
      <c r="J48" s="43">
        <f t="shared" si="25"/>
        <v>0.69543973941368087</v>
      </c>
      <c r="K48" s="43">
        <f t="shared" si="26"/>
        <v>0.69354838709677424</v>
      </c>
      <c r="L48" s="44">
        <f t="shared" si="14"/>
        <v>5.80879324691786</v>
      </c>
      <c r="M48" s="44">
        <f t="shared" si="15"/>
        <v>0.17301699605760901</v>
      </c>
      <c r="N48" s="44">
        <f t="shared" si="16"/>
        <v>0.16779607583232686</v>
      </c>
      <c r="O48" s="5"/>
      <c r="P48" s="5"/>
      <c r="Q48" s="5"/>
      <c r="R48" s="5"/>
      <c r="S48" s="5"/>
      <c r="T48" s="5"/>
      <c r="W48" s="36">
        <v>3.9031115803925589</v>
      </c>
      <c r="X48" s="25">
        <v>44</v>
      </c>
      <c r="Y48" s="44">
        <f t="shared" si="20"/>
        <v>3.7832274143618179</v>
      </c>
      <c r="Z48" s="45">
        <f t="shared" si="21"/>
        <v>0.70032051282051289</v>
      </c>
      <c r="AA48" s="45">
        <f t="shared" si="7"/>
        <v>0.52532256381559228</v>
      </c>
      <c r="AJ48" s="34">
        <v>44</v>
      </c>
      <c r="AK48" s="35">
        <v>44389.409722222219</v>
      </c>
      <c r="AL48" s="36">
        <v>3.2784574179335202</v>
      </c>
      <c r="AN48" s="42">
        <f t="shared" si="8"/>
        <v>90.837556765589397</v>
      </c>
      <c r="AO48" s="42"/>
      <c r="AP48" s="42">
        <f t="shared" si="27"/>
        <v>627.70862450846471</v>
      </c>
      <c r="AQ48" s="43">
        <f t="shared" si="28"/>
        <v>0.83073929961089499</v>
      </c>
      <c r="AR48" s="43">
        <f t="shared" si="29"/>
        <v>0.82692307692307687</v>
      </c>
      <c r="AS48" s="44">
        <f t="shared" si="17"/>
        <v>6.4420760850864545</v>
      </c>
      <c r="AT48" s="44">
        <f t="shared" si="18"/>
        <v>0.57454107635087881</v>
      </c>
      <c r="AU48" s="44">
        <f t="shared" si="19"/>
        <v>0.56190980680105462</v>
      </c>
      <c r="AV48" s="47"/>
      <c r="BE48" s="36">
        <v>3.2784574179335202</v>
      </c>
      <c r="BF48" s="34">
        <v>44</v>
      </c>
      <c r="BG48" s="44">
        <f t="shared" si="22"/>
        <v>3.7793695453692928</v>
      </c>
      <c r="BH48" s="45">
        <f t="shared" si="23"/>
        <v>0.83396946564885499</v>
      </c>
      <c r="BI48" s="45">
        <f t="shared" si="12"/>
        <v>0.96997075691972645</v>
      </c>
    </row>
    <row r="49" spans="2:61">
      <c r="B49" s="34">
        <v>45</v>
      </c>
      <c r="C49" s="35">
        <v>44314.724305555559</v>
      </c>
      <c r="D49" s="36">
        <v>3.9709946750152714</v>
      </c>
      <c r="G49" s="42">
        <f t="shared" si="13"/>
        <v>25.646888419752941</v>
      </c>
      <c r="H49" s="42"/>
      <c r="I49" s="42">
        <f t="shared" si="24"/>
        <v>352.3320397795178</v>
      </c>
      <c r="J49" s="43">
        <f t="shared" si="25"/>
        <v>0.71172638436482094</v>
      </c>
      <c r="K49" s="43">
        <f t="shared" si="26"/>
        <v>0.70967741935483875</v>
      </c>
      <c r="L49" s="44">
        <f t="shared" si="14"/>
        <v>5.8645740258032912</v>
      </c>
      <c r="M49" s="44">
        <f t="shared" si="15"/>
        <v>0.21820754571611686</v>
      </c>
      <c r="N49" s="44">
        <f t="shared" si="16"/>
        <v>0.2124971810181136</v>
      </c>
      <c r="O49" s="5"/>
      <c r="P49" s="5"/>
      <c r="Q49" s="5"/>
      <c r="R49" s="5"/>
      <c r="S49" s="5"/>
      <c r="T49" s="5"/>
      <c r="W49" s="36">
        <v>3.9709946750152714</v>
      </c>
      <c r="X49" s="25">
        <v>45</v>
      </c>
      <c r="Y49" s="44">
        <f t="shared" si="20"/>
        <v>3.7849357426780204</v>
      </c>
      <c r="Z49" s="45">
        <f t="shared" si="21"/>
        <v>0.71634615384615385</v>
      </c>
      <c r="AA49" s="45">
        <f t="shared" si="7"/>
        <v>0.57202108187294476</v>
      </c>
      <c r="AJ49" s="34">
        <v>45</v>
      </c>
      <c r="AK49" s="35">
        <v>44391.416666666664</v>
      </c>
      <c r="AL49" s="36">
        <v>3.937141414313305</v>
      </c>
      <c r="AN49" s="42">
        <f t="shared" si="8"/>
        <v>44.888209248776548</v>
      </c>
      <c r="AO49" s="42"/>
      <c r="AP49" s="42">
        <f t="shared" si="27"/>
        <v>692.14937135222135</v>
      </c>
      <c r="AQ49" s="43">
        <f t="shared" si="28"/>
        <v>0.85019455252918297</v>
      </c>
      <c r="AR49" s="43">
        <f t="shared" si="29"/>
        <v>0.84615384615384615</v>
      </c>
      <c r="AS49" s="44">
        <f t="shared" si="17"/>
        <v>6.5398017868796599</v>
      </c>
      <c r="AT49" s="44">
        <f t="shared" si="18"/>
        <v>0.64102082537963156</v>
      </c>
      <c r="AU49" s="44">
        <f t="shared" si="19"/>
        <v>0.62690169773937654</v>
      </c>
      <c r="AV49" s="47"/>
      <c r="BE49" s="36">
        <v>3.937141414313305</v>
      </c>
      <c r="BF49" s="34">
        <v>45</v>
      </c>
      <c r="BG49" s="44">
        <f t="shared" si="22"/>
        <v>3.8426864338410192</v>
      </c>
      <c r="BH49" s="45">
        <f t="shared" si="23"/>
        <v>0.85305343511450393</v>
      </c>
      <c r="BI49" s="45">
        <f t="shared" si="12"/>
        <v>1.049619409200182</v>
      </c>
    </row>
    <row r="50" spans="2:61">
      <c r="B50" s="34">
        <v>46</v>
      </c>
      <c r="C50" s="35">
        <v>44315.548611111109</v>
      </c>
      <c r="D50" s="36">
        <v>3.4060410793998948</v>
      </c>
      <c r="G50" s="42">
        <f t="shared" si="13"/>
        <v>15.81233865825925</v>
      </c>
      <c r="H50" s="42"/>
      <c r="I50" s="42">
        <f t="shared" si="24"/>
        <v>360.66689497529296</v>
      </c>
      <c r="J50" s="43">
        <f t="shared" si="25"/>
        <v>0.72801302931596101</v>
      </c>
      <c r="K50" s="43">
        <f t="shared" si="26"/>
        <v>0.72580645161290325</v>
      </c>
      <c r="L50" s="44">
        <f t="shared" si="14"/>
        <v>5.8879548037564895</v>
      </c>
      <c r="M50" s="44">
        <f t="shared" si="15"/>
        <v>0.26390240072179194</v>
      </c>
      <c r="N50" s="44">
        <f t="shared" si="16"/>
        <v>0.25767717488841868</v>
      </c>
      <c r="O50" s="5"/>
      <c r="P50" s="5"/>
      <c r="Q50" s="5"/>
      <c r="R50" s="5"/>
      <c r="S50" s="5"/>
      <c r="T50" s="5"/>
      <c r="W50" s="36">
        <v>3.4060410793998948</v>
      </c>
      <c r="X50" s="25">
        <v>46</v>
      </c>
      <c r="Y50" s="44">
        <f t="shared" si="20"/>
        <v>3.8211922534824154</v>
      </c>
      <c r="Z50" s="45">
        <f t="shared" si="21"/>
        <v>0.73237179487179493</v>
      </c>
      <c r="AA50" s="45">
        <f t="shared" si="7"/>
        <v>0.62000209105335058</v>
      </c>
      <c r="AJ50" s="34">
        <v>46</v>
      </c>
      <c r="AK50" s="35">
        <v>44392.613194444442</v>
      </c>
      <c r="AL50" s="36">
        <v>3.019153306328902</v>
      </c>
      <c r="AN50" s="42">
        <f t="shared" si="8"/>
        <v>24.77952525235014</v>
      </c>
      <c r="AO50" s="42"/>
      <c r="AP50" s="42">
        <f t="shared" si="27"/>
        <v>722.21579350484535</v>
      </c>
      <c r="AQ50" s="43">
        <f t="shared" si="28"/>
        <v>0.86964980544747095</v>
      </c>
      <c r="AR50" s="43">
        <f t="shared" si="29"/>
        <v>0.86538461538461542</v>
      </c>
      <c r="AS50" s="44">
        <f t="shared" si="17"/>
        <v>6.5823239772069089</v>
      </c>
      <c r="AT50" s="44">
        <f t="shared" si="18"/>
        <v>0.71173860703287017</v>
      </c>
      <c r="AU50" s="44">
        <f t="shared" si="19"/>
        <v>0.69581041576172653</v>
      </c>
      <c r="AV50" s="47"/>
      <c r="BE50" s="36">
        <v>3.019153306328902</v>
      </c>
      <c r="BF50" s="34">
        <v>46</v>
      </c>
      <c r="BG50" s="44">
        <f t="shared" si="22"/>
        <v>3.8678446104432469</v>
      </c>
      <c r="BH50" s="45">
        <f t="shared" si="23"/>
        <v>0.87213740458015276</v>
      </c>
      <c r="BI50" s="45">
        <f t="shared" si="12"/>
        <v>1.1365530158310668</v>
      </c>
    </row>
    <row r="51" spans="2:61">
      <c r="B51" s="34">
        <v>47</v>
      </c>
      <c r="C51" s="35">
        <v>44327.506944444445</v>
      </c>
      <c r="D51" s="36">
        <v>3.6111331205788257</v>
      </c>
      <c r="G51" s="42">
        <f t="shared" si="13"/>
        <v>283.59395892068278</v>
      </c>
      <c r="H51" s="42"/>
      <c r="I51" s="42">
        <f t="shared" si="24"/>
        <v>379.34775221772725</v>
      </c>
      <c r="J51" s="43">
        <f t="shared" si="25"/>
        <v>0.74429967426710109</v>
      </c>
      <c r="K51" s="43">
        <f t="shared" si="26"/>
        <v>0.74193548387096775</v>
      </c>
      <c r="L51" s="44">
        <f t="shared" si="14"/>
        <v>5.9384533364145513</v>
      </c>
      <c r="M51" s="44">
        <f t="shared" si="15"/>
        <v>0.31023761493768442</v>
      </c>
      <c r="N51" s="44">
        <f t="shared" si="16"/>
        <v>0.30346609390191787</v>
      </c>
      <c r="O51" s="5"/>
      <c r="P51" s="5"/>
      <c r="Q51" s="5"/>
      <c r="R51" s="5"/>
      <c r="S51" s="5"/>
      <c r="T51" s="5"/>
      <c r="W51" s="36">
        <v>3.6111331205788257</v>
      </c>
      <c r="X51" s="25">
        <v>47</v>
      </c>
      <c r="Y51" s="44">
        <f t="shared" si="20"/>
        <v>3.8346268872993643</v>
      </c>
      <c r="Z51" s="45">
        <f t="shared" si="21"/>
        <v>0.74839743589743601</v>
      </c>
      <c r="AA51" s="45">
        <f t="shared" si="7"/>
        <v>0.66945523347368319</v>
      </c>
      <c r="AJ51" s="34">
        <v>47</v>
      </c>
      <c r="AK51" s="35">
        <v>44396.385416666664</v>
      </c>
      <c r="AL51" s="36">
        <v>3.7645362598746264</v>
      </c>
      <c r="AN51" s="42">
        <f t="shared" si="8"/>
        <v>87.514180026948452</v>
      </c>
      <c r="AO51" s="42"/>
      <c r="AP51" s="42">
        <f t="shared" si="27"/>
        <v>982.40255727170734</v>
      </c>
      <c r="AQ51" s="43">
        <f t="shared" si="28"/>
        <v>0.88910505836575882</v>
      </c>
      <c r="AR51" s="43">
        <f t="shared" si="29"/>
        <v>0.88461538461538458</v>
      </c>
      <c r="AS51" s="44">
        <f t="shared" si="17"/>
        <v>6.8900011604755109</v>
      </c>
      <c r="AT51" s="44">
        <f t="shared" si="18"/>
        <v>0.78808092480339198</v>
      </c>
      <c r="AU51" s="44">
        <f t="shared" si="19"/>
        <v>0.76986941973764256</v>
      </c>
      <c r="AV51" s="47"/>
      <c r="BE51" s="36">
        <v>3.7645362598746264</v>
      </c>
      <c r="BF51" s="34">
        <v>47</v>
      </c>
      <c r="BG51" s="44">
        <f t="shared" si="22"/>
        <v>3.8807760615403346</v>
      </c>
      <c r="BH51" s="45">
        <f t="shared" si="23"/>
        <v>0.8912213740458016</v>
      </c>
      <c r="BI51" s="45">
        <f t="shared" si="12"/>
        <v>1.233049620291093</v>
      </c>
    </row>
    <row r="52" spans="2:61">
      <c r="B52" s="34">
        <v>48</v>
      </c>
      <c r="C52" s="35">
        <v>44333.416666666664</v>
      </c>
      <c r="D52" s="36">
        <v>3.8734950338429703</v>
      </c>
      <c r="G52" s="42">
        <f t="shared" si="13"/>
        <v>138.22220021265093</v>
      </c>
      <c r="H52" s="42"/>
      <c r="I52" s="42">
        <f t="shared" si="24"/>
        <v>380.89537867018953</v>
      </c>
      <c r="J52" s="43">
        <f t="shared" si="25"/>
        <v>0.76058631921824116</v>
      </c>
      <c r="K52" s="43">
        <f t="shared" si="26"/>
        <v>0.75806451612903225</v>
      </c>
      <c r="L52" s="44">
        <f t="shared" si="14"/>
        <v>5.9425247407519644</v>
      </c>
      <c r="M52" s="44">
        <f t="shared" si="15"/>
        <v>0.35736834244030191</v>
      </c>
      <c r="N52" s="44">
        <f t="shared" si="16"/>
        <v>0.35001172266403774</v>
      </c>
      <c r="O52" s="5"/>
      <c r="P52" s="5"/>
      <c r="Q52" s="5"/>
      <c r="R52" s="5"/>
      <c r="S52" s="5"/>
      <c r="T52" s="5"/>
      <c r="W52" s="36">
        <v>3.8734950338429703</v>
      </c>
      <c r="X52" s="25">
        <v>48</v>
      </c>
      <c r="Y52" s="44">
        <f t="shared" si="20"/>
        <v>3.8390616125428112</v>
      </c>
      <c r="Z52" s="45">
        <f t="shared" si="21"/>
        <v>0.76442307692307698</v>
      </c>
      <c r="AA52" s="45">
        <f t="shared" si="7"/>
        <v>0.72060293726447444</v>
      </c>
      <c r="AJ52" s="34">
        <v>48</v>
      </c>
      <c r="AK52" s="35">
        <v>44398.388888888891</v>
      </c>
      <c r="AL52" s="36">
        <v>3.2633303102038322</v>
      </c>
      <c r="AN52" s="42">
        <f t="shared" si="8"/>
        <v>44.318797073559836</v>
      </c>
      <c r="AO52" s="42"/>
      <c r="AP52" s="42">
        <f t="shared" si="27"/>
        <v>1029.6042669945164</v>
      </c>
      <c r="AQ52" s="43">
        <f t="shared" si="28"/>
        <v>0.9085603112840468</v>
      </c>
      <c r="AR52" s="43">
        <f t="shared" si="29"/>
        <v>0.90384615384615385</v>
      </c>
      <c r="AS52" s="44">
        <f t="shared" si="17"/>
        <v>6.9369298005958973</v>
      </c>
      <c r="AT52" s="44">
        <f t="shared" si="18"/>
        <v>0.87216146758856716</v>
      </c>
      <c r="AU52" s="44">
        <f t="shared" si="19"/>
        <v>0.85092234378176101</v>
      </c>
      <c r="AV52" s="47"/>
      <c r="BE52" s="36">
        <v>3.2633303102038322</v>
      </c>
      <c r="BF52" s="34">
        <v>48</v>
      </c>
      <c r="BG52" s="44">
        <f t="shared" si="22"/>
        <v>3.9140900261824383</v>
      </c>
      <c r="BH52" s="45">
        <f t="shared" si="23"/>
        <v>0.91030534351145043</v>
      </c>
      <c r="BI52" s="45">
        <f t="shared" si="12"/>
        <v>1.3426377114882451</v>
      </c>
    </row>
    <row r="53" spans="2:61">
      <c r="B53" s="34">
        <v>49</v>
      </c>
      <c r="C53" s="35">
        <v>44342.489583333336</v>
      </c>
      <c r="D53" s="36">
        <v>3.2047365771222553</v>
      </c>
      <c r="G53" s="42">
        <f t="shared" si="13"/>
        <v>213.87650496623246</v>
      </c>
      <c r="H53" s="42"/>
      <c r="I53" s="42">
        <f t="shared" si="24"/>
        <v>384.97620496479794</v>
      </c>
      <c r="J53" s="43">
        <f t="shared" si="25"/>
        <v>0.77687296416938112</v>
      </c>
      <c r="K53" s="43">
        <f t="shared" si="26"/>
        <v>0.77419354838709675</v>
      </c>
      <c r="L53" s="44">
        <f t="shared" si="14"/>
        <v>5.9531815270915196</v>
      </c>
      <c r="M53" s="44">
        <f t="shared" si="15"/>
        <v>0.40547444294393975</v>
      </c>
      <c r="N53" s="44">
        <f t="shared" si="16"/>
        <v>0.3974847196331856</v>
      </c>
      <c r="O53" s="5"/>
      <c r="P53" s="5"/>
      <c r="Q53" s="5"/>
      <c r="R53" s="5"/>
      <c r="S53" s="5"/>
      <c r="T53" s="5"/>
      <c r="W53" s="36">
        <v>3.2047365771222553</v>
      </c>
      <c r="X53" s="25">
        <v>49</v>
      </c>
      <c r="Y53" s="44">
        <f t="shared" si="20"/>
        <v>3.8445233971717183</v>
      </c>
      <c r="Z53" s="45">
        <f t="shared" si="21"/>
        <v>0.78044871794871806</v>
      </c>
      <c r="AA53" s="45">
        <f t="shared" si="7"/>
        <v>0.77370956206501984</v>
      </c>
      <c r="AJ53" s="34">
        <v>49</v>
      </c>
      <c r="AK53" s="35">
        <v>44445.486111111109</v>
      </c>
      <c r="AL53" s="36">
        <v>3.7598418668193334</v>
      </c>
      <c r="AN53" s="42">
        <f t="shared" si="8"/>
        <v>1127.0700030230801</v>
      </c>
      <c r="AO53" s="42"/>
      <c r="AP53" s="42">
        <f t="shared" si="27"/>
        <v>1127.0700030230801</v>
      </c>
      <c r="AQ53" s="43">
        <f t="shared" si="28"/>
        <v>0.92801556420233466</v>
      </c>
      <c r="AR53" s="43">
        <f t="shared" si="29"/>
        <v>0.92307692307692313</v>
      </c>
      <c r="AS53" s="44">
        <f t="shared" si="17"/>
        <v>7.0273766265944078</v>
      </c>
      <c r="AT53" s="44">
        <f t="shared" si="18"/>
        <v>0.96748005492503109</v>
      </c>
      <c r="AU53" s="44">
        <f t="shared" si="19"/>
        <v>0.94193873474811129</v>
      </c>
      <c r="AV53" s="47"/>
      <c r="BE53" s="36">
        <v>3.7598418668193334</v>
      </c>
      <c r="BF53" s="34">
        <v>49</v>
      </c>
      <c r="BG53" s="44">
        <f t="shared" si="22"/>
        <v>3.923891753636755</v>
      </c>
      <c r="BH53" s="45">
        <f t="shared" si="23"/>
        <v>0.92938931297709937</v>
      </c>
      <c r="BI53" s="45">
        <f t="shared" si="12"/>
        <v>1.4712579371990824</v>
      </c>
    </row>
    <row r="54" spans="2:61">
      <c r="B54" s="34">
        <v>50</v>
      </c>
      <c r="C54" s="35">
        <v>44370.625</v>
      </c>
      <c r="D54" s="36">
        <v>3.2768827559726699</v>
      </c>
      <c r="G54" s="42">
        <f t="shared" si="13"/>
        <v>672.0452634228277</v>
      </c>
      <c r="H54" s="42"/>
      <c r="I54" s="42">
        <f t="shared" si="24"/>
        <v>408.16232712718192</v>
      </c>
      <c r="J54" s="43">
        <f t="shared" si="25"/>
        <v>0.79315960912052119</v>
      </c>
      <c r="K54" s="43">
        <f t="shared" si="26"/>
        <v>0.79032258064516125</v>
      </c>
      <c r="L54" s="44">
        <f t="shared" si="14"/>
        <v>6.0116649558844557</v>
      </c>
      <c r="M54" s="44">
        <f t="shared" si="15"/>
        <v>0.45476805613928689</v>
      </c>
      <c r="N54" s="44">
        <f t="shared" si="16"/>
        <v>0.44608549996144242</v>
      </c>
      <c r="O54" s="5"/>
      <c r="P54" s="5"/>
      <c r="Q54" s="5"/>
      <c r="R54" s="5"/>
      <c r="S54" s="5"/>
      <c r="T54" s="5"/>
      <c r="W54" s="36">
        <v>3.2768827559726699</v>
      </c>
      <c r="X54" s="25">
        <v>50</v>
      </c>
      <c r="Y54" s="44">
        <f t="shared" si="20"/>
        <v>3.8557741043548885</v>
      </c>
      <c r="Z54" s="45">
        <f t="shared" si="21"/>
        <v>0.79647435897435903</v>
      </c>
      <c r="AA54" s="45">
        <f t="shared" si="7"/>
        <v>0.82909388791817684</v>
      </c>
      <c r="AJ54" s="34">
        <v>50</v>
      </c>
      <c r="AK54" s="35">
        <v>44446.395833333336</v>
      </c>
      <c r="AL54" s="36">
        <v>3.0955526072763471</v>
      </c>
      <c r="AN54" s="42">
        <f t="shared" si="8"/>
        <v>18.073491466697305</v>
      </c>
      <c r="AO54" s="42"/>
      <c r="AP54" s="42">
        <f t="shared" si="27"/>
        <v>1316.3404433460091</v>
      </c>
      <c r="AQ54" s="43">
        <f t="shared" si="28"/>
        <v>0.94747081712062264</v>
      </c>
      <c r="AR54" s="43">
        <f t="shared" si="29"/>
        <v>0.94230769230769229</v>
      </c>
      <c r="AS54" s="44">
        <f t="shared" si="17"/>
        <v>7.1826107739810165</v>
      </c>
      <c r="AT54" s="44">
        <f t="shared" si="18"/>
        <v>1.0805794701493456</v>
      </c>
      <c r="AU54" s="44">
        <f t="shared" si="19"/>
        <v>1.0482418770347497</v>
      </c>
      <c r="AV54" s="47"/>
      <c r="BE54" s="36">
        <v>3.0955526072763471</v>
      </c>
      <c r="BF54" s="34">
        <v>50</v>
      </c>
      <c r="BG54" s="44">
        <f t="shared" si="22"/>
        <v>3.937141414313305</v>
      </c>
      <c r="BH54" s="45">
        <f t="shared" si="23"/>
        <v>0.9484732824427482</v>
      </c>
      <c r="BI54" s="45">
        <f t="shared" si="12"/>
        <v>1.630227446665566</v>
      </c>
    </row>
    <row r="55" spans="2:61">
      <c r="B55" s="34">
        <v>51</v>
      </c>
      <c r="C55" s="35">
        <v>44371.478472222225</v>
      </c>
      <c r="D55" s="36">
        <v>3.0982259877886733</v>
      </c>
      <c r="G55" s="42">
        <f t="shared" si="13"/>
        <v>17.206450577359647</v>
      </c>
      <c r="H55" s="42"/>
      <c r="I55" s="42">
        <f t="shared" si="24"/>
        <v>451.33483888290357</v>
      </c>
      <c r="J55" s="43">
        <f t="shared" si="25"/>
        <v>0.80944625407166126</v>
      </c>
      <c r="K55" s="43">
        <f t="shared" si="26"/>
        <v>0.80645161290322576</v>
      </c>
      <c r="L55" s="44">
        <f t="shared" si="14"/>
        <v>6.1122095005804606</v>
      </c>
      <c r="M55" s="44">
        <f t="shared" si="15"/>
        <v>0.50550408547391601</v>
      </c>
      <c r="N55" s="44">
        <f t="shared" si="16"/>
        <v>0.49605369523597004</v>
      </c>
      <c r="O55" s="5"/>
      <c r="P55" s="5"/>
      <c r="Q55" s="5"/>
      <c r="R55" s="5"/>
      <c r="S55" s="5"/>
      <c r="T55" s="5"/>
      <c r="W55" s="36">
        <v>3.0982259877886733</v>
      </c>
      <c r="X55" s="25">
        <v>51</v>
      </c>
      <c r="Y55" s="44">
        <f t="shared" si="20"/>
        <v>3.8734950338429703</v>
      </c>
      <c r="Z55" s="45">
        <f t="shared" si="21"/>
        <v>0.81250000000000011</v>
      </c>
      <c r="AA55" s="45">
        <f t="shared" si="7"/>
        <v>0.88714655901887629</v>
      </c>
      <c r="AJ55" s="34">
        <v>51</v>
      </c>
      <c r="AK55" s="35">
        <v>44453.427083333336</v>
      </c>
      <c r="AL55" s="36">
        <v>3.8807760615403346</v>
      </c>
      <c r="AN55" s="42">
        <f t="shared" si="8"/>
        <v>165.65444739279337</v>
      </c>
      <c r="AO55" s="42"/>
      <c r="AP55" s="42">
        <f t="shared" si="27"/>
        <v>1460.3630306562991</v>
      </c>
      <c r="AQ55" s="43">
        <f t="shared" si="28"/>
        <v>0.96692607003891062</v>
      </c>
      <c r="AR55" s="43">
        <f t="shared" si="29"/>
        <v>0.96153846153846156</v>
      </c>
      <c r="AS55" s="44">
        <f t="shared" si="17"/>
        <v>7.2864403349282636</v>
      </c>
      <c r="AT55" s="44">
        <f t="shared" si="18"/>
        <v>1.2264219035061665</v>
      </c>
      <c r="AU55" s="44">
        <f t="shared" si="19"/>
        <v>1.181143140809457</v>
      </c>
      <c r="AV55" s="47"/>
      <c r="BE55" s="36">
        <v>3.8807760615403346</v>
      </c>
      <c r="BF55" s="34">
        <v>51</v>
      </c>
      <c r="BG55" s="44">
        <f t="shared" si="22"/>
        <v>3.9437609609354451</v>
      </c>
      <c r="BH55" s="45">
        <f t="shared" si="23"/>
        <v>0.96755725190839703</v>
      </c>
      <c r="BI55" s="45">
        <f t="shared" si="12"/>
        <v>1.8460462092017944</v>
      </c>
    </row>
    <row r="56" spans="2:61">
      <c r="B56" s="34">
        <v>52</v>
      </c>
      <c r="C56" s="35">
        <v>44372.395833333336</v>
      </c>
      <c r="D56" s="36">
        <v>3.9993625678900893</v>
      </c>
      <c r="G56" s="42">
        <f t="shared" si="13"/>
        <v>18.918440678855404</v>
      </c>
      <c r="H56" s="42"/>
      <c r="I56" s="42">
        <f t="shared" si="24"/>
        <v>451.67001264664577</v>
      </c>
      <c r="J56" s="43">
        <f t="shared" si="25"/>
        <v>0.82573289902280134</v>
      </c>
      <c r="K56" s="43">
        <f t="shared" si="26"/>
        <v>0.82258064516129037</v>
      </c>
      <c r="L56" s="44">
        <f t="shared" si="14"/>
        <v>6.1129518526920066</v>
      </c>
      <c r="M56" s="44">
        <f t="shared" si="15"/>
        <v>0.55799510029340182</v>
      </c>
      <c r="N56" s="44">
        <f t="shared" si="16"/>
        <v>0.54768149225015172</v>
      </c>
      <c r="O56" s="5"/>
      <c r="P56" s="5"/>
      <c r="Q56" s="5"/>
      <c r="R56" s="5"/>
      <c r="S56" s="5"/>
      <c r="T56" s="5"/>
      <c r="W56" s="36">
        <v>3.9993625678900893</v>
      </c>
      <c r="X56" s="25">
        <v>52</v>
      </c>
      <c r="Y56" s="44">
        <f t="shared" si="20"/>
        <v>3.8801656206588779</v>
      </c>
      <c r="Z56" s="45">
        <f t="shared" si="21"/>
        <v>0.82852564102564108</v>
      </c>
      <c r="AA56" s="45">
        <f t="shared" si="7"/>
        <v>0.94835508261272783</v>
      </c>
      <c r="AJ56" s="34">
        <v>52</v>
      </c>
      <c r="AK56" s="35">
        <v>44494.522222222222</v>
      </c>
      <c r="AL56" s="36">
        <v>3.7388530461103424</v>
      </c>
      <c r="AN56" s="42">
        <f t="shared" si="8"/>
        <v>982.40255727170734</v>
      </c>
      <c r="AO56" s="42"/>
      <c r="AP56" s="42">
        <f t="shared" si="27"/>
        <v>1553.6836512020091</v>
      </c>
      <c r="AQ56" s="43">
        <f t="shared" si="28"/>
        <v>0.98638132295719849</v>
      </c>
      <c r="AR56" s="43">
        <f t="shared" si="29"/>
        <v>0.98076923076923073</v>
      </c>
      <c r="AS56" s="44">
        <f t="shared" si="17"/>
        <v>7.3483839395491968</v>
      </c>
      <c r="AT56" s="44">
        <f t="shared" si="18"/>
        <v>1.4577572401184762</v>
      </c>
      <c r="AU56" s="44">
        <f t="shared" si="19"/>
        <v>1.3740303948169552</v>
      </c>
      <c r="AV56" s="47"/>
      <c r="BE56" s="36">
        <v>3.7388530461103424</v>
      </c>
      <c r="BF56" s="34">
        <v>52</v>
      </c>
      <c r="BG56" s="44">
        <f t="shared" si="22"/>
        <v>3.9834469399283785</v>
      </c>
      <c r="BH56" s="45">
        <f t="shared" si="23"/>
        <v>0.98664122137404586</v>
      </c>
      <c r="BI56" s="45">
        <f t="shared" si="12"/>
        <v>2.2156197184696937</v>
      </c>
    </row>
    <row r="57" spans="2:61">
      <c r="B57" s="34">
        <v>53</v>
      </c>
      <c r="C57" s="35">
        <v>44382.548611111109</v>
      </c>
      <c r="D57" s="36">
        <v>3.1497716915018641</v>
      </c>
      <c r="G57" s="42">
        <f t="shared" si="13"/>
        <v>239.66730409866432</v>
      </c>
      <c r="H57" s="42"/>
      <c r="I57" s="42">
        <f t="shared" si="24"/>
        <v>461.60483542957809</v>
      </c>
      <c r="J57" s="43">
        <f t="shared" si="25"/>
        <v>0.84201954397394141</v>
      </c>
      <c r="K57" s="43">
        <f t="shared" si="26"/>
        <v>0.83870967741935487</v>
      </c>
      <c r="L57" s="44">
        <f t="shared" si="14"/>
        <v>6.1347091905063937</v>
      </c>
      <c r="M57" s="44">
        <f t="shared" si="15"/>
        <v>0.61263316789669509</v>
      </c>
      <c r="N57" s="44">
        <f t="shared" si="16"/>
        <v>0.60133299327430645</v>
      </c>
      <c r="O57" s="5"/>
      <c r="P57" s="5"/>
      <c r="Q57" s="5"/>
      <c r="R57" s="5"/>
      <c r="S57" s="5"/>
      <c r="T57" s="5"/>
      <c r="W57" s="36">
        <v>3.1497716915018641</v>
      </c>
      <c r="X57" s="25">
        <v>53</v>
      </c>
      <c r="Y57" s="44">
        <f t="shared" si="20"/>
        <v>3.9031115803925589</v>
      </c>
      <c r="Z57" s="45">
        <f t="shared" si="21"/>
        <v>0.84455128205128216</v>
      </c>
      <c r="AA57" s="45">
        <f t="shared" si="7"/>
        <v>1.0133407367905356</v>
      </c>
    </row>
    <row r="58" spans="2:61">
      <c r="B58" s="34">
        <v>54</v>
      </c>
      <c r="C58" s="35">
        <v>44397.707638888889</v>
      </c>
      <c r="D58" s="36">
        <v>3.318157939385677</v>
      </c>
      <c r="G58" s="42">
        <f t="shared" si="13"/>
        <v>360.66689497529296</v>
      </c>
      <c r="H58" s="42"/>
      <c r="I58" s="42">
        <f t="shared" si="24"/>
        <v>474.34547441307222</v>
      </c>
      <c r="J58" s="43">
        <f t="shared" si="25"/>
        <v>0.85830618892508148</v>
      </c>
      <c r="K58" s="43">
        <f t="shared" si="26"/>
        <v>0.85483870967741937</v>
      </c>
      <c r="L58" s="44">
        <f t="shared" si="14"/>
        <v>6.1619359051863798</v>
      </c>
      <c r="M58" s="44">
        <f t="shared" si="15"/>
        <v>0.66992297919085331</v>
      </c>
      <c r="N58" s="44">
        <f t="shared" si="16"/>
        <v>0.65747327006777068</v>
      </c>
      <c r="O58" s="5"/>
      <c r="P58" s="5"/>
      <c r="Q58" s="5"/>
      <c r="R58" s="5"/>
      <c r="S58" s="5"/>
      <c r="T58" s="5"/>
      <c r="W58" s="36">
        <v>3.318157939385677</v>
      </c>
      <c r="X58" s="25">
        <v>54</v>
      </c>
      <c r="Y58" s="44">
        <f t="shared" si="20"/>
        <v>3.9138129692569628</v>
      </c>
      <c r="Z58" s="45">
        <f t="shared" si="21"/>
        <v>0.86057692307692313</v>
      </c>
      <c r="AA58" s="45">
        <f t="shared" si="7"/>
        <v>1.0829149986865176</v>
      </c>
    </row>
    <row r="59" spans="2:61">
      <c r="B59" s="34">
        <v>55</v>
      </c>
      <c r="C59" s="35">
        <v>44398.388888888891</v>
      </c>
      <c r="D59" s="36">
        <v>3.5919525291847174</v>
      </c>
      <c r="G59" s="42">
        <f t="shared" si="13"/>
        <v>13.031842060619965</v>
      </c>
      <c r="H59" s="42"/>
      <c r="I59" s="42">
        <f t="shared" si="24"/>
        <v>478.58497878344497</v>
      </c>
      <c r="J59" s="43">
        <f t="shared" si="25"/>
        <v>0.87459283387622155</v>
      </c>
      <c r="K59" s="43">
        <f t="shared" si="26"/>
        <v>0.87096774193548387</v>
      </c>
      <c r="L59" s="44">
        <f t="shared" si="14"/>
        <v>6.1708337892388236</v>
      </c>
      <c r="M59" s="44">
        <f t="shared" si="15"/>
        <v>0.73053424547922352</v>
      </c>
      <c r="N59" s="44">
        <f t="shared" si="16"/>
        <v>0.71671371710375376</v>
      </c>
      <c r="O59" s="5"/>
      <c r="P59" s="5"/>
      <c r="Q59" s="5"/>
      <c r="R59" s="5"/>
      <c r="S59" s="5"/>
      <c r="T59" s="5"/>
      <c r="W59" s="36">
        <v>3.5919525291847174</v>
      </c>
      <c r="X59" s="25">
        <v>55</v>
      </c>
      <c r="Y59" s="44">
        <f t="shared" si="20"/>
        <v>3.9150212167217671</v>
      </c>
      <c r="Z59" s="45">
        <f t="shared" si="21"/>
        <v>0.87660256410256421</v>
      </c>
      <c r="AA59" s="45">
        <f t="shared" si="7"/>
        <v>1.1581695013594842</v>
      </c>
    </row>
    <row r="60" spans="2:61">
      <c r="B60" s="34">
        <v>56</v>
      </c>
      <c r="C60" s="35">
        <v>44406.478472222225</v>
      </c>
      <c r="D60" s="36">
        <v>3.0705226520906432</v>
      </c>
      <c r="G60" s="42">
        <f t="shared" si="13"/>
        <v>190.55804747081129</v>
      </c>
      <c r="H60" s="42"/>
      <c r="I60" s="42">
        <f t="shared" si="24"/>
        <v>545.03395081189228</v>
      </c>
      <c r="J60" s="43">
        <f t="shared" si="25"/>
        <v>0.89087947882736163</v>
      </c>
      <c r="K60" s="43">
        <f t="shared" si="26"/>
        <v>0.88709677419354838</v>
      </c>
      <c r="L60" s="44">
        <f t="shared" si="14"/>
        <v>6.300848087790679</v>
      </c>
      <c r="M60" s="44">
        <f t="shared" si="15"/>
        <v>0.7953888766926408</v>
      </c>
      <c r="N60" s="44">
        <f t="shared" si="16"/>
        <v>0.77988629531822551</v>
      </c>
      <c r="O60" s="5"/>
      <c r="P60" s="5"/>
      <c r="Q60" s="5"/>
      <c r="R60" s="5"/>
      <c r="S60" s="5"/>
      <c r="T60" s="5"/>
      <c r="W60" s="36">
        <v>3.0705226520906432</v>
      </c>
      <c r="X60" s="25">
        <v>56</v>
      </c>
      <c r="Y60" s="44">
        <f t="shared" si="20"/>
        <v>3.9648780123200922</v>
      </c>
      <c r="Z60" s="45">
        <f t="shared" si="21"/>
        <v>0.89262820512820518</v>
      </c>
      <c r="AA60" s="45">
        <f t="shared" si="7"/>
        <v>1.2406269545446755</v>
      </c>
    </row>
    <row r="61" spans="2:61">
      <c r="B61" s="34">
        <v>57</v>
      </c>
      <c r="C61" s="35">
        <v>44406.678472222222</v>
      </c>
      <c r="D61" s="36">
        <v>3.3068972262438692</v>
      </c>
      <c r="G61" s="42">
        <f t="shared" si="13"/>
        <v>1.7294773478060961</v>
      </c>
      <c r="H61" s="42"/>
      <c r="I61" s="42">
        <f t="shared" si="24"/>
        <v>620.18034516525222</v>
      </c>
      <c r="J61" s="43">
        <f t="shared" si="25"/>
        <v>0.9071661237785017</v>
      </c>
      <c r="K61" s="43">
        <f t="shared" si="26"/>
        <v>0.90322580645161288</v>
      </c>
      <c r="L61" s="44">
        <f t="shared" si="14"/>
        <v>6.4300103150407502</v>
      </c>
      <c r="M61" s="44">
        <f t="shared" si="15"/>
        <v>0.86581548608310532</v>
      </c>
      <c r="N61" s="44">
        <f t="shared" si="16"/>
        <v>0.84817244175099182</v>
      </c>
      <c r="O61" s="5"/>
      <c r="P61" s="5"/>
      <c r="Q61" s="5"/>
      <c r="R61" s="5"/>
      <c r="S61" s="5"/>
      <c r="T61" s="5"/>
      <c r="W61" s="36">
        <v>3.3068972262438692</v>
      </c>
      <c r="X61" s="25">
        <v>57</v>
      </c>
      <c r="Y61" s="44">
        <f t="shared" si="20"/>
        <v>3.9709946750152714</v>
      </c>
      <c r="Z61" s="45">
        <f t="shared" si="21"/>
        <v>0.90865384615384626</v>
      </c>
      <c r="AA61" s="45">
        <f t="shared" si="7"/>
        <v>1.3325110656690242</v>
      </c>
    </row>
    <row r="62" spans="2:61">
      <c r="B62" s="34">
        <v>58</v>
      </c>
      <c r="C62" s="35">
        <v>44407.53125</v>
      </c>
      <c r="D62" s="36">
        <v>3.1451645705233569</v>
      </c>
      <c r="G62" s="42">
        <f t="shared" si="13"/>
        <v>17.159769440477248</v>
      </c>
      <c r="H62" s="42"/>
      <c r="I62" s="42">
        <f t="shared" si="24"/>
        <v>672.0452634228277</v>
      </c>
      <c r="J62" s="43">
        <f t="shared" si="25"/>
        <v>0.92345276872964177</v>
      </c>
      <c r="K62" s="43">
        <f t="shared" si="26"/>
        <v>0.91935483870967738</v>
      </c>
      <c r="L62" s="44">
        <f t="shared" si="14"/>
        <v>6.5103256945387864</v>
      </c>
      <c r="M62" s="44">
        <f t="shared" si="15"/>
        <v>0.94384649108690977</v>
      </c>
      <c r="N62" s="44">
        <f t="shared" si="16"/>
        <v>0.92334438531058372</v>
      </c>
      <c r="O62" s="5"/>
      <c r="P62" s="5"/>
      <c r="Q62" s="5"/>
      <c r="R62" s="5"/>
      <c r="S62" s="5"/>
      <c r="T62" s="5"/>
      <c r="W62" s="36">
        <v>3.1451645705233569</v>
      </c>
      <c r="X62" s="25">
        <v>58</v>
      </c>
      <c r="Y62" s="44">
        <f t="shared" si="20"/>
        <v>3.9812258506558011</v>
      </c>
      <c r="Z62" s="45">
        <f t="shared" si="21"/>
        <v>0.92467948717948723</v>
      </c>
      <c r="AA62" s="45">
        <f t="shared" si="7"/>
        <v>1.4372709296104942</v>
      </c>
    </row>
    <row r="63" spans="2:61">
      <c r="B63" s="34">
        <v>59</v>
      </c>
      <c r="C63" s="35">
        <v>44426.895833333336</v>
      </c>
      <c r="D63" s="36">
        <v>3.2156104396414396</v>
      </c>
      <c r="G63" s="42">
        <f t="shared" si="13"/>
        <v>461.60483542957809</v>
      </c>
      <c r="H63" s="42"/>
      <c r="I63" s="42">
        <f t="shared" si="24"/>
        <v>688.73786840506364</v>
      </c>
      <c r="J63" s="43">
        <f t="shared" si="25"/>
        <v>0.93973941368078184</v>
      </c>
      <c r="K63" s="43">
        <f t="shared" si="26"/>
        <v>0.93548387096774188</v>
      </c>
      <c r="L63" s="44">
        <f t="shared" si="14"/>
        <v>6.5348607463810549</v>
      </c>
      <c r="M63" s="44">
        <f t="shared" si="15"/>
        <v>1.0328559651556259</v>
      </c>
      <c r="N63" s="44">
        <f t="shared" si="16"/>
        <v>1.0082644514894143</v>
      </c>
      <c r="O63" s="5"/>
      <c r="P63" s="5"/>
      <c r="Q63" s="5"/>
      <c r="R63" s="5"/>
      <c r="S63" s="5"/>
      <c r="T63" s="5"/>
      <c r="W63" s="36">
        <v>3.2156104396414396</v>
      </c>
      <c r="X63" s="25">
        <v>59</v>
      </c>
      <c r="Y63" s="44">
        <f t="shared" si="20"/>
        <v>3.987831946849195</v>
      </c>
      <c r="Z63" s="45">
        <f t="shared" si="21"/>
        <v>0.9407051282051283</v>
      </c>
      <c r="AA63" s="45">
        <f t="shared" si="7"/>
        <v>1.5607203669919816</v>
      </c>
    </row>
    <row r="64" spans="2:61">
      <c r="B64" s="34">
        <v>60</v>
      </c>
      <c r="C64" s="35">
        <v>44427.555555555555</v>
      </c>
      <c r="D64" s="36">
        <v>3.8346268872993643</v>
      </c>
      <c r="G64" s="42">
        <f t="shared" si="13"/>
        <v>12.617722893599421</v>
      </c>
      <c r="H64" s="42"/>
      <c r="I64" s="42">
        <f t="shared" si="24"/>
        <v>699.70654038840439</v>
      </c>
      <c r="J64" s="43">
        <f t="shared" si="25"/>
        <v>0.95602605863192192</v>
      </c>
      <c r="K64" s="43">
        <f t="shared" si="26"/>
        <v>0.95161290322580649</v>
      </c>
      <c r="L64" s="44">
        <f t="shared" si="14"/>
        <v>6.5506610191262071</v>
      </c>
      <c r="M64" s="44">
        <f t="shared" si="15"/>
        <v>1.1391648267739467</v>
      </c>
      <c r="N64" s="44">
        <f t="shared" si="16"/>
        <v>1.1080747435578591</v>
      </c>
      <c r="O64" s="5"/>
      <c r="P64" s="5"/>
      <c r="Q64" s="5"/>
      <c r="R64" s="5"/>
      <c r="S64" s="5"/>
      <c r="T64" s="5"/>
      <c r="W64" s="36">
        <v>3.8346268872993643</v>
      </c>
      <c r="X64" s="25">
        <v>60</v>
      </c>
      <c r="Y64" s="44">
        <f t="shared" si="20"/>
        <v>3.9952661702386782</v>
      </c>
      <c r="Z64" s="45">
        <f t="shared" si="21"/>
        <v>0.95673076923076927</v>
      </c>
      <c r="AA64" s="45">
        <f t="shared" si="7"/>
        <v>1.7139469921242032</v>
      </c>
    </row>
    <row r="65" spans="2:27">
      <c r="B65" s="34">
        <v>61</v>
      </c>
      <c r="C65" s="35">
        <v>44442.395833333336</v>
      </c>
      <c r="D65" s="36">
        <v>3.7299873532813139</v>
      </c>
      <c r="G65" s="42">
        <f t="shared" si="13"/>
        <v>352.3320397795178</v>
      </c>
      <c r="H65" s="42"/>
      <c r="I65" s="42">
        <f t="shared" si="24"/>
        <v>833.58806716301478</v>
      </c>
      <c r="J65" s="43">
        <f t="shared" si="25"/>
        <v>0.97231270358306199</v>
      </c>
      <c r="K65" s="43">
        <f t="shared" si="26"/>
        <v>0.967741935483871</v>
      </c>
      <c r="L65" s="44">
        <f t="shared" si="14"/>
        <v>6.7257393560730057</v>
      </c>
      <c r="M65" s="44">
        <f t="shared" si="15"/>
        <v>1.2772553057263043</v>
      </c>
      <c r="N65" s="44">
        <f t="shared" si="16"/>
        <v>1.2337220363428749</v>
      </c>
      <c r="O65" s="5"/>
      <c r="P65" s="5"/>
      <c r="Q65" s="5"/>
      <c r="R65" s="5"/>
      <c r="S65" s="5"/>
      <c r="T65" s="5"/>
      <c r="W65" s="36">
        <v>3.7299873532813139</v>
      </c>
      <c r="X65" s="25">
        <v>61</v>
      </c>
      <c r="Y65" s="44">
        <f t="shared" si="20"/>
        <v>3.9960396479938458</v>
      </c>
      <c r="Z65" s="45">
        <f t="shared" si="21"/>
        <v>0.97275641025641035</v>
      </c>
      <c r="AA65" s="45">
        <f t="shared" si="7"/>
        <v>1.9229432326980067</v>
      </c>
    </row>
    <row r="66" spans="2:27">
      <c r="B66" s="34">
        <v>62</v>
      </c>
      <c r="C66" s="35">
        <v>44461.370833333334</v>
      </c>
      <c r="D66" s="36">
        <v>3.8390616125428112</v>
      </c>
      <c r="G66" s="42">
        <f>(C66-(C65+D65/24))*24</f>
        <v>451.67001264664577</v>
      </c>
      <c r="H66" s="42"/>
      <c r="I66" s="42">
        <f t="shared" si="24"/>
        <v>867.51983437937452</v>
      </c>
      <c r="J66" s="43">
        <f t="shared" si="25"/>
        <v>0.98859934853420206</v>
      </c>
      <c r="K66" s="43">
        <f t="shared" si="26"/>
        <v>0.9838709677419355</v>
      </c>
      <c r="L66" s="44">
        <f t="shared" si="14"/>
        <v>6.7656383753975362</v>
      </c>
      <c r="M66" s="44">
        <f t="shared" si="15"/>
        <v>1.4983018121713347</v>
      </c>
      <c r="N66" s="44">
        <f t="shared" si="16"/>
        <v>1.4175833126452182</v>
      </c>
      <c r="O66" s="5"/>
      <c r="P66" s="5"/>
      <c r="Q66" s="5"/>
      <c r="R66" s="5"/>
      <c r="S66" s="5"/>
      <c r="T66" s="5"/>
      <c r="W66" s="36">
        <v>3.8390616125428112</v>
      </c>
      <c r="X66" s="25">
        <v>62</v>
      </c>
      <c r="Y66" s="44">
        <f t="shared" si="20"/>
        <v>3.9993625678900893</v>
      </c>
      <c r="Z66" s="45">
        <f t="shared" si="21"/>
        <v>0.98878205128205132</v>
      </c>
      <c r="AA66" s="45">
        <f t="shared" si="7"/>
        <v>2.2829061451626966</v>
      </c>
    </row>
  </sheetData>
  <mergeCells count="9">
    <mergeCell ref="BK19:BL19"/>
    <mergeCell ref="AZ21:BA21"/>
    <mergeCell ref="B2:D2"/>
    <mergeCell ref="AJ2:AL2"/>
    <mergeCell ref="P21:Q21"/>
    <mergeCell ref="AW21:AX21"/>
    <mergeCell ref="S21:T21"/>
    <mergeCell ref="AN2:AP2"/>
    <mergeCell ref="AC19:AD19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3"/>
  <dimension ref="A1:AU113"/>
  <sheetViews>
    <sheetView zoomScale="90" zoomScaleNormal="90" workbookViewId="0">
      <selection activeCell="A13" sqref="A13"/>
    </sheetView>
  </sheetViews>
  <sheetFormatPr baseColWidth="10" defaultRowHeight="15"/>
  <cols>
    <col min="1" max="1" width="26.7109375" bestFit="1" customWidth="1"/>
    <col min="5" max="5" width="11.42578125" style="2"/>
  </cols>
  <sheetData>
    <row r="1" spans="1:47">
      <c r="E1" s="59"/>
    </row>
    <row r="2" spans="1:47">
      <c r="B2" s="79"/>
      <c r="E2" s="10" t="s">
        <v>27</v>
      </c>
    </row>
    <row r="3" spans="1:47">
      <c r="A3" s="27" t="s">
        <v>18</v>
      </c>
      <c r="B3" s="11">
        <f>'Datos de Vida y falla'!AF23</f>
        <v>0.98605262887338985</v>
      </c>
      <c r="C3" s="11">
        <f>'Datos de Vida y falla'!BO23</f>
        <v>0.98706731557805238</v>
      </c>
      <c r="F3" s="83">
        <f>SUM(B4:C4)</f>
        <v>9900</v>
      </c>
      <c r="G3" t="s">
        <v>114</v>
      </c>
    </row>
    <row r="4" spans="1:47">
      <c r="A4" s="62" t="s">
        <v>28</v>
      </c>
      <c r="B4" s="83">
        <f>75*60</f>
        <v>4500</v>
      </c>
      <c r="C4" s="83">
        <v>5400</v>
      </c>
      <c r="D4" s="53" t="s">
        <v>115</v>
      </c>
      <c r="F4" s="83"/>
    </row>
    <row r="5" spans="1:47">
      <c r="B5" s="13" t="s">
        <v>29</v>
      </c>
      <c r="C5" s="13" t="s">
        <v>30</v>
      </c>
      <c r="D5" s="13" t="s">
        <v>31</v>
      </c>
      <c r="E5" s="13" t="s">
        <v>28</v>
      </c>
      <c r="F5" s="83"/>
    </row>
    <row r="6" spans="1:47">
      <c r="A6" t="s">
        <v>128</v>
      </c>
      <c r="B6" s="2">
        <v>1</v>
      </c>
      <c r="C6" s="2">
        <v>1</v>
      </c>
      <c r="D6" s="11">
        <f>B3*C3</f>
        <v>0.97330032140073841</v>
      </c>
      <c r="E6" s="83">
        <f>MIN($F$3,B6*$B$4+C6*$C$4)</f>
        <v>9900</v>
      </c>
    </row>
    <row r="7" spans="1:47">
      <c r="A7" t="s">
        <v>129</v>
      </c>
      <c r="B7" s="2">
        <v>1</v>
      </c>
      <c r="C7" s="2">
        <v>0</v>
      </c>
      <c r="D7" s="11">
        <f>B3*(1-C3)</f>
        <v>1.2752307472651382E-2</v>
      </c>
      <c r="E7" s="83">
        <f>MIN($F$3,B7*$B$4+C7*$C$4)</f>
        <v>4500</v>
      </c>
    </row>
    <row r="8" spans="1:47">
      <c r="A8" t="s">
        <v>130</v>
      </c>
      <c r="B8" s="2">
        <v>0</v>
      </c>
      <c r="C8" s="2">
        <v>1</v>
      </c>
      <c r="D8" s="11">
        <f>C3*(1-B3)</f>
        <v>1.376699417731392E-2</v>
      </c>
      <c r="E8" s="83">
        <f>MIN($F$3,B8*$B$4+C8*$C$4)</f>
        <v>5400</v>
      </c>
    </row>
    <row r="9" spans="1:47">
      <c r="A9" t="s">
        <v>131</v>
      </c>
      <c r="B9" s="2">
        <v>0</v>
      </c>
      <c r="C9" s="2">
        <v>0</v>
      </c>
      <c r="D9" s="14">
        <f>(1-B3)*(1-C3)</f>
        <v>1.8037694929623309E-4</v>
      </c>
      <c r="E9" s="83">
        <f t="shared" ref="E9" si="0">MIN($F$3,B9*$B$4+C9*$C$4)</f>
        <v>0</v>
      </c>
    </row>
    <row r="10" spans="1:47">
      <c r="D10" s="11">
        <f>SUM(D6:D9)</f>
        <v>1</v>
      </c>
    </row>
    <row r="11" spans="1:47">
      <c r="F11" s="10" t="s">
        <v>32</v>
      </c>
    </row>
    <row r="12" spans="1:47">
      <c r="F12" s="15">
        <f>SUMPRODUCT(D6:D9,E6:E9)</f>
        <v>9767.4003340517374</v>
      </c>
    </row>
    <row r="13" spans="1:47">
      <c r="AU13">
        <v>1</v>
      </c>
    </row>
    <row r="14" spans="1:47">
      <c r="F14" s="10" t="s">
        <v>33</v>
      </c>
      <c r="AU14">
        <v>2</v>
      </c>
    </row>
    <row r="15" spans="1:47">
      <c r="F15" s="9">
        <f>F12/F3</f>
        <v>0.98660609434866031</v>
      </c>
      <c r="AU15">
        <v>3</v>
      </c>
    </row>
    <row r="16" spans="1:47">
      <c r="AU16">
        <v>4</v>
      </c>
    </row>
    <row r="17" spans="1:47">
      <c r="A17" s="77" t="s">
        <v>126</v>
      </c>
      <c r="AU17">
        <v>5</v>
      </c>
    </row>
    <row r="18" spans="1:47">
      <c r="A18" s="61"/>
      <c r="B18" s="61" t="s">
        <v>29</v>
      </c>
      <c r="C18" s="61" t="s">
        <v>30</v>
      </c>
      <c r="AU18">
        <v>6</v>
      </c>
    </row>
    <row r="19" spans="1:47">
      <c r="A19" s="61" t="s">
        <v>18</v>
      </c>
      <c r="B19" s="81">
        <f>B3</f>
        <v>0.98605262887338985</v>
      </c>
      <c r="C19" s="81">
        <f>C3</f>
        <v>0.98706731557805238</v>
      </c>
      <c r="AU19">
        <v>7</v>
      </c>
    </row>
    <row r="20" spans="1:47">
      <c r="A20" s="61" t="s">
        <v>124</v>
      </c>
      <c r="B20" s="82">
        <f>B4</f>
        <v>4500</v>
      </c>
      <c r="C20" s="49">
        <f>C4</f>
        <v>5400</v>
      </c>
      <c r="AU20">
        <v>8</v>
      </c>
    </row>
    <row r="21" spans="1:47">
      <c r="A21" s="61" t="s">
        <v>125</v>
      </c>
      <c r="B21" s="109">
        <f>F3</f>
        <v>9900</v>
      </c>
      <c r="C21" s="109"/>
      <c r="AU21">
        <v>9</v>
      </c>
    </row>
    <row r="22" spans="1:47">
      <c r="A22" s="29"/>
      <c r="B22" s="84"/>
      <c r="C22" s="84"/>
      <c r="E22" s="59"/>
    </row>
    <row r="23" spans="1:47">
      <c r="A23" s="85" t="s">
        <v>132</v>
      </c>
      <c r="B23" s="26">
        <f>1-((1-B3)*(1-C3))</f>
        <v>0.99981962305070382</v>
      </c>
      <c r="AU23">
        <v>10</v>
      </c>
    </row>
    <row r="24" spans="1:47">
      <c r="A24" s="60" t="s">
        <v>127</v>
      </c>
      <c r="B24" s="86">
        <f>F12</f>
        <v>9767.4003340517374</v>
      </c>
      <c r="AU24">
        <v>11</v>
      </c>
    </row>
    <row r="25" spans="1:47">
      <c r="A25" s="60" t="s">
        <v>33</v>
      </c>
      <c r="B25" s="24">
        <f>F15</f>
        <v>0.98660609434866031</v>
      </c>
      <c r="AU25">
        <v>12</v>
      </c>
    </row>
    <row r="26" spans="1:47">
      <c r="AU26">
        <v>13</v>
      </c>
    </row>
    <row r="27" spans="1:47">
      <c r="AU27">
        <v>14</v>
      </c>
    </row>
    <row r="28" spans="1:47">
      <c r="AU28">
        <v>15</v>
      </c>
    </row>
    <row r="29" spans="1:47">
      <c r="AU29">
        <v>16</v>
      </c>
    </row>
    <row r="30" spans="1:47">
      <c r="AU30">
        <v>17</v>
      </c>
    </row>
    <row r="31" spans="1:47">
      <c r="AU31">
        <v>18</v>
      </c>
    </row>
    <row r="32" spans="1:47">
      <c r="AU32">
        <v>19</v>
      </c>
    </row>
    <row r="33" spans="47:47">
      <c r="AU33">
        <v>20</v>
      </c>
    </row>
    <row r="34" spans="47:47">
      <c r="AU34">
        <v>21</v>
      </c>
    </row>
    <row r="35" spans="47:47">
      <c r="AU35">
        <v>22</v>
      </c>
    </row>
    <row r="36" spans="47:47">
      <c r="AU36">
        <v>23</v>
      </c>
    </row>
    <row r="37" spans="47:47">
      <c r="AU37">
        <v>24</v>
      </c>
    </row>
    <row r="38" spans="47:47">
      <c r="AU38">
        <v>25</v>
      </c>
    </row>
    <row r="39" spans="47:47">
      <c r="AU39">
        <v>26</v>
      </c>
    </row>
    <row r="40" spans="47:47">
      <c r="AU40">
        <v>27</v>
      </c>
    </row>
    <row r="41" spans="47:47">
      <c r="AU41">
        <v>28</v>
      </c>
    </row>
    <row r="42" spans="47:47">
      <c r="AU42">
        <v>29</v>
      </c>
    </row>
    <row r="43" spans="47:47">
      <c r="AU43">
        <v>30</v>
      </c>
    </row>
    <row r="44" spans="47:47">
      <c r="AU44">
        <v>31</v>
      </c>
    </row>
    <row r="45" spans="47:47">
      <c r="AU45">
        <v>32</v>
      </c>
    </row>
    <row r="46" spans="47:47">
      <c r="AU46">
        <v>33</v>
      </c>
    </row>
    <row r="47" spans="47:47">
      <c r="AU47">
        <v>34</v>
      </c>
    </row>
    <row r="48" spans="47:47">
      <c r="AU48">
        <v>35</v>
      </c>
    </row>
    <row r="49" spans="47:47">
      <c r="AU49">
        <v>36</v>
      </c>
    </row>
    <row r="50" spans="47:47">
      <c r="AU50">
        <v>37</v>
      </c>
    </row>
    <row r="51" spans="47:47">
      <c r="AU51">
        <v>38</v>
      </c>
    </row>
    <row r="52" spans="47:47">
      <c r="AU52">
        <v>39</v>
      </c>
    </row>
    <row r="53" spans="47:47">
      <c r="AU53">
        <v>40</v>
      </c>
    </row>
    <row r="54" spans="47:47">
      <c r="AU54">
        <v>41</v>
      </c>
    </row>
    <row r="55" spans="47:47">
      <c r="AU55">
        <v>42</v>
      </c>
    </row>
    <row r="56" spans="47:47">
      <c r="AU56">
        <v>43</v>
      </c>
    </row>
    <row r="57" spans="47:47">
      <c r="AU57">
        <v>44</v>
      </c>
    </row>
    <row r="58" spans="47:47">
      <c r="AU58">
        <v>45</v>
      </c>
    </row>
    <row r="59" spans="47:47">
      <c r="AU59">
        <v>46</v>
      </c>
    </row>
    <row r="60" spans="47:47">
      <c r="AU60">
        <v>47</v>
      </c>
    </row>
    <row r="61" spans="47:47">
      <c r="AU61">
        <v>48</v>
      </c>
    </row>
    <row r="62" spans="47:47">
      <c r="AU62">
        <v>49</v>
      </c>
    </row>
    <row r="63" spans="47:47">
      <c r="AU63">
        <v>50</v>
      </c>
    </row>
    <row r="64" spans="47:47">
      <c r="AU64">
        <v>51</v>
      </c>
    </row>
    <row r="65" spans="47:47">
      <c r="AU65">
        <v>52</v>
      </c>
    </row>
    <row r="66" spans="47:47">
      <c r="AU66">
        <v>53</v>
      </c>
    </row>
    <row r="67" spans="47:47">
      <c r="AU67">
        <v>54</v>
      </c>
    </row>
    <row r="68" spans="47:47">
      <c r="AU68">
        <v>55</v>
      </c>
    </row>
    <row r="69" spans="47:47">
      <c r="AU69">
        <v>56</v>
      </c>
    </row>
    <row r="70" spans="47:47">
      <c r="AU70">
        <v>57</v>
      </c>
    </row>
    <row r="71" spans="47:47">
      <c r="AU71">
        <v>58</v>
      </c>
    </row>
    <row r="72" spans="47:47">
      <c r="AU72">
        <v>59</v>
      </c>
    </row>
    <row r="73" spans="47:47">
      <c r="AU73">
        <v>60</v>
      </c>
    </row>
    <row r="74" spans="47:47">
      <c r="AU74">
        <v>61</v>
      </c>
    </row>
    <row r="75" spans="47:47">
      <c r="AU75">
        <v>62</v>
      </c>
    </row>
    <row r="76" spans="47:47">
      <c r="AU76">
        <v>63</v>
      </c>
    </row>
    <row r="77" spans="47:47">
      <c r="AU77">
        <v>64</v>
      </c>
    </row>
    <row r="78" spans="47:47">
      <c r="AU78">
        <v>65</v>
      </c>
    </row>
    <row r="79" spans="47:47">
      <c r="AU79">
        <v>66</v>
      </c>
    </row>
    <row r="80" spans="47:47">
      <c r="AU80">
        <v>67</v>
      </c>
    </row>
    <row r="81" spans="47:47">
      <c r="AU81">
        <v>68</v>
      </c>
    </row>
    <row r="82" spans="47:47">
      <c r="AU82">
        <v>69</v>
      </c>
    </row>
    <row r="83" spans="47:47">
      <c r="AU83">
        <v>70</v>
      </c>
    </row>
    <row r="84" spans="47:47">
      <c r="AU84">
        <v>71</v>
      </c>
    </row>
    <row r="85" spans="47:47">
      <c r="AU85">
        <v>72</v>
      </c>
    </row>
    <row r="86" spans="47:47">
      <c r="AU86">
        <v>73</v>
      </c>
    </row>
    <row r="87" spans="47:47">
      <c r="AU87">
        <v>74</v>
      </c>
    </row>
    <row r="88" spans="47:47">
      <c r="AU88">
        <v>75</v>
      </c>
    </row>
    <row r="89" spans="47:47">
      <c r="AU89">
        <v>76</v>
      </c>
    </row>
    <row r="90" spans="47:47">
      <c r="AU90">
        <v>77</v>
      </c>
    </row>
    <row r="91" spans="47:47">
      <c r="AU91">
        <v>78</v>
      </c>
    </row>
    <row r="92" spans="47:47">
      <c r="AU92">
        <v>79</v>
      </c>
    </row>
    <row r="93" spans="47:47">
      <c r="AU93">
        <v>80</v>
      </c>
    </row>
    <row r="94" spans="47:47">
      <c r="AU94">
        <v>81</v>
      </c>
    </row>
    <row r="95" spans="47:47">
      <c r="AU95">
        <v>82</v>
      </c>
    </row>
    <row r="96" spans="47:47">
      <c r="AU96">
        <v>83</v>
      </c>
    </row>
    <row r="97" spans="47:47">
      <c r="AU97">
        <v>84</v>
      </c>
    </row>
    <row r="98" spans="47:47">
      <c r="AU98">
        <v>85</v>
      </c>
    </row>
    <row r="99" spans="47:47">
      <c r="AU99">
        <v>86</v>
      </c>
    </row>
    <row r="100" spans="47:47">
      <c r="AU100">
        <v>87</v>
      </c>
    </row>
    <row r="101" spans="47:47">
      <c r="AU101">
        <v>88</v>
      </c>
    </row>
    <row r="102" spans="47:47">
      <c r="AU102">
        <v>89</v>
      </c>
    </row>
    <row r="103" spans="47:47">
      <c r="AU103">
        <v>90</v>
      </c>
    </row>
    <row r="104" spans="47:47">
      <c r="AU104">
        <v>91</v>
      </c>
    </row>
    <row r="105" spans="47:47">
      <c r="AU105">
        <v>92</v>
      </c>
    </row>
    <row r="106" spans="47:47">
      <c r="AU106">
        <v>93</v>
      </c>
    </row>
    <row r="107" spans="47:47">
      <c r="AU107">
        <v>94</v>
      </c>
    </row>
    <row r="108" spans="47:47">
      <c r="AU108">
        <v>95</v>
      </c>
    </row>
    <row r="109" spans="47:47">
      <c r="AU109">
        <v>96</v>
      </c>
    </row>
    <row r="110" spans="47:47">
      <c r="AU110">
        <v>97</v>
      </c>
    </row>
    <row r="111" spans="47:47">
      <c r="AU111">
        <v>98</v>
      </c>
    </row>
    <row r="112" spans="47:47">
      <c r="AU112">
        <v>99</v>
      </c>
    </row>
    <row r="113" spans="47:47">
      <c r="AU113">
        <v>100</v>
      </c>
    </row>
  </sheetData>
  <mergeCells count="1">
    <mergeCell ref="B21:C21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A1:AD2066"/>
  <sheetViews>
    <sheetView topLeftCell="W12" workbookViewId="0">
      <selection activeCell="AB21" sqref="AB21:AC33"/>
    </sheetView>
  </sheetViews>
  <sheetFormatPr baseColWidth="10" defaultRowHeight="15"/>
  <cols>
    <col min="1" max="1" width="4" bestFit="1" customWidth="1"/>
    <col min="2" max="2" width="15.42578125" bestFit="1" customWidth="1"/>
    <col min="3" max="3" width="17" customWidth="1"/>
    <col min="5" max="5" width="4" bestFit="1" customWidth="1"/>
    <col min="6" max="6" width="15.42578125" bestFit="1" customWidth="1"/>
    <col min="7" max="7" width="18.5703125" customWidth="1"/>
    <col min="9" max="12" width="15.42578125" bestFit="1" customWidth="1"/>
    <col min="13" max="13" width="14.42578125" bestFit="1" customWidth="1"/>
    <col min="16" max="16" width="15.42578125" bestFit="1" customWidth="1"/>
    <col min="17" max="17" width="15.42578125" customWidth="1"/>
    <col min="18" max="18" width="12.7109375" bestFit="1" customWidth="1"/>
    <col min="22" max="22" width="21.28515625" bestFit="1" customWidth="1"/>
    <col min="23" max="23" width="18.7109375" bestFit="1" customWidth="1"/>
    <col min="24" max="24" width="28" bestFit="1" customWidth="1"/>
    <col min="25" max="25" width="23.5703125" bestFit="1" customWidth="1"/>
    <col min="26" max="26" width="4.28515625" customWidth="1"/>
    <col min="27" max="27" width="2" bestFit="1" customWidth="1"/>
    <col min="28" max="28" width="26.85546875" customWidth="1"/>
    <col min="29" max="29" width="14.42578125" bestFit="1" customWidth="1"/>
  </cols>
  <sheetData>
    <row r="1" spans="1:30">
      <c r="A1" s="108" t="s">
        <v>110</v>
      </c>
      <c r="B1" s="108"/>
      <c r="C1" s="108"/>
      <c r="E1" s="108" t="s">
        <v>112</v>
      </c>
      <c r="F1" s="108"/>
      <c r="G1" s="108"/>
      <c r="AB1" s="34" t="s">
        <v>34</v>
      </c>
      <c r="AC1" s="34">
        <v>9900</v>
      </c>
      <c r="AD1" t="s">
        <v>116</v>
      </c>
    </row>
    <row r="2" spans="1:30">
      <c r="B2" t="s">
        <v>35</v>
      </c>
      <c r="C2" s="53">
        <v>4500</v>
      </c>
      <c r="F2" t="s">
        <v>35</v>
      </c>
      <c r="G2" s="53">
        <v>5400</v>
      </c>
      <c r="I2" s="7" t="s">
        <v>36</v>
      </c>
      <c r="J2" s="7" t="s">
        <v>36</v>
      </c>
      <c r="K2" s="7" t="s">
        <v>37</v>
      </c>
      <c r="L2" s="7" t="s">
        <v>37</v>
      </c>
      <c r="M2" s="7" t="s">
        <v>38</v>
      </c>
      <c r="O2" s="60" t="s">
        <v>39</v>
      </c>
      <c r="P2" s="60" t="s">
        <v>40</v>
      </c>
      <c r="Q2" s="60" t="s">
        <v>41</v>
      </c>
      <c r="R2" s="60" t="s">
        <v>42</v>
      </c>
      <c r="S2" s="60" t="s">
        <v>36</v>
      </c>
      <c r="T2" s="60" t="s">
        <v>37</v>
      </c>
      <c r="U2" s="60" t="s">
        <v>43</v>
      </c>
      <c r="V2" s="60" t="s">
        <v>44</v>
      </c>
      <c r="W2" s="60" t="s">
        <v>45</v>
      </c>
      <c r="X2" s="60" t="s">
        <v>46</v>
      </c>
      <c r="Y2" s="60" t="s">
        <v>47</v>
      </c>
      <c r="AB2" s="77" t="s">
        <v>48</v>
      </c>
    </row>
    <row r="3" spans="1:30">
      <c r="A3" t="s">
        <v>2</v>
      </c>
      <c r="B3" t="s">
        <v>3</v>
      </c>
      <c r="C3" t="s">
        <v>4</v>
      </c>
      <c r="E3" t="s">
        <v>2</v>
      </c>
      <c r="F3" t="s">
        <v>3</v>
      </c>
      <c r="G3" t="s">
        <v>4</v>
      </c>
      <c r="I3" s="7" t="s">
        <v>49</v>
      </c>
      <c r="J3" s="7" t="s">
        <v>50</v>
      </c>
      <c r="K3" s="7" t="s">
        <v>49</v>
      </c>
      <c r="L3" s="7" t="s">
        <v>50</v>
      </c>
      <c r="M3" s="7"/>
      <c r="O3" s="25">
        <v>1</v>
      </c>
      <c r="P3" s="76">
        <f>SMALL($I$4:$M$503,O3)</f>
        <v>43831</v>
      </c>
      <c r="Q3" s="25" t="str">
        <f>IFERROR(IF(VLOOKUP(P3,$I$4:$I$503,1,0)&gt;0,$I$2,""),IFERROR(IF(VLOOKUP(P3,$J$4:$J$503,1,0)&gt;0,$J$2,""),IFERROR(IF(VLOOKUP(P3,$K$4:$K$503,1,0)&gt;0,$K$2,""),IFERROR(IF(VLOOKUP(P3,$L$4:$L$503,1,0)&gt;0,$L$2,""),IFERROR(IF(VLOOKUP(P3,$M$4:$M$63,1,0)&gt;0,$M$2,""),"ERROR")))))</f>
        <v>CAMBIO MES</v>
      </c>
      <c r="R3" s="25" t="str">
        <f>IFERROR(IF(VLOOKUP(P3,$I$4:$I$503,1,0)&gt;0,$I$3,""),IFERROR(IF(VLOOKUP(P3,$J$4:$J$503,1,0)&gt;0,$J$3,""),IFERROR(IF(VLOOKUP(P3,$K$4:$K$503,1,0)&gt;0,$K$3,""),IFERROR(IF(VLOOKUP(P3,$L$4:$L$503,1,0)&gt;0,$L$3,""),IFERROR(IF(VLOOKUP(P3,$M$4:$M$63,1,0)&gt;0,$M$2,""),"ERROR")))))</f>
        <v>CAMBIO MES</v>
      </c>
      <c r="S3" s="25">
        <v>1</v>
      </c>
      <c r="T3" s="25">
        <v>1</v>
      </c>
      <c r="U3" s="25">
        <f>IF(S3=1,1,IF(T3=1,1,0))</f>
        <v>1</v>
      </c>
      <c r="V3" s="25">
        <f>IF((IF(S3=1,$C$2,0)+IF(T3=1,$G$2,0))&gt;$AC$1,$AC$1,IF(S3=1,$C$2,0)+IF(T3=1,$G$2,0))</f>
        <v>9900</v>
      </c>
      <c r="W3" s="25">
        <f>(P4-P3)*24</f>
        <v>464.83333333331393</v>
      </c>
      <c r="X3" s="25">
        <f>U3*W3*V3</f>
        <v>4601849.9999998081</v>
      </c>
      <c r="Y3" s="25">
        <f>$AC$1*W3</f>
        <v>4601849.9999998081</v>
      </c>
      <c r="AB3" t="s">
        <v>3</v>
      </c>
      <c r="AC3" s="16">
        <f>+MIN(P:P)</f>
        <v>43831</v>
      </c>
    </row>
    <row r="4" spans="1:30">
      <c r="A4" s="34">
        <v>1</v>
      </c>
      <c r="B4" s="35">
        <v>43850.368055555555</v>
      </c>
      <c r="C4" s="36">
        <v>3.5018047588837753</v>
      </c>
      <c r="E4" s="34">
        <v>1</v>
      </c>
      <c r="F4" s="35">
        <v>43853.401388888888</v>
      </c>
      <c r="G4" s="36">
        <v>3.6543350935929544</v>
      </c>
      <c r="I4" s="1">
        <f>B4</f>
        <v>43850.368055555555</v>
      </c>
      <c r="J4" s="1">
        <f>B4+C4/24</f>
        <v>43850.513964087178</v>
      </c>
      <c r="K4" s="1">
        <f>F4</f>
        <v>43853.401388888888</v>
      </c>
      <c r="L4" s="1">
        <f>F4+G4/24</f>
        <v>43853.553652851122</v>
      </c>
      <c r="M4" s="17">
        <v>43831</v>
      </c>
      <c r="O4" s="25">
        <v>2</v>
      </c>
      <c r="P4" s="76">
        <f t="shared" ref="P4:P67" si="0">SMALL($I$4:$M$503,O4)</f>
        <v>43850.368055555555</v>
      </c>
      <c r="Q4" s="25" t="str">
        <f t="shared" ref="Q4:Q67" si="1">IFERROR(IF(VLOOKUP(P4,$I$4:$I$503,1,0)&gt;0,$I$2,""),IFERROR(IF(VLOOKUP(P4,$J$4:$J$503,1,0)&gt;0,$J$2,""),IFERROR(IF(VLOOKUP(P4,$K$4:$K$503,1,0)&gt;0,$K$2,""),IFERROR(IF(VLOOKUP(P4,$L$4:$L$503,1,0)&gt;0,$L$2,""),IFERROR(IF(VLOOKUP(P4,$M$4:$M$63,1,0)&gt;0,$M$2,""),"ERROR")))))</f>
        <v>EQUIPO 1</v>
      </c>
      <c r="R4" s="25" t="str">
        <f t="shared" ref="R4:R67" si="2">IFERROR(IF(VLOOKUP(P4,$I$4:$I$503,1,0)&gt;0,$I$3,""),IFERROR(IF(VLOOKUP(P4,$J$4:$J$503,1,0)&gt;0,$J$3,""),IFERROR(IF(VLOOKUP(P4,$K$4:$K$503,1,0)&gt;0,$K$3,""),IFERROR(IF(VLOOKUP(P4,$L$4:$L$503,1,0)&gt;0,$L$3,""),IFERROR(IF(VLOOKUP(P4,$M$4:$M$63,1,0)&gt;0,$M$2,""),"ERROR")))))</f>
        <v>INICIO</v>
      </c>
      <c r="S4" s="25">
        <f>IF(Q4&lt;&gt;$S$2,S3,IF(R4="INICIO",0,IF(R4="FIN",1,"ERROR")))</f>
        <v>0</v>
      </c>
      <c r="T4" s="25">
        <f>IF(Q4&lt;&gt;$T$2,T3,IF(R4="INICIO",0,IF(R4="FIN",1,"ERROR")))</f>
        <v>1</v>
      </c>
      <c r="U4" s="25">
        <f t="shared" ref="U4:U67" si="3">IF(S4=1,1,IF(T4=1,1,0))</f>
        <v>1</v>
      </c>
      <c r="V4" s="25">
        <f>IF((IF(S4=1,$C$2,0)+IF(T4=1,$G$2,0))&gt;$AC$1,$AC$1,IF(S4=1,$C$2,0)+IF(T4=1,$G$2,0))</f>
        <v>5400</v>
      </c>
      <c r="W4" s="25">
        <f t="shared" ref="W4:W67" si="4">(P5-P4)*24</f>
        <v>3.5018047589692287</v>
      </c>
      <c r="X4" s="25">
        <f t="shared" ref="X4:X67" si="5">U4*W4*V4</f>
        <v>18909.745698433835</v>
      </c>
      <c r="Y4" s="25">
        <f>$AC$1*W4</f>
        <v>34667.867113795364</v>
      </c>
      <c r="AB4" t="s">
        <v>51</v>
      </c>
      <c r="AC4" s="16">
        <f>+MAX(P:P)</f>
        <v>44501</v>
      </c>
    </row>
    <row r="5" spans="1:30">
      <c r="A5" s="34">
        <v>2</v>
      </c>
      <c r="B5" s="35">
        <v>43857.409722222219</v>
      </c>
      <c r="C5" s="36">
        <v>3.3997103172173615</v>
      </c>
      <c r="E5" s="34">
        <v>2</v>
      </c>
      <c r="F5" s="35">
        <v>43858.388888888891</v>
      </c>
      <c r="G5" s="36">
        <v>3.3662157691412427</v>
      </c>
      <c r="I5" s="1">
        <f>B5</f>
        <v>43857.409722222219</v>
      </c>
      <c r="J5" s="1">
        <f t="shared" ref="J5:J65" si="6">B5+C5/24</f>
        <v>43857.551376818767</v>
      </c>
      <c r="K5" s="1">
        <f>F5</f>
        <v>43858.388888888891</v>
      </c>
      <c r="L5" s="1">
        <f>F5+G5/24</f>
        <v>43858.529147879271</v>
      </c>
      <c r="M5" s="17">
        <v>43862</v>
      </c>
      <c r="O5" s="25">
        <v>3</v>
      </c>
      <c r="P5" s="76">
        <f t="shared" si="0"/>
        <v>43850.513964087178</v>
      </c>
      <c r="Q5" s="25" t="str">
        <f t="shared" si="1"/>
        <v>EQUIPO 1</v>
      </c>
      <c r="R5" s="25" t="str">
        <f t="shared" si="2"/>
        <v>FIN</v>
      </c>
      <c r="S5" s="25">
        <f t="shared" ref="S5:S68" si="7">IF(Q5&lt;&gt;$S$2,S4,IF(R5="INICIO",0,IF(R5="FIN",1,"ERROR")))</f>
        <v>1</v>
      </c>
      <c r="T5" s="25">
        <f t="shared" ref="T5:T68" si="8">IF(Q5&lt;&gt;$T$2,T4,IF(R5="INICIO",0,IF(R5="FIN",1,"ERROR")))</f>
        <v>1</v>
      </c>
      <c r="U5" s="25">
        <f t="shared" si="3"/>
        <v>1</v>
      </c>
      <c r="V5" s="25">
        <f t="shared" ref="V5:V67" si="9">IF((IF(S5=1,$C$2,0)+IF(T5=1,$G$2,0))&gt;$AC$1,$AC$1,IF(S5=1,$C$2,0)+IF(T5=1,$G$2,0))</f>
        <v>9900</v>
      </c>
      <c r="W5" s="25">
        <f t="shared" si="4"/>
        <v>69.29819524101913</v>
      </c>
      <c r="X5" s="25">
        <f t="shared" si="5"/>
        <v>686052.13288608938</v>
      </c>
      <c r="Y5" s="25">
        <f t="shared" ref="Y5:Y66" si="10">$AC$1*W5</f>
        <v>686052.13288608938</v>
      </c>
      <c r="AB5" t="s">
        <v>52</v>
      </c>
      <c r="AC5" s="18">
        <f>24*(AC4-AC3)</f>
        <v>16080</v>
      </c>
      <c r="AD5" t="s">
        <v>53</v>
      </c>
    </row>
    <row r="6" spans="1:30">
      <c r="A6" s="34">
        <v>3</v>
      </c>
      <c r="B6" s="35">
        <v>43859.375</v>
      </c>
      <c r="C6" s="36">
        <v>3.6932256764232898</v>
      </c>
      <c r="E6" s="34">
        <v>3</v>
      </c>
      <c r="F6" s="35">
        <v>43861.684027777781</v>
      </c>
      <c r="G6" s="36">
        <v>3.2944378011495301</v>
      </c>
      <c r="I6" s="1">
        <f t="shared" ref="I6:I65" si="11">B6</f>
        <v>43859.375</v>
      </c>
      <c r="J6" s="1">
        <f t="shared" si="6"/>
        <v>43859.528884403182</v>
      </c>
      <c r="K6" s="1">
        <f t="shared" ref="K6:K55" si="12">F6</f>
        <v>43861.684027777781</v>
      </c>
      <c r="L6" s="1">
        <f t="shared" ref="L6:L55" si="13">F6+G6/24</f>
        <v>43861.821296019494</v>
      </c>
      <c r="M6" s="17">
        <v>43891</v>
      </c>
      <c r="O6" s="25">
        <v>4</v>
      </c>
      <c r="P6" s="76">
        <f t="shared" si="0"/>
        <v>43853.401388888888</v>
      </c>
      <c r="Q6" s="25" t="str">
        <f t="shared" si="1"/>
        <v>EQUIPO 2</v>
      </c>
      <c r="R6" s="25" t="str">
        <f t="shared" si="2"/>
        <v>INICIO</v>
      </c>
      <c r="S6" s="25">
        <f t="shared" si="7"/>
        <v>1</v>
      </c>
      <c r="T6" s="25">
        <f t="shared" si="8"/>
        <v>0</v>
      </c>
      <c r="U6" s="25">
        <f t="shared" si="3"/>
        <v>1</v>
      </c>
      <c r="V6" s="25">
        <f t="shared" si="9"/>
        <v>4500</v>
      </c>
      <c r="W6" s="25">
        <f t="shared" si="4"/>
        <v>3.6543350936262868</v>
      </c>
      <c r="X6" s="25">
        <f t="shared" si="5"/>
        <v>16444.507921318291</v>
      </c>
      <c r="Y6" s="25">
        <f t="shared" si="10"/>
        <v>36177.91742690024</v>
      </c>
    </row>
    <row r="7" spans="1:30">
      <c r="A7" s="34">
        <v>4</v>
      </c>
      <c r="B7" s="35">
        <v>43867.690972222219</v>
      </c>
      <c r="C7" s="36">
        <v>3.5833291773670748</v>
      </c>
      <c r="E7" s="34">
        <v>4</v>
      </c>
      <c r="F7" s="35">
        <v>43864.46875</v>
      </c>
      <c r="G7" s="36">
        <v>3.7440154914121919</v>
      </c>
      <c r="I7" s="1">
        <f t="shared" si="11"/>
        <v>43867.690972222219</v>
      </c>
      <c r="J7" s="1">
        <f t="shared" si="6"/>
        <v>43867.840277604606</v>
      </c>
      <c r="K7" s="1">
        <f t="shared" si="12"/>
        <v>43864.46875</v>
      </c>
      <c r="L7" s="1">
        <f t="shared" si="13"/>
        <v>43864.624750645475</v>
      </c>
      <c r="M7" s="17">
        <v>43922</v>
      </c>
      <c r="O7" s="25">
        <v>5</v>
      </c>
      <c r="P7" s="76">
        <f t="shared" si="0"/>
        <v>43853.553652851122</v>
      </c>
      <c r="Q7" s="25" t="str">
        <f t="shared" si="1"/>
        <v>EQUIPO 2</v>
      </c>
      <c r="R7" s="25" t="str">
        <f t="shared" si="2"/>
        <v>FIN</v>
      </c>
      <c r="S7" s="25">
        <f t="shared" si="7"/>
        <v>1</v>
      </c>
      <c r="T7" s="25">
        <f t="shared" si="8"/>
        <v>1</v>
      </c>
      <c r="U7" s="25">
        <f t="shared" si="3"/>
        <v>1</v>
      </c>
      <c r="V7" s="25">
        <f t="shared" si="9"/>
        <v>9900</v>
      </c>
      <c r="W7" s="25">
        <f t="shared" si="4"/>
        <v>92.545664906327147</v>
      </c>
      <c r="X7" s="25">
        <f t="shared" si="5"/>
        <v>916202.08257263876</v>
      </c>
      <c r="Y7" s="25">
        <f t="shared" si="10"/>
        <v>916202.08257263876</v>
      </c>
      <c r="AB7" s="34" t="s">
        <v>54</v>
      </c>
    </row>
    <row r="8" spans="1:30">
      <c r="A8" s="34">
        <v>5</v>
      </c>
      <c r="B8" s="35">
        <v>43879.493055555555</v>
      </c>
      <c r="C8" s="36">
        <v>3.8211922534824154</v>
      </c>
      <c r="E8" s="34">
        <v>5</v>
      </c>
      <c r="F8" s="35">
        <v>43867.486111111109</v>
      </c>
      <c r="G8" s="36">
        <v>3.0805396974170245</v>
      </c>
      <c r="I8" s="1">
        <f t="shared" si="11"/>
        <v>43879.493055555555</v>
      </c>
      <c r="J8" s="1">
        <f t="shared" si="6"/>
        <v>43879.652271899453</v>
      </c>
      <c r="K8" s="1">
        <f t="shared" si="12"/>
        <v>43867.486111111109</v>
      </c>
      <c r="L8" s="1">
        <f t="shared" si="13"/>
        <v>43867.614466931838</v>
      </c>
      <c r="M8" s="17">
        <v>43952</v>
      </c>
      <c r="O8" s="25">
        <v>6</v>
      </c>
      <c r="P8" s="76">
        <f t="shared" si="0"/>
        <v>43857.409722222219</v>
      </c>
      <c r="Q8" s="25" t="str">
        <f t="shared" si="1"/>
        <v>EQUIPO 1</v>
      </c>
      <c r="R8" s="25" t="str">
        <f t="shared" si="2"/>
        <v>INICIO</v>
      </c>
      <c r="S8" s="25">
        <f t="shared" si="7"/>
        <v>0</v>
      </c>
      <c r="T8" s="25">
        <f t="shared" si="8"/>
        <v>1</v>
      </c>
      <c r="U8" s="25">
        <f t="shared" si="3"/>
        <v>1</v>
      </c>
      <c r="V8" s="25">
        <f t="shared" si="9"/>
        <v>5400</v>
      </c>
      <c r="W8" s="25">
        <f t="shared" si="4"/>
        <v>3.3997103171423078</v>
      </c>
      <c r="X8" s="25">
        <f t="shared" si="5"/>
        <v>18358.435712568462</v>
      </c>
      <c r="Y8" s="25">
        <f t="shared" si="10"/>
        <v>33657.132139708847</v>
      </c>
      <c r="AB8" s="65">
        <f>+AC5*AC1</f>
        <v>159192000</v>
      </c>
      <c r="AC8" t="s">
        <v>140</v>
      </c>
    </row>
    <row r="9" spans="1:30">
      <c r="A9" s="34">
        <v>6</v>
      </c>
      <c r="B9" s="35">
        <v>43899.416666666664</v>
      </c>
      <c r="C9" s="36">
        <v>3.0941911835925646</v>
      </c>
      <c r="E9" s="34">
        <v>6</v>
      </c>
      <c r="F9" s="35">
        <v>43874.465277777781</v>
      </c>
      <c r="G9" s="36">
        <v>3.1183558584990596</v>
      </c>
      <c r="I9" s="1">
        <f t="shared" si="11"/>
        <v>43899.416666666664</v>
      </c>
      <c r="J9" s="1">
        <f t="shared" si="6"/>
        <v>43899.545591299313</v>
      </c>
      <c r="K9" s="1">
        <f t="shared" si="12"/>
        <v>43874.465277777781</v>
      </c>
      <c r="L9" s="1">
        <f t="shared" si="13"/>
        <v>43874.595209271887</v>
      </c>
      <c r="M9" s="17">
        <v>43983</v>
      </c>
      <c r="O9" s="25">
        <v>7</v>
      </c>
      <c r="P9" s="76">
        <f t="shared" si="0"/>
        <v>43857.551376818767</v>
      </c>
      <c r="Q9" s="25" t="str">
        <f t="shared" si="1"/>
        <v>EQUIPO 1</v>
      </c>
      <c r="R9" s="25" t="str">
        <f t="shared" si="2"/>
        <v>FIN</v>
      </c>
      <c r="S9" s="25">
        <f t="shared" si="7"/>
        <v>1</v>
      </c>
      <c r="T9" s="25">
        <f t="shared" si="8"/>
        <v>1</v>
      </c>
      <c r="U9" s="25">
        <f t="shared" si="3"/>
        <v>1</v>
      </c>
      <c r="V9" s="25">
        <f t="shared" si="9"/>
        <v>9900</v>
      </c>
      <c r="W9" s="25">
        <f t="shared" si="4"/>
        <v>20.100289682974108</v>
      </c>
      <c r="X9" s="25">
        <f t="shared" si="5"/>
        <v>198992.86786144366</v>
      </c>
      <c r="Y9" s="25">
        <f t="shared" si="10"/>
        <v>198992.86786144366</v>
      </c>
    </row>
    <row r="10" spans="1:30">
      <c r="A10" s="34">
        <v>7</v>
      </c>
      <c r="B10" s="35">
        <v>43904.783333333333</v>
      </c>
      <c r="C10" s="36">
        <v>3.8557741043548885</v>
      </c>
      <c r="E10" s="34">
        <v>7</v>
      </c>
      <c r="F10" s="35">
        <v>43885.413194444445</v>
      </c>
      <c r="G10" s="36">
        <v>3.0794541240442186</v>
      </c>
      <c r="I10" s="1">
        <f t="shared" si="11"/>
        <v>43904.783333333333</v>
      </c>
      <c r="J10" s="1">
        <f t="shared" si="6"/>
        <v>43904.943990587679</v>
      </c>
      <c r="K10" s="1">
        <f t="shared" si="12"/>
        <v>43885.413194444445</v>
      </c>
      <c r="L10" s="1">
        <f t="shared" si="13"/>
        <v>43885.541505032947</v>
      </c>
      <c r="M10" s="17">
        <v>44013</v>
      </c>
      <c r="O10" s="25">
        <v>8</v>
      </c>
      <c r="P10" s="76">
        <f t="shared" si="0"/>
        <v>43858.388888888891</v>
      </c>
      <c r="Q10" s="25" t="str">
        <f t="shared" si="1"/>
        <v>EQUIPO 2</v>
      </c>
      <c r="R10" s="25" t="str">
        <f t="shared" si="2"/>
        <v>INICIO</v>
      </c>
      <c r="S10" s="25">
        <f t="shared" si="7"/>
        <v>1</v>
      </c>
      <c r="T10" s="25">
        <f t="shared" si="8"/>
        <v>0</v>
      </c>
      <c r="U10" s="25">
        <f t="shared" si="3"/>
        <v>1</v>
      </c>
      <c r="V10" s="25">
        <f t="shared" si="9"/>
        <v>4500</v>
      </c>
      <c r="W10" s="25">
        <f t="shared" si="4"/>
        <v>3.3662157691433094</v>
      </c>
      <c r="X10" s="25">
        <f t="shared" si="5"/>
        <v>15147.970961144892</v>
      </c>
      <c r="Y10" s="25">
        <f t="shared" si="10"/>
        <v>33325.536114518763</v>
      </c>
      <c r="AB10" s="34" t="s">
        <v>56</v>
      </c>
    </row>
    <row r="11" spans="1:30">
      <c r="A11" s="34">
        <v>8</v>
      </c>
      <c r="B11" s="35">
        <v>43909.416666666664</v>
      </c>
      <c r="C11" s="36">
        <v>3.9648780123200922</v>
      </c>
      <c r="E11" s="34">
        <v>8</v>
      </c>
      <c r="F11" s="35">
        <v>43888.40625</v>
      </c>
      <c r="G11" s="36">
        <v>3.7412469925191774</v>
      </c>
      <c r="I11" s="1">
        <f t="shared" si="11"/>
        <v>43909.416666666664</v>
      </c>
      <c r="J11" s="1">
        <f t="shared" si="6"/>
        <v>43909.58186991718</v>
      </c>
      <c r="K11" s="1">
        <f t="shared" si="12"/>
        <v>43888.40625</v>
      </c>
      <c r="L11" s="1">
        <f t="shared" si="13"/>
        <v>43888.562135291359</v>
      </c>
      <c r="M11" s="17">
        <v>44044</v>
      </c>
      <c r="O11" s="25">
        <v>9</v>
      </c>
      <c r="P11" s="76">
        <f t="shared" si="0"/>
        <v>43858.529147879271</v>
      </c>
      <c r="Q11" s="25" t="str">
        <f t="shared" si="1"/>
        <v>EQUIPO 2</v>
      </c>
      <c r="R11" s="25" t="str">
        <f t="shared" si="2"/>
        <v>FIN</v>
      </c>
      <c r="S11" s="25">
        <f t="shared" si="7"/>
        <v>1</v>
      </c>
      <c r="T11" s="25">
        <f t="shared" si="8"/>
        <v>1</v>
      </c>
      <c r="U11" s="25">
        <f t="shared" si="3"/>
        <v>1</v>
      </c>
      <c r="V11" s="25">
        <f t="shared" si="9"/>
        <v>9900</v>
      </c>
      <c r="W11" s="25">
        <f t="shared" si="4"/>
        <v>20.300450897484552</v>
      </c>
      <c r="X11" s="25">
        <f t="shared" si="5"/>
        <v>200974.46388509707</v>
      </c>
      <c r="Y11" s="25">
        <f t="shared" si="10"/>
        <v>200974.46388509707</v>
      </c>
      <c r="AB11" s="65">
        <f>SUM(X3:X2060)</f>
        <v>157341968.37623498</v>
      </c>
      <c r="AC11" t="s">
        <v>140</v>
      </c>
    </row>
    <row r="12" spans="1:30">
      <c r="A12" s="34">
        <v>9</v>
      </c>
      <c r="B12" s="35">
        <v>43913.395833333336</v>
      </c>
      <c r="C12" s="36">
        <v>3.2534780581192297</v>
      </c>
      <c r="E12" s="34">
        <v>9</v>
      </c>
      <c r="F12" s="35">
        <v>43889.775000000001</v>
      </c>
      <c r="G12" s="36">
        <v>3.8426864338410192</v>
      </c>
      <c r="I12" s="1">
        <f t="shared" si="11"/>
        <v>43913.395833333336</v>
      </c>
      <c r="J12" s="1">
        <f t="shared" si="6"/>
        <v>43913.53139491909</v>
      </c>
      <c r="K12" s="1">
        <f t="shared" si="12"/>
        <v>43889.775000000001</v>
      </c>
      <c r="L12" s="1">
        <f t="shared" si="13"/>
        <v>43889.935111934748</v>
      </c>
      <c r="M12" s="17">
        <v>44075</v>
      </c>
      <c r="O12" s="25">
        <v>10</v>
      </c>
      <c r="P12" s="76">
        <f t="shared" si="0"/>
        <v>43859.375</v>
      </c>
      <c r="Q12" s="25" t="str">
        <f t="shared" si="1"/>
        <v>EQUIPO 1</v>
      </c>
      <c r="R12" s="25" t="str">
        <f t="shared" si="2"/>
        <v>INICIO</v>
      </c>
      <c r="S12" s="25">
        <f t="shared" si="7"/>
        <v>0</v>
      </c>
      <c r="T12" s="25">
        <f t="shared" si="8"/>
        <v>1</v>
      </c>
      <c r="U12" s="25">
        <f t="shared" si="3"/>
        <v>1</v>
      </c>
      <c r="V12" s="25">
        <f t="shared" si="9"/>
        <v>5400</v>
      </c>
      <c r="W12" s="25">
        <f t="shared" si="4"/>
        <v>3.6932256763684563</v>
      </c>
      <c r="X12" s="25">
        <f t="shared" si="5"/>
        <v>19943.418652389664</v>
      </c>
      <c r="Y12" s="25">
        <f t="shared" si="10"/>
        <v>36562.934196047718</v>
      </c>
    </row>
    <row r="13" spans="1:30">
      <c r="A13" s="34">
        <v>10</v>
      </c>
      <c r="B13" s="35">
        <v>43915.375</v>
      </c>
      <c r="C13" s="36">
        <v>3.0101262783061049</v>
      </c>
      <c r="E13" s="34">
        <v>10</v>
      </c>
      <c r="F13" s="35">
        <v>43899.5</v>
      </c>
      <c r="G13" s="36">
        <v>3.9140900261824383</v>
      </c>
      <c r="I13" s="1">
        <f t="shared" si="11"/>
        <v>43915.375</v>
      </c>
      <c r="J13" s="1">
        <f t="shared" si="6"/>
        <v>43915.500421928264</v>
      </c>
      <c r="K13" s="1">
        <f t="shared" si="12"/>
        <v>43899.5</v>
      </c>
      <c r="L13" s="1">
        <f t="shared" si="13"/>
        <v>43899.663087084424</v>
      </c>
      <c r="M13" s="17">
        <v>44105</v>
      </c>
      <c r="O13" s="25">
        <v>11</v>
      </c>
      <c r="P13" s="76">
        <f t="shared" si="0"/>
        <v>43859.528884403182</v>
      </c>
      <c r="Q13" s="25" t="str">
        <f t="shared" si="1"/>
        <v>EQUIPO 1</v>
      </c>
      <c r="R13" s="25" t="str">
        <f t="shared" si="2"/>
        <v>FIN</v>
      </c>
      <c r="S13" s="25">
        <f t="shared" si="7"/>
        <v>1</v>
      </c>
      <c r="T13" s="25">
        <f t="shared" si="8"/>
        <v>1</v>
      </c>
      <c r="U13" s="25">
        <f t="shared" si="3"/>
        <v>1</v>
      </c>
      <c r="V13" s="25">
        <f t="shared" si="9"/>
        <v>9900</v>
      </c>
      <c r="W13" s="25">
        <f t="shared" si="4"/>
        <v>51.723440990375821</v>
      </c>
      <c r="X13" s="25">
        <f t="shared" si="5"/>
        <v>512062.06580472062</v>
      </c>
      <c r="Y13" s="25">
        <f t="shared" si="10"/>
        <v>512062.06580472062</v>
      </c>
      <c r="AB13" s="34" t="s">
        <v>33</v>
      </c>
    </row>
    <row r="14" spans="1:30">
      <c r="A14" s="34">
        <v>11</v>
      </c>
      <c r="B14" s="35">
        <v>43944.654861111114</v>
      </c>
      <c r="C14" s="36">
        <v>3.6840990518254166</v>
      </c>
      <c r="E14" s="34">
        <v>11</v>
      </c>
      <c r="F14" s="35">
        <v>43901.420138888891</v>
      </c>
      <c r="G14" s="36">
        <v>3.3819995822694895</v>
      </c>
      <c r="I14" s="1">
        <f t="shared" si="11"/>
        <v>43944.654861111114</v>
      </c>
      <c r="J14" s="1">
        <f t="shared" si="6"/>
        <v>43944.80836523827</v>
      </c>
      <c r="K14" s="1">
        <f t="shared" si="12"/>
        <v>43901.420138888891</v>
      </c>
      <c r="L14" s="1">
        <f t="shared" si="13"/>
        <v>43901.56105553815</v>
      </c>
      <c r="M14" s="17">
        <v>44136</v>
      </c>
      <c r="O14" s="25">
        <v>12</v>
      </c>
      <c r="P14" s="76">
        <f t="shared" si="0"/>
        <v>43861.684027777781</v>
      </c>
      <c r="Q14" s="25" t="str">
        <f t="shared" si="1"/>
        <v>EQUIPO 2</v>
      </c>
      <c r="R14" s="25" t="str">
        <f t="shared" si="2"/>
        <v>INICIO</v>
      </c>
      <c r="S14" s="25">
        <f t="shared" si="7"/>
        <v>1</v>
      </c>
      <c r="T14" s="25">
        <f t="shared" si="8"/>
        <v>0</v>
      </c>
      <c r="U14" s="25">
        <f t="shared" si="3"/>
        <v>1</v>
      </c>
      <c r="V14" s="25">
        <f t="shared" si="9"/>
        <v>4500</v>
      </c>
      <c r="W14" s="25">
        <f t="shared" si="4"/>
        <v>3.2944378011161461</v>
      </c>
      <c r="X14" s="25">
        <f t="shared" si="5"/>
        <v>14824.970105022658</v>
      </c>
      <c r="Y14" s="25">
        <f t="shared" si="10"/>
        <v>32614.934231049847</v>
      </c>
      <c r="AB14" s="78">
        <f>+AB11/AB8</f>
        <v>0.98837861435395613</v>
      </c>
    </row>
    <row r="15" spans="1:30">
      <c r="A15" s="34">
        <v>12</v>
      </c>
      <c r="B15" s="35">
        <v>43948.520833333336</v>
      </c>
      <c r="C15" s="36">
        <v>3.4660491880915574</v>
      </c>
      <c r="E15" s="34">
        <v>12</v>
      </c>
      <c r="F15" s="35">
        <v>43905.095833333333</v>
      </c>
      <c r="G15" s="36">
        <v>3.4924942156702148</v>
      </c>
      <c r="I15" s="1">
        <f t="shared" si="11"/>
        <v>43948.520833333336</v>
      </c>
      <c r="J15" s="1">
        <f t="shared" si="6"/>
        <v>43948.665252049504</v>
      </c>
      <c r="K15" s="1">
        <f t="shared" si="12"/>
        <v>43905.095833333333</v>
      </c>
      <c r="L15" s="1">
        <f t="shared" si="13"/>
        <v>43905.241353925652</v>
      </c>
      <c r="M15" s="17">
        <v>44166</v>
      </c>
      <c r="O15" s="25">
        <v>13</v>
      </c>
      <c r="P15" s="76">
        <f t="shared" si="0"/>
        <v>43861.821296019494</v>
      </c>
      <c r="Q15" s="25" t="str">
        <f t="shared" si="1"/>
        <v>EQUIPO 2</v>
      </c>
      <c r="R15" s="25" t="str">
        <f t="shared" si="2"/>
        <v>FIN</v>
      </c>
      <c r="S15" s="25">
        <f t="shared" si="7"/>
        <v>1</v>
      </c>
      <c r="T15" s="25">
        <f t="shared" si="8"/>
        <v>1</v>
      </c>
      <c r="U15" s="25">
        <f t="shared" si="3"/>
        <v>1</v>
      </c>
      <c r="V15" s="25">
        <f t="shared" si="9"/>
        <v>9900</v>
      </c>
      <c r="W15" s="25">
        <f t="shared" si="4"/>
        <v>4.288895532139577</v>
      </c>
      <c r="X15" s="25">
        <f t="shared" si="5"/>
        <v>42460.065768181812</v>
      </c>
      <c r="Y15" s="25">
        <f t="shared" si="10"/>
        <v>42460.065768181812</v>
      </c>
    </row>
    <row r="16" spans="1:30">
      <c r="A16" s="34">
        <v>13</v>
      </c>
      <c r="B16" s="35">
        <v>43971.375</v>
      </c>
      <c r="C16" s="36">
        <v>3.9960396479938458</v>
      </c>
      <c r="E16" s="34">
        <v>13</v>
      </c>
      <c r="F16" s="35">
        <v>43914.416666666664</v>
      </c>
      <c r="G16" s="36">
        <v>3.300873161741003</v>
      </c>
      <c r="I16" s="1">
        <f>B16</f>
        <v>43971.375</v>
      </c>
      <c r="J16" s="1">
        <f t="shared" si="6"/>
        <v>43971.541501651998</v>
      </c>
      <c r="K16" s="1">
        <f t="shared" si="12"/>
        <v>43914.416666666664</v>
      </c>
      <c r="L16" s="1">
        <f t="shared" si="13"/>
        <v>43914.554203048407</v>
      </c>
      <c r="M16" s="17">
        <v>44197</v>
      </c>
      <c r="O16" s="25">
        <v>14</v>
      </c>
      <c r="P16" s="76">
        <f t="shared" si="0"/>
        <v>43862</v>
      </c>
      <c r="Q16" s="25" t="str">
        <f t="shared" si="1"/>
        <v>CAMBIO MES</v>
      </c>
      <c r="R16" s="25" t="str">
        <f t="shared" si="2"/>
        <v>CAMBIO MES</v>
      </c>
      <c r="S16" s="25">
        <f t="shared" si="7"/>
        <v>1</v>
      </c>
      <c r="T16" s="25">
        <f t="shared" si="8"/>
        <v>1</v>
      </c>
      <c r="U16" s="25">
        <f t="shared" si="3"/>
        <v>1</v>
      </c>
      <c r="V16" s="25">
        <f t="shared" si="9"/>
        <v>9900</v>
      </c>
      <c r="W16" s="25">
        <f t="shared" si="4"/>
        <v>59.25</v>
      </c>
      <c r="X16" s="25">
        <f t="shared" si="5"/>
        <v>586575</v>
      </c>
      <c r="Y16" s="25">
        <f t="shared" si="10"/>
        <v>586575</v>
      </c>
      <c r="AA16">
        <v>1</v>
      </c>
      <c r="AB16" s="34" t="s">
        <v>57</v>
      </c>
      <c r="AC16" s="65">
        <f>+SUMIF(U:U,$AA$16,W:W)</f>
        <v>16038.645127068157</v>
      </c>
      <c r="AD16" t="s">
        <v>53</v>
      </c>
    </row>
    <row r="17" spans="1:30">
      <c r="A17" s="34">
        <v>14</v>
      </c>
      <c r="B17" s="35">
        <v>43976.648611111108</v>
      </c>
      <c r="C17" s="36">
        <v>3.5415064153170901</v>
      </c>
      <c r="E17" s="34">
        <v>14</v>
      </c>
      <c r="F17" s="35">
        <v>43944.646527777775</v>
      </c>
      <c r="G17" s="36">
        <v>3.7270487695636705</v>
      </c>
      <c r="I17" s="1">
        <f t="shared" si="11"/>
        <v>43976.648611111108</v>
      </c>
      <c r="J17" s="1">
        <f t="shared" si="6"/>
        <v>43976.796173878414</v>
      </c>
      <c r="K17" s="1">
        <f t="shared" si="12"/>
        <v>43944.646527777775</v>
      </c>
      <c r="L17" s="1">
        <f t="shared" si="13"/>
        <v>43944.801821476503</v>
      </c>
      <c r="M17" s="17">
        <v>44228</v>
      </c>
      <c r="O17" s="25">
        <v>15</v>
      </c>
      <c r="P17" s="76">
        <f t="shared" si="0"/>
        <v>43864.46875</v>
      </c>
      <c r="Q17" s="25" t="str">
        <f t="shared" si="1"/>
        <v>EQUIPO 2</v>
      </c>
      <c r="R17" s="25" t="str">
        <f t="shared" si="2"/>
        <v>INICIO</v>
      </c>
      <c r="S17" s="25">
        <f t="shared" si="7"/>
        <v>1</v>
      </c>
      <c r="T17" s="25">
        <f t="shared" si="8"/>
        <v>0</v>
      </c>
      <c r="U17" s="25">
        <f t="shared" si="3"/>
        <v>1</v>
      </c>
      <c r="V17" s="25">
        <f t="shared" si="9"/>
        <v>4500</v>
      </c>
      <c r="W17" s="25">
        <f t="shared" si="4"/>
        <v>3.7440154913929291</v>
      </c>
      <c r="X17" s="25">
        <f t="shared" si="5"/>
        <v>16848.069711268181</v>
      </c>
      <c r="Y17" s="25">
        <f t="shared" si="10"/>
        <v>37065.753364789998</v>
      </c>
      <c r="AA17">
        <v>0</v>
      </c>
      <c r="AB17" s="34" t="s">
        <v>58</v>
      </c>
      <c r="AC17" s="65">
        <f>+SUMIF(U:U,AA17,W:W)</f>
        <v>41.354872931842692</v>
      </c>
      <c r="AD17" t="s">
        <v>53</v>
      </c>
    </row>
    <row r="18" spans="1:30">
      <c r="A18" s="34">
        <v>15</v>
      </c>
      <c r="B18" s="35">
        <v>43977.458333333336</v>
      </c>
      <c r="C18" s="36">
        <v>3.1921315908190357</v>
      </c>
      <c r="E18" s="34">
        <v>15</v>
      </c>
      <c r="F18" s="35">
        <v>43948.479166666664</v>
      </c>
      <c r="G18" s="36">
        <v>3.4670563282039248</v>
      </c>
      <c r="I18" s="1">
        <f t="shared" si="11"/>
        <v>43977.458333333336</v>
      </c>
      <c r="J18" s="1">
        <f t="shared" si="6"/>
        <v>43977.591338816288</v>
      </c>
      <c r="K18" s="1">
        <f t="shared" si="12"/>
        <v>43948.479166666664</v>
      </c>
      <c r="L18" s="1">
        <f t="shared" si="13"/>
        <v>43948.623627347006</v>
      </c>
      <c r="M18" s="17">
        <v>44256</v>
      </c>
      <c r="O18" s="25">
        <v>16</v>
      </c>
      <c r="P18" s="76">
        <f t="shared" si="0"/>
        <v>43864.624750645475</v>
      </c>
      <c r="Q18" s="25" t="str">
        <f t="shared" si="1"/>
        <v>EQUIPO 2</v>
      </c>
      <c r="R18" s="25" t="str">
        <f t="shared" si="2"/>
        <v>FIN</v>
      </c>
      <c r="S18" s="25">
        <f t="shared" si="7"/>
        <v>1</v>
      </c>
      <c r="T18" s="25">
        <f t="shared" si="8"/>
        <v>1</v>
      </c>
      <c r="U18" s="25">
        <f t="shared" si="3"/>
        <v>1</v>
      </c>
      <c r="V18" s="25">
        <f t="shared" si="9"/>
        <v>9900</v>
      </c>
      <c r="W18" s="25">
        <f t="shared" si="4"/>
        <v>68.672651175234932</v>
      </c>
      <c r="X18" s="25">
        <f t="shared" si="5"/>
        <v>679859.24663482583</v>
      </c>
      <c r="Y18" s="25">
        <f t="shared" si="10"/>
        <v>679859.24663482583</v>
      </c>
      <c r="AB18" s="34" t="s">
        <v>133</v>
      </c>
      <c r="AC18" s="78">
        <f>+AC16/(AC16+AC17)</f>
        <v>0.99742817954403962</v>
      </c>
    </row>
    <row r="19" spans="1:30">
      <c r="A19" s="34">
        <v>16</v>
      </c>
      <c r="B19" s="35">
        <v>43978.375</v>
      </c>
      <c r="C19" s="36">
        <v>3.4878955958597349</v>
      </c>
      <c r="E19" s="34">
        <v>16</v>
      </c>
      <c r="F19" s="35">
        <v>43966.521527777775</v>
      </c>
      <c r="G19" s="36">
        <v>3.4991194537242514</v>
      </c>
      <c r="I19" s="1">
        <f t="shared" si="11"/>
        <v>43978.375</v>
      </c>
      <c r="J19" s="1">
        <f t="shared" si="6"/>
        <v>43978.520328983162</v>
      </c>
      <c r="K19" s="1">
        <f t="shared" si="12"/>
        <v>43966.521527777775</v>
      </c>
      <c r="L19" s="1">
        <f t="shared" si="13"/>
        <v>43966.66732442168</v>
      </c>
      <c r="M19" s="17">
        <v>44287</v>
      </c>
      <c r="O19" s="25">
        <v>17</v>
      </c>
      <c r="P19" s="76">
        <f t="shared" si="0"/>
        <v>43867.486111111109</v>
      </c>
      <c r="Q19" s="25" t="str">
        <f t="shared" si="1"/>
        <v>EQUIPO 2</v>
      </c>
      <c r="R19" s="25" t="str">
        <f t="shared" si="2"/>
        <v>INICIO</v>
      </c>
      <c r="S19" s="25">
        <f t="shared" si="7"/>
        <v>1</v>
      </c>
      <c r="T19" s="25">
        <f t="shared" si="8"/>
        <v>0</v>
      </c>
      <c r="U19" s="25">
        <f t="shared" si="3"/>
        <v>1</v>
      </c>
      <c r="V19" s="25">
        <f t="shared" si="9"/>
        <v>4500</v>
      </c>
      <c r="W19" s="25">
        <f t="shared" si="4"/>
        <v>3.0805396974901669</v>
      </c>
      <c r="X19" s="25">
        <f t="shared" si="5"/>
        <v>13862.428638705751</v>
      </c>
      <c r="Y19" s="25">
        <f t="shared" si="10"/>
        <v>30497.343005152652</v>
      </c>
    </row>
    <row r="20" spans="1:30">
      <c r="A20" s="34">
        <v>17</v>
      </c>
      <c r="B20" s="35">
        <v>43992.4</v>
      </c>
      <c r="C20" s="36">
        <v>3.987831946849195</v>
      </c>
      <c r="E20" s="34">
        <v>17</v>
      </c>
      <c r="F20" s="35">
        <v>43969.583333333336</v>
      </c>
      <c r="G20" s="36">
        <v>3.419529833169122</v>
      </c>
      <c r="I20" s="1">
        <f t="shared" si="11"/>
        <v>43992.4</v>
      </c>
      <c r="J20" s="1">
        <f t="shared" si="6"/>
        <v>43992.566159664457</v>
      </c>
      <c r="K20" s="1">
        <f t="shared" si="12"/>
        <v>43969.583333333336</v>
      </c>
      <c r="L20" s="1">
        <f t="shared" si="13"/>
        <v>43969.725813743054</v>
      </c>
      <c r="M20" s="17">
        <v>44317</v>
      </c>
      <c r="O20" s="25">
        <v>18</v>
      </c>
      <c r="P20" s="76">
        <f t="shared" si="0"/>
        <v>43867.614466931838</v>
      </c>
      <c r="Q20" s="25" t="str">
        <f t="shared" si="1"/>
        <v>EQUIPO 2</v>
      </c>
      <c r="R20" s="25" t="str">
        <f t="shared" si="2"/>
        <v>FIN</v>
      </c>
      <c r="S20" s="25">
        <f t="shared" si="7"/>
        <v>1</v>
      </c>
      <c r="T20" s="25">
        <f t="shared" si="8"/>
        <v>1</v>
      </c>
      <c r="U20" s="25">
        <f t="shared" si="3"/>
        <v>1</v>
      </c>
      <c r="V20" s="25">
        <f t="shared" si="9"/>
        <v>9900</v>
      </c>
      <c r="W20" s="25">
        <f t="shared" si="4"/>
        <v>1.8361269691376947</v>
      </c>
      <c r="X20" s="25">
        <f t="shared" si="5"/>
        <v>18177.656994463177</v>
      </c>
      <c r="Y20" s="25">
        <f t="shared" si="10"/>
        <v>18177.656994463177</v>
      </c>
    </row>
    <row r="21" spans="1:30">
      <c r="A21" s="34">
        <v>18</v>
      </c>
      <c r="B21" s="35">
        <v>43994.482638888891</v>
      </c>
      <c r="C21" s="36">
        <v>3.331827783813897</v>
      </c>
      <c r="E21" s="34">
        <v>18</v>
      </c>
      <c r="F21" s="35">
        <v>43977.520833333336</v>
      </c>
      <c r="G21" s="36">
        <v>3.5369680321326404</v>
      </c>
      <c r="I21" s="1">
        <f t="shared" si="11"/>
        <v>43994.482638888891</v>
      </c>
      <c r="J21" s="1">
        <f t="shared" si="6"/>
        <v>43994.621465046548</v>
      </c>
      <c r="K21" s="1">
        <f t="shared" si="12"/>
        <v>43977.520833333336</v>
      </c>
      <c r="L21" s="1">
        <f t="shared" si="13"/>
        <v>43977.668207001341</v>
      </c>
      <c r="M21" s="17">
        <v>44348</v>
      </c>
      <c r="O21" s="25">
        <v>19</v>
      </c>
      <c r="P21" s="76">
        <f t="shared" si="0"/>
        <v>43867.690972222219</v>
      </c>
      <c r="Q21" s="25" t="str">
        <f t="shared" si="1"/>
        <v>EQUIPO 1</v>
      </c>
      <c r="R21" s="25" t="str">
        <f t="shared" si="2"/>
        <v>INICIO</v>
      </c>
      <c r="S21" s="25">
        <f t="shared" si="7"/>
        <v>0</v>
      </c>
      <c r="T21" s="25">
        <f t="shared" si="8"/>
        <v>1</v>
      </c>
      <c r="U21" s="25">
        <f t="shared" si="3"/>
        <v>1</v>
      </c>
      <c r="V21" s="25">
        <f t="shared" si="9"/>
        <v>5400</v>
      </c>
      <c r="W21" s="25">
        <f t="shared" si="4"/>
        <v>3.5833291772869416</v>
      </c>
      <c r="X21" s="25">
        <f t="shared" si="5"/>
        <v>19349.977557349484</v>
      </c>
      <c r="Y21" s="25">
        <f t="shared" si="10"/>
        <v>35474.958855140721</v>
      </c>
      <c r="AB21" s="21" t="s">
        <v>139</v>
      </c>
      <c r="AC21" s="34">
        <f>AC1</f>
        <v>9900</v>
      </c>
    </row>
    <row r="22" spans="1:30">
      <c r="A22" s="34">
        <v>19</v>
      </c>
      <c r="B22" s="35">
        <v>44013.427083333336</v>
      </c>
      <c r="C22" s="36">
        <v>3.5677324322551254</v>
      </c>
      <c r="E22" s="34">
        <v>19</v>
      </c>
      <c r="F22" s="35">
        <v>43978.395833333336</v>
      </c>
      <c r="G22" s="36">
        <v>3.6369693436866246</v>
      </c>
      <c r="I22" s="1">
        <f t="shared" si="11"/>
        <v>44013.427083333336</v>
      </c>
      <c r="J22" s="1">
        <f t="shared" si="6"/>
        <v>44013.575738851345</v>
      </c>
      <c r="K22" s="1">
        <f t="shared" si="12"/>
        <v>43978.395833333336</v>
      </c>
      <c r="L22" s="1">
        <f t="shared" si="13"/>
        <v>43978.547373722657</v>
      </c>
      <c r="M22" s="17">
        <v>44378</v>
      </c>
      <c r="O22" s="25">
        <v>20</v>
      </c>
      <c r="P22" s="76">
        <f t="shared" si="0"/>
        <v>43867.840277604606</v>
      </c>
      <c r="Q22" s="25" t="str">
        <f t="shared" si="1"/>
        <v>EQUIPO 1</v>
      </c>
      <c r="R22" s="25" t="str">
        <f t="shared" si="2"/>
        <v>FIN</v>
      </c>
      <c r="S22" s="25">
        <f t="shared" si="7"/>
        <v>1</v>
      </c>
      <c r="T22" s="25">
        <f t="shared" si="8"/>
        <v>1</v>
      </c>
      <c r="U22" s="25">
        <f t="shared" si="3"/>
        <v>1</v>
      </c>
      <c r="V22" s="25">
        <f t="shared" si="9"/>
        <v>9900</v>
      </c>
      <c r="W22" s="25">
        <f t="shared" si="4"/>
        <v>159.00000415620161</v>
      </c>
      <c r="X22" s="25">
        <f t="shared" si="5"/>
        <v>1574100.041146396</v>
      </c>
      <c r="Y22" s="25">
        <f t="shared" si="10"/>
        <v>1574100.041146396</v>
      </c>
      <c r="AB22" s="21"/>
      <c r="AC22" s="34"/>
    </row>
    <row r="23" spans="1:30">
      <c r="A23" s="34">
        <v>20</v>
      </c>
      <c r="B23" s="35">
        <v>44015.619444444441</v>
      </c>
      <c r="C23" s="36">
        <v>3.5178387407985845</v>
      </c>
      <c r="E23" s="34">
        <v>20</v>
      </c>
      <c r="F23" s="35">
        <v>44039.395833333336</v>
      </c>
      <c r="G23" s="36">
        <v>3.567005836674225</v>
      </c>
      <c r="I23" s="1">
        <f t="shared" si="11"/>
        <v>44015.619444444441</v>
      </c>
      <c r="J23" s="1">
        <f t="shared" si="6"/>
        <v>44015.76602105864</v>
      </c>
      <c r="K23" s="1">
        <f t="shared" si="12"/>
        <v>44039.395833333336</v>
      </c>
      <c r="L23" s="1">
        <f t="shared" si="13"/>
        <v>44039.544458576529</v>
      </c>
      <c r="M23" s="17">
        <v>44409</v>
      </c>
      <c r="O23" s="25">
        <v>21</v>
      </c>
      <c r="P23" s="76">
        <f t="shared" si="0"/>
        <v>43874.465277777781</v>
      </c>
      <c r="Q23" s="25" t="str">
        <f t="shared" si="1"/>
        <v>EQUIPO 2</v>
      </c>
      <c r="R23" s="25" t="str">
        <f t="shared" si="2"/>
        <v>INICIO</v>
      </c>
      <c r="S23" s="25">
        <f t="shared" si="7"/>
        <v>1</v>
      </c>
      <c r="T23" s="25">
        <f t="shared" si="8"/>
        <v>0</v>
      </c>
      <c r="U23" s="25">
        <f t="shared" si="3"/>
        <v>1</v>
      </c>
      <c r="V23" s="25">
        <f t="shared" si="9"/>
        <v>4500</v>
      </c>
      <c r="W23" s="25">
        <f t="shared" si="4"/>
        <v>3.1183558585471474</v>
      </c>
      <c r="X23" s="25">
        <f t="shared" si="5"/>
        <v>14032.601363462163</v>
      </c>
      <c r="Y23" s="25">
        <f t="shared" si="10"/>
        <v>30871.722999616759</v>
      </c>
      <c r="AB23" s="21" t="s">
        <v>134</v>
      </c>
      <c r="AC23" s="35">
        <f>AC3</f>
        <v>43831</v>
      </c>
    </row>
    <row r="24" spans="1:30">
      <c r="A24" s="34">
        <v>21</v>
      </c>
      <c r="B24" s="35">
        <v>44026.479166666664</v>
      </c>
      <c r="C24" s="36">
        <v>3.1785536146683189</v>
      </c>
      <c r="E24" s="34">
        <v>21</v>
      </c>
      <c r="F24" s="35">
        <v>44042.57916666667</v>
      </c>
      <c r="G24" s="36">
        <v>3.8678446104432469</v>
      </c>
      <c r="I24" s="1">
        <f t="shared" si="11"/>
        <v>44026.479166666664</v>
      </c>
      <c r="J24" s="1">
        <f t="shared" si="6"/>
        <v>44026.611606400606</v>
      </c>
      <c r="K24" s="1">
        <f t="shared" si="12"/>
        <v>44042.57916666667</v>
      </c>
      <c r="L24" s="1">
        <f t="shared" si="13"/>
        <v>44042.740326858773</v>
      </c>
      <c r="M24" s="17">
        <v>44440</v>
      </c>
      <c r="O24" s="25">
        <v>22</v>
      </c>
      <c r="P24" s="76">
        <f t="shared" si="0"/>
        <v>43874.595209271887</v>
      </c>
      <c r="Q24" s="25" t="str">
        <f t="shared" si="1"/>
        <v>EQUIPO 2</v>
      </c>
      <c r="R24" s="25" t="str">
        <f t="shared" si="2"/>
        <v>FIN</v>
      </c>
      <c r="S24" s="25">
        <f t="shared" si="7"/>
        <v>1</v>
      </c>
      <c r="T24" s="25">
        <f t="shared" si="8"/>
        <v>1</v>
      </c>
      <c r="U24" s="25">
        <f t="shared" si="3"/>
        <v>1</v>
      </c>
      <c r="V24" s="25">
        <f t="shared" si="9"/>
        <v>9900</v>
      </c>
      <c r="W24" s="25">
        <f t="shared" si="4"/>
        <v>117.54831080802251</v>
      </c>
      <c r="X24" s="25">
        <f t="shared" si="5"/>
        <v>1163728.2769994228</v>
      </c>
      <c r="Y24" s="25">
        <f t="shared" si="10"/>
        <v>1163728.2769994228</v>
      </c>
      <c r="AB24" s="21" t="s">
        <v>135</v>
      </c>
      <c r="AC24" s="35">
        <f>AC4</f>
        <v>44501</v>
      </c>
    </row>
    <row r="25" spans="1:30">
      <c r="A25" s="34">
        <v>22</v>
      </c>
      <c r="B25" s="35">
        <v>44039.375</v>
      </c>
      <c r="C25" s="36">
        <v>3.8801656206588779</v>
      </c>
      <c r="E25" s="34">
        <v>22</v>
      </c>
      <c r="F25" s="35">
        <v>44048.663194444445</v>
      </c>
      <c r="G25" s="36">
        <v>3.0885719917276413</v>
      </c>
      <c r="I25" s="1">
        <f t="shared" si="11"/>
        <v>44039.375</v>
      </c>
      <c r="J25" s="1">
        <f t="shared" si="6"/>
        <v>44039.536673567527</v>
      </c>
      <c r="K25" s="1">
        <f t="shared" si="12"/>
        <v>44048.663194444445</v>
      </c>
      <c r="L25" s="1">
        <f t="shared" si="13"/>
        <v>44048.791884944098</v>
      </c>
      <c r="M25" s="17">
        <v>44470</v>
      </c>
      <c r="O25" s="25">
        <v>23</v>
      </c>
      <c r="P25" s="76">
        <f t="shared" si="0"/>
        <v>43879.493055555555</v>
      </c>
      <c r="Q25" s="25" t="str">
        <f t="shared" si="1"/>
        <v>EQUIPO 1</v>
      </c>
      <c r="R25" s="25" t="str">
        <f t="shared" si="2"/>
        <v>INICIO</v>
      </c>
      <c r="S25" s="25">
        <f t="shared" si="7"/>
        <v>0</v>
      </c>
      <c r="T25" s="25">
        <f t="shared" si="8"/>
        <v>1</v>
      </c>
      <c r="U25" s="25">
        <f t="shared" si="3"/>
        <v>1</v>
      </c>
      <c r="V25" s="25">
        <f t="shared" si="9"/>
        <v>5400</v>
      </c>
      <c r="W25" s="25">
        <f t="shared" si="4"/>
        <v>3.8211922535556369</v>
      </c>
      <c r="X25" s="25">
        <f t="shared" si="5"/>
        <v>20634.438169200439</v>
      </c>
      <c r="Y25" s="25">
        <f t="shared" si="10"/>
        <v>37829.803310200805</v>
      </c>
      <c r="AB25" s="21" t="s">
        <v>136</v>
      </c>
      <c r="AC25" s="65">
        <f>AC5</f>
        <v>16080</v>
      </c>
    </row>
    <row r="26" spans="1:30">
      <c r="A26" s="34">
        <v>23</v>
      </c>
      <c r="B26" s="35">
        <v>44075.683333333334</v>
      </c>
      <c r="C26" s="36">
        <v>3.9812258506558011</v>
      </c>
      <c r="E26" s="34">
        <v>23</v>
      </c>
      <c r="F26" s="35">
        <v>44049.489583333336</v>
      </c>
      <c r="G26" s="36">
        <v>3.3131302916983607</v>
      </c>
      <c r="I26" s="1">
        <f t="shared" si="11"/>
        <v>44075.683333333334</v>
      </c>
      <c r="J26" s="1">
        <f t="shared" si="6"/>
        <v>44075.84921774378</v>
      </c>
      <c r="K26" s="1">
        <f t="shared" si="12"/>
        <v>44049.489583333336</v>
      </c>
      <c r="L26" s="1">
        <f t="shared" si="13"/>
        <v>44049.627630428826</v>
      </c>
      <c r="M26" s="17">
        <v>44501</v>
      </c>
      <c r="O26" s="25">
        <v>24</v>
      </c>
      <c r="P26" s="76">
        <f t="shared" si="0"/>
        <v>43879.652271899453</v>
      </c>
      <c r="Q26" s="25" t="str">
        <f t="shared" si="1"/>
        <v>EQUIPO 1</v>
      </c>
      <c r="R26" s="25" t="str">
        <f t="shared" si="2"/>
        <v>FIN</v>
      </c>
      <c r="S26" s="25">
        <f t="shared" si="7"/>
        <v>1</v>
      </c>
      <c r="T26" s="25">
        <f t="shared" si="8"/>
        <v>1</v>
      </c>
      <c r="U26" s="25">
        <f t="shared" si="3"/>
        <v>1</v>
      </c>
      <c r="V26" s="25">
        <f t="shared" si="9"/>
        <v>9900</v>
      </c>
      <c r="W26" s="25">
        <f t="shared" si="4"/>
        <v>138.2621410798165</v>
      </c>
      <c r="X26" s="25">
        <f t="shared" si="5"/>
        <v>1368795.1966901834</v>
      </c>
      <c r="Y26" s="25">
        <f t="shared" si="10"/>
        <v>1368795.1966901834</v>
      </c>
      <c r="AB26" s="21"/>
      <c r="AC26" s="34"/>
    </row>
    <row r="27" spans="1:30">
      <c r="A27" s="34">
        <v>24</v>
      </c>
      <c r="B27" s="35">
        <v>44078.416666666664</v>
      </c>
      <c r="C27" s="36">
        <v>3.9150212167217671</v>
      </c>
      <c r="E27" s="34">
        <v>24</v>
      </c>
      <c r="F27" s="35">
        <v>44056.416666666664</v>
      </c>
      <c r="G27" s="36">
        <v>3.7743883248112056</v>
      </c>
      <c r="I27" s="1">
        <f t="shared" si="11"/>
        <v>44078.416666666664</v>
      </c>
      <c r="J27" s="1">
        <f t="shared" si="6"/>
        <v>44078.579792550692</v>
      </c>
      <c r="K27" s="1">
        <f t="shared" si="12"/>
        <v>44056.416666666664</v>
      </c>
      <c r="L27" s="1">
        <f t="shared" si="13"/>
        <v>44056.573932846863</v>
      </c>
      <c r="M27" s="17"/>
      <c r="O27" s="25">
        <v>25</v>
      </c>
      <c r="P27" s="76">
        <f t="shared" si="0"/>
        <v>43885.413194444445</v>
      </c>
      <c r="Q27" s="25" t="str">
        <f t="shared" si="1"/>
        <v>EQUIPO 2</v>
      </c>
      <c r="R27" s="25" t="str">
        <f t="shared" si="2"/>
        <v>INICIO</v>
      </c>
      <c r="S27" s="25">
        <f t="shared" si="7"/>
        <v>1</v>
      </c>
      <c r="T27" s="25">
        <f t="shared" si="8"/>
        <v>0</v>
      </c>
      <c r="U27" s="25">
        <f t="shared" si="3"/>
        <v>1</v>
      </c>
      <c r="V27" s="25">
        <f t="shared" si="9"/>
        <v>4500</v>
      </c>
      <c r="W27" s="25">
        <f t="shared" si="4"/>
        <v>3.0794541240320541</v>
      </c>
      <c r="X27" s="25">
        <f t="shared" si="5"/>
        <v>13857.543558144243</v>
      </c>
      <c r="Y27" s="25">
        <f t="shared" si="10"/>
        <v>30486.595827917336</v>
      </c>
      <c r="AB27" s="21" t="s">
        <v>141</v>
      </c>
      <c r="AC27" s="65">
        <f>AB11</f>
        <v>157341968.37623498</v>
      </c>
    </row>
    <row r="28" spans="1:30">
      <c r="A28" s="34">
        <v>25</v>
      </c>
      <c r="B28" s="35">
        <v>44098.520833333336</v>
      </c>
      <c r="C28" s="36">
        <v>3.51453666124215</v>
      </c>
      <c r="E28" s="34">
        <v>25</v>
      </c>
      <c r="F28" s="35">
        <v>44075.681250000001</v>
      </c>
      <c r="G28" s="36">
        <v>3.9834469399283785</v>
      </c>
      <c r="I28" s="1">
        <f t="shared" si="11"/>
        <v>44098.520833333336</v>
      </c>
      <c r="J28" s="1">
        <f t="shared" si="6"/>
        <v>44098.667272360886</v>
      </c>
      <c r="K28" s="1">
        <f t="shared" si="12"/>
        <v>44075.681250000001</v>
      </c>
      <c r="L28" s="1">
        <f t="shared" si="13"/>
        <v>44075.847226955833</v>
      </c>
      <c r="M28" s="17"/>
      <c r="O28" s="25">
        <v>26</v>
      </c>
      <c r="P28" s="76">
        <f t="shared" si="0"/>
        <v>43885.541505032947</v>
      </c>
      <c r="Q28" s="25" t="str">
        <f t="shared" si="1"/>
        <v>EQUIPO 2</v>
      </c>
      <c r="R28" s="25" t="str">
        <f t="shared" si="2"/>
        <v>FIN</v>
      </c>
      <c r="S28" s="25">
        <f t="shared" si="7"/>
        <v>1</v>
      </c>
      <c r="T28" s="25">
        <f t="shared" si="8"/>
        <v>1</v>
      </c>
      <c r="U28" s="25">
        <f t="shared" si="3"/>
        <v>1</v>
      </c>
      <c r="V28" s="25">
        <f t="shared" si="9"/>
        <v>9900</v>
      </c>
      <c r="W28" s="25">
        <f t="shared" si="4"/>
        <v>68.753879209281877</v>
      </c>
      <c r="X28" s="25">
        <f t="shared" si="5"/>
        <v>680663.40417189058</v>
      </c>
      <c r="Y28" s="25">
        <f t="shared" si="10"/>
        <v>680663.40417189058</v>
      </c>
      <c r="AB28" s="21" t="s">
        <v>142</v>
      </c>
      <c r="AC28" s="65">
        <f>AB8</f>
        <v>159192000</v>
      </c>
    </row>
    <row r="29" spans="1:30">
      <c r="A29" s="34">
        <v>26</v>
      </c>
      <c r="B29" s="35">
        <v>44099.375</v>
      </c>
      <c r="C29" s="36">
        <v>3.7832274143618179</v>
      </c>
      <c r="E29" s="34">
        <v>26</v>
      </c>
      <c r="F29" s="35">
        <v>44078.416666666664</v>
      </c>
      <c r="G29" s="36">
        <v>3.9437609609354451</v>
      </c>
      <c r="I29" s="1">
        <f t="shared" si="11"/>
        <v>44099.375</v>
      </c>
      <c r="J29" s="1">
        <f t="shared" si="6"/>
        <v>44099.532634475596</v>
      </c>
      <c r="K29" s="1">
        <f t="shared" si="12"/>
        <v>44078.416666666664</v>
      </c>
      <c r="L29" s="1">
        <f t="shared" si="13"/>
        <v>44078.580990040035</v>
      </c>
      <c r="M29" s="17"/>
      <c r="O29" s="25">
        <v>27</v>
      </c>
      <c r="P29" s="76">
        <f t="shared" si="0"/>
        <v>43888.40625</v>
      </c>
      <c r="Q29" s="25" t="str">
        <f t="shared" si="1"/>
        <v>EQUIPO 2</v>
      </c>
      <c r="R29" s="25" t="str">
        <f t="shared" si="2"/>
        <v>INICIO</v>
      </c>
      <c r="S29" s="25">
        <f t="shared" si="7"/>
        <v>1</v>
      </c>
      <c r="T29" s="25">
        <f t="shared" si="8"/>
        <v>0</v>
      </c>
      <c r="U29" s="25">
        <f t="shared" si="3"/>
        <v>1</v>
      </c>
      <c r="V29" s="25">
        <f t="shared" si="9"/>
        <v>4500</v>
      </c>
      <c r="W29" s="25">
        <f t="shared" si="4"/>
        <v>3.7412469926057383</v>
      </c>
      <c r="X29" s="25">
        <f t="shared" si="5"/>
        <v>16835.611466725823</v>
      </c>
      <c r="Y29" s="25">
        <f t="shared" si="10"/>
        <v>37038.34522679681</v>
      </c>
      <c r="AB29" s="21" t="s">
        <v>33</v>
      </c>
      <c r="AC29" s="80">
        <f>AB14</f>
        <v>0.98837861435395613</v>
      </c>
    </row>
    <row r="30" spans="1:30">
      <c r="A30" s="34">
        <v>27</v>
      </c>
      <c r="B30" s="35">
        <v>44113.416666666664</v>
      </c>
      <c r="C30" s="36">
        <v>3.3196548349198958</v>
      </c>
      <c r="E30" s="34">
        <v>27</v>
      </c>
      <c r="F30" s="35">
        <v>44089.5</v>
      </c>
      <c r="G30" s="36">
        <v>3.7793695453692928</v>
      </c>
      <c r="I30" s="1">
        <f t="shared" si="11"/>
        <v>44113.416666666664</v>
      </c>
      <c r="J30" s="1">
        <f t="shared" si="6"/>
        <v>44113.554985618117</v>
      </c>
      <c r="K30" s="1">
        <f t="shared" si="12"/>
        <v>44089.5</v>
      </c>
      <c r="L30" s="1">
        <f t="shared" si="13"/>
        <v>44089.657473731058</v>
      </c>
      <c r="M30" s="17"/>
      <c r="O30" s="25">
        <v>28</v>
      </c>
      <c r="P30" s="76">
        <f t="shared" si="0"/>
        <v>43888.562135291359</v>
      </c>
      <c r="Q30" s="25" t="str">
        <f t="shared" si="1"/>
        <v>EQUIPO 2</v>
      </c>
      <c r="R30" s="25" t="str">
        <f t="shared" si="2"/>
        <v>FIN</v>
      </c>
      <c r="S30" s="25">
        <f t="shared" si="7"/>
        <v>1</v>
      </c>
      <c r="T30" s="25">
        <f t="shared" si="8"/>
        <v>1</v>
      </c>
      <c r="U30" s="25">
        <f t="shared" si="3"/>
        <v>1</v>
      </c>
      <c r="V30" s="25">
        <f t="shared" si="9"/>
        <v>9900</v>
      </c>
      <c r="W30" s="25">
        <f t="shared" si="4"/>
        <v>29.108753007429186</v>
      </c>
      <c r="X30" s="25">
        <f t="shared" si="5"/>
        <v>288176.65477354894</v>
      </c>
      <c r="Y30" s="25">
        <f t="shared" si="10"/>
        <v>288176.65477354894</v>
      </c>
      <c r="AB30" s="21"/>
      <c r="AC30" s="34"/>
    </row>
    <row r="31" spans="1:30">
      <c r="A31" s="34">
        <v>28</v>
      </c>
      <c r="B31" s="35">
        <v>44139.395833333336</v>
      </c>
      <c r="C31" s="36">
        <v>3.2904056319091692</v>
      </c>
      <c r="E31" s="34">
        <v>28</v>
      </c>
      <c r="F31" s="35">
        <v>44091.625</v>
      </c>
      <c r="G31" s="36">
        <v>3.3051869939680092</v>
      </c>
      <c r="I31" s="1">
        <f t="shared" si="11"/>
        <v>44139.395833333336</v>
      </c>
      <c r="J31" s="1">
        <f t="shared" si="6"/>
        <v>44139.532933568</v>
      </c>
      <c r="K31" s="1">
        <f t="shared" si="12"/>
        <v>44091.625</v>
      </c>
      <c r="L31" s="1">
        <f t="shared" si="13"/>
        <v>44091.762716124751</v>
      </c>
      <c r="M31" s="17"/>
      <c r="O31" s="25">
        <v>29</v>
      </c>
      <c r="P31" s="76">
        <f t="shared" si="0"/>
        <v>43889.775000000001</v>
      </c>
      <c r="Q31" s="25" t="str">
        <f t="shared" si="1"/>
        <v>EQUIPO 2</v>
      </c>
      <c r="R31" s="25" t="str">
        <f t="shared" si="2"/>
        <v>INICIO</v>
      </c>
      <c r="S31" s="25">
        <f t="shared" si="7"/>
        <v>1</v>
      </c>
      <c r="T31" s="25">
        <f t="shared" si="8"/>
        <v>0</v>
      </c>
      <c r="U31" s="25">
        <f t="shared" si="3"/>
        <v>1</v>
      </c>
      <c r="V31" s="25">
        <f t="shared" si="9"/>
        <v>4500</v>
      </c>
      <c r="W31" s="25">
        <f t="shared" si="4"/>
        <v>3.842686433927156</v>
      </c>
      <c r="X31" s="25">
        <f t="shared" si="5"/>
        <v>17292.088952672202</v>
      </c>
      <c r="Y31" s="25">
        <f t="shared" si="10"/>
        <v>38042.595695878845</v>
      </c>
      <c r="AB31" s="21" t="s">
        <v>138</v>
      </c>
      <c r="AC31" s="66">
        <f t="shared" ref="AC31:AC32" si="14">AC16</f>
        <v>16038.645127068157</v>
      </c>
    </row>
    <row r="32" spans="1:30">
      <c r="A32" s="34">
        <v>29</v>
      </c>
      <c r="B32" s="35">
        <v>44144.4375</v>
      </c>
      <c r="C32" s="36">
        <v>3.1522477823289003</v>
      </c>
      <c r="E32" s="34">
        <v>29</v>
      </c>
      <c r="F32" s="35">
        <v>44098.5</v>
      </c>
      <c r="G32" s="36">
        <v>3.3145485871750822</v>
      </c>
      <c r="I32" s="1">
        <f t="shared" si="11"/>
        <v>44144.4375</v>
      </c>
      <c r="J32" s="1">
        <f t="shared" si="6"/>
        <v>44144.568843657595</v>
      </c>
      <c r="K32" s="1">
        <f t="shared" si="12"/>
        <v>44098.5</v>
      </c>
      <c r="L32" s="1">
        <f t="shared" si="13"/>
        <v>44098.638106191131</v>
      </c>
      <c r="M32" s="17"/>
      <c r="O32" s="25">
        <v>30</v>
      </c>
      <c r="P32" s="76">
        <f t="shared" si="0"/>
        <v>43889.935111934748</v>
      </c>
      <c r="Q32" s="25" t="str">
        <f t="shared" si="1"/>
        <v>EQUIPO 2</v>
      </c>
      <c r="R32" s="25" t="str">
        <f t="shared" si="2"/>
        <v>FIN</v>
      </c>
      <c r="S32" s="25">
        <f t="shared" si="7"/>
        <v>1</v>
      </c>
      <c r="T32" s="25">
        <f t="shared" si="8"/>
        <v>1</v>
      </c>
      <c r="U32" s="25">
        <f t="shared" si="3"/>
        <v>1</v>
      </c>
      <c r="V32" s="25">
        <f t="shared" si="9"/>
        <v>9900</v>
      </c>
      <c r="W32" s="25">
        <f t="shared" si="4"/>
        <v>25.557313566037919</v>
      </c>
      <c r="X32" s="25">
        <f t="shared" si="5"/>
        <v>253017.4043037754</v>
      </c>
      <c r="Y32" s="25">
        <f t="shared" si="10"/>
        <v>253017.4043037754</v>
      </c>
      <c r="AB32" s="21" t="s">
        <v>137</v>
      </c>
      <c r="AC32" s="66">
        <f t="shared" si="14"/>
        <v>41.354872931842692</v>
      </c>
    </row>
    <row r="33" spans="1:29">
      <c r="A33" s="34">
        <v>30</v>
      </c>
      <c r="B33" s="35">
        <v>44160.375</v>
      </c>
      <c r="C33" s="36">
        <v>3.6210062061454611</v>
      </c>
      <c r="E33" s="34">
        <v>30</v>
      </c>
      <c r="F33" s="35">
        <v>44099.395833333336</v>
      </c>
      <c r="G33" s="36">
        <v>3.2247088247024438</v>
      </c>
      <c r="I33" s="1">
        <f t="shared" si="11"/>
        <v>44160.375</v>
      </c>
      <c r="J33" s="1">
        <f t="shared" si="6"/>
        <v>44160.525875258587</v>
      </c>
      <c r="K33" s="1">
        <f t="shared" si="12"/>
        <v>44099.395833333336</v>
      </c>
      <c r="L33" s="1">
        <f t="shared" si="13"/>
        <v>44099.530196201034</v>
      </c>
      <c r="M33" s="17"/>
      <c r="O33" s="25">
        <v>31</v>
      </c>
      <c r="P33" s="76">
        <f t="shared" si="0"/>
        <v>43891</v>
      </c>
      <c r="Q33" s="25" t="str">
        <f t="shared" si="1"/>
        <v>CAMBIO MES</v>
      </c>
      <c r="R33" s="25" t="str">
        <f t="shared" si="2"/>
        <v>CAMBIO MES</v>
      </c>
      <c r="S33" s="25">
        <f t="shared" si="7"/>
        <v>1</v>
      </c>
      <c r="T33" s="25">
        <f t="shared" si="8"/>
        <v>1</v>
      </c>
      <c r="U33" s="25">
        <f t="shared" si="3"/>
        <v>1</v>
      </c>
      <c r="V33" s="25">
        <f t="shared" si="9"/>
        <v>9900</v>
      </c>
      <c r="W33" s="25">
        <f t="shared" si="4"/>
        <v>201.99999999994179</v>
      </c>
      <c r="X33" s="25">
        <f t="shared" si="5"/>
        <v>1999799.9999994237</v>
      </c>
      <c r="Y33" s="25">
        <f t="shared" si="10"/>
        <v>1999799.9999994237</v>
      </c>
      <c r="AB33" s="21" t="s">
        <v>132</v>
      </c>
      <c r="AC33" s="80">
        <f>AC18</f>
        <v>0.99742817954403962</v>
      </c>
    </row>
    <row r="34" spans="1:29">
      <c r="A34" s="34">
        <v>31</v>
      </c>
      <c r="B34" s="35">
        <v>44177.532638888886</v>
      </c>
      <c r="C34" s="36">
        <v>3.6965420155046615</v>
      </c>
      <c r="E34" s="34">
        <v>31</v>
      </c>
      <c r="F34" s="35">
        <v>44125.68472222222</v>
      </c>
      <c r="G34" s="36">
        <v>3.923891753636755</v>
      </c>
      <c r="I34" s="1">
        <f t="shared" si="11"/>
        <v>44177.532638888886</v>
      </c>
      <c r="J34" s="1">
        <f t="shared" si="6"/>
        <v>44177.686661472864</v>
      </c>
      <c r="K34" s="1">
        <f t="shared" si="12"/>
        <v>44125.68472222222</v>
      </c>
      <c r="L34" s="1">
        <f t="shared" si="13"/>
        <v>44125.848217711959</v>
      </c>
      <c r="M34" s="17"/>
      <c r="O34" s="25">
        <v>32</v>
      </c>
      <c r="P34" s="76">
        <f t="shared" si="0"/>
        <v>43899.416666666664</v>
      </c>
      <c r="Q34" s="25" t="str">
        <f t="shared" si="1"/>
        <v>EQUIPO 1</v>
      </c>
      <c r="R34" s="25" t="str">
        <f t="shared" si="2"/>
        <v>INICIO</v>
      </c>
      <c r="S34" s="25">
        <f t="shared" si="7"/>
        <v>0</v>
      </c>
      <c r="T34" s="25">
        <f t="shared" si="8"/>
        <v>1</v>
      </c>
      <c r="U34" s="25">
        <f t="shared" si="3"/>
        <v>1</v>
      </c>
      <c r="V34" s="25">
        <f t="shared" si="9"/>
        <v>5400</v>
      </c>
      <c r="W34" s="25">
        <f t="shared" si="4"/>
        <v>2.0000000000582077</v>
      </c>
      <c r="X34" s="25">
        <f t="shared" si="5"/>
        <v>10800.000000314321</v>
      </c>
      <c r="Y34" s="25">
        <f t="shared" si="10"/>
        <v>19800.000000576256</v>
      </c>
    </row>
    <row r="35" spans="1:29">
      <c r="A35" s="34">
        <v>32</v>
      </c>
      <c r="B35" s="35">
        <v>44181.420138888891</v>
      </c>
      <c r="C35" s="36">
        <v>3.7849357426780204</v>
      </c>
      <c r="E35" s="34">
        <v>32</v>
      </c>
      <c r="F35" s="35">
        <v>44131.427083333336</v>
      </c>
      <c r="G35" s="36">
        <v>3.1006286478101082</v>
      </c>
      <c r="I35" s="1">
        <f t="shared" si="11"/>
        <v>44181.420138888891</v>
      </c>
      <c r="J35" s="1">
        <f t="shared" si="6"/>
        <v>44181.577844544838</v>
      </c>
      <c r="K35" s="1">
        <f t="shared" si="12"/>
        <v>44131.427083333336</v>
      </c>
      <c r="L35" s="1">
        <f t="shared" si="13"/>
        <v>44131.55627619366</v>
      </c>
      <c r="M35" s="17"/>
      <c r="O35" s="25">
        <v>33</v>
      </c>
      <c r="P35" s="76">
        <f t="shared" si="0"/>
        <v>43899.5</v>
      </c>
      <c r="Q35" s="25" t="str">
        <f t="shared" si="1"/>
        <v>EQUIPO 2</v>
      </c>
      <c r="R35" s="25" t="str">
        <f t="shared" si="2"/>
        <v>INICIO</v>
      </c>
      <c r="S35" s="25">
        <f t="shared" si="7"/>
        <v>0</v>
      </c>
      <c r="T35" s="25">
        <f t="shared" si="8"/>
        <v>0</v>
      </c>
      <c r="U35" s="25">
        <f t="shared" si="3"/>
        <v>0</v>
      </c>
      <c r="V35" s="25">
        <f t="shared" si="9"/>
        <v>0</v>
      </c>
      <c r="W35" s="25">
        <f t="shared" si="4"/>
        <v>1.0941911835107021</v>
      </c>
      <c r="X35" s="25">
        <f t="shared" si="5"/>
        <v>0</v>
      </c>
      <c r="Y35" s="25">
        <f t="shared" si="10"/>
        <v>10832.492716755951</v>
      </c>
    </row>
    <row r="36" spans="1:29">
      <c r="A36" s="34">
        <v>33</v>
      </c>
      <c r="B36" s="35">
        <v>44186.534722222219</v>
      </c>
      <c r="C36" s="36">
        <v>3.1237950353589428</v>
      </c>
      <c r="E36" s="34">
        <v>33</v>
      </c>
      <c r="F36" s="35">
        <v>44160.395833333336</v>
      </c>
      <c r="G36" s="36">
        <v>3.1142500647537279</v>
      </c>
      <c r="I36" s="1">
        <f t="shared" si="11"/>
        <v>44186.534722222219</v>
      </c>
      <c r="J36" s="1">
        <f t="shared" si="6"/>
        <v>44186.66488034869</v>
      </c>
      <c r="K36" s="1">
        <f t="shared" si="12"/>
        <v>44160.395833333336</v>
      </c>
      <c r="L36" s="1">
        <f t="shared" si="13"/>
        <v>44160.525593752704</v>
      </c>
      <c r="M36" s="17"/>
      <c r="O36" s="25">
        <v>34</v>
      </c>
      <c r="P36" s="76">
        <f t="shared" si="0"/>
        <v>43899.545591299313</v>
      </c>
      <c r="Q36" s="25" t="str">
        <f t="shared" si="1"/>
        <v>EQUIPO 1</v>
      </c>
      <c r="R36" s="25" t="str">
        <f t="shared" si="2"/>
        <v>FIN</v>
      </c>
      <c r="S36" s="25">
        <f t="shared" si="7"/>
        <v>1</v>
      </c>
      <c r="T36" s="25">
        <f t="shared" si="8"/>
        <v>0</v>
      </c>
      <c r="U36" s="25">
        <f t="shared" si="3"/>
        <v>1</v>
      </c>
      <c r="V36" s="25">
        <f t="shared" si="9"/>
        <v>4500</v>
      </c>
      <c r="W36" s="25">
        <f t="shared" si="4"/>
        <v>2.8198988426593132</v>
      </c>
      <c r="X36" s="25">
        <f t="shared" si="5"/>
        <v>12689.54479196691</v>
      </c>
      <c r="Y36" s="25">
        <f t="shared" si="10"/>
        <v>27916.998542327201</v>
      </c>
    </row>
    <row r="37" spans="1:29">
      <c r="A37" s="34">
        <v>34</v>
      </c>
      <c r="B37" s="35">
        <v>44202.705555555556</v>
      </c>
      <c r="C37" s="36">
        <v>3.1569511793277014</v>
      </c>
      <c r="E37" s="34">
        <v>34</v>
      </c>
      <c r="F37" s="35">
        <v>44177.525694444441</v>
      </c>
      <c r="G37" s="36">
        <v>3.7575064569226688</v>
      </c>
      <c r="I37" s="1">
        <f t="shared" si="11"/>
        <v>44202.705555555556</v>
      </c>
      <c r="J37" s="1">
        <f t="shared" si="6"/>
        <v>44202.837095188028</v>
      </c>
      <c r="K37" s="1">
        <f t="shared" si="12"/>
        <v>44177.525694444441</v>
      </c>
      <c r="L37" s="1">
        <f t="shared" si="13"/>
        <v>44177.682257213477</v>
      </c>
      <c r="M37" s="17"/>
      <c r="O37" s="25">
        <v>35</v>
      </c>
      <c r="P37" s="76">
        <f t="shared" si="0"/>
        <v>43899.663087084424</v>
      </c>
      <c r="Q37" s="25" t="str">
        <f t="shared" si="1"/>
        <v>EQUIPO 2</v>
      </c>
      <c r="R37" s="25" t="str">
        <f t="shared" si="2"/>
        <v>FIN</v>
      </c>
      <c r="S37" s="25">
        <f t="shared" si="7"/>
        <v>1</v>
      </c>
      <c r="T37" s="25">
        <f t="shared" si="8"/>
        <v>1</v>
      </c>
      <c r="U37" s="25">
        <f t="shared" si="3"/>
        <v>1</v>
      </c>
      <c r="V37" s="25">
        <f t="shared" si="9"/>
        <v>9900</v>
      </c>
      <c r="W37" s="25">
        <f t="shared" si="4"/>
        <v>42.169243307202123</v>
      </c>
      <c r="X37" s="25">
        <f t="shared" si="5"/>
        <v>417475.50874130102</v>
      </c>
      <c r="Y37" s="25">
        <f t="shared" si="10"/>
        <v>417475.50874130102</v>
      </c>
    </row>
    <row r="38" spans="1:29">
      <c r="A38" s="34">
        <v>35</v>
      </c>
      <c r="B38" s="35">
        <v>44207.416666666664</v>
      </c>
      <c r="C38" s="36">
        <v>3.4354281776971165</v>
      </c>
      <c r="E38" s="34">
        <v>35</v>
      </c>
      <c r="F38" s="35">
        <v>44181.420138888891</v>
      </c>
      <c r="G38" s="36">
        <v>3.6412526382867343</v>
      </c>
      <c r="I38" s="1">
        <f t="shared" si="11"/>
        <v>44207.416666666664</v>
      </c>
      <c r="J38" s="1">
        <f t="shared" si="6"/>
        <v>44207.559809507402</v>
      </c>
      <c r="K38" s="1">
        <f t="shared" si="12"/>
        <v>44181.420138888891</v>
      </c>
      <c r="L38" s="1">
        <f t="shared" si="13"/>
        <v>44181.571857748822</v>
      </c>
      <c r="M38" s="17"/>
      <c r="O38" s="25">
        <v>36</v>
      </c>
      <c r="P38" s="76">
        <f t="shared" si="0"/>
        <v>43901.420138888891</v>
      </c>
      <c r="Q38" s="25" t="str">
        <f t="shared" si="1"/>
        <v>EQUIPO 2</v>
      </c>
      <c r="R38" s="25" t="str">
        <f t="shared" si="2"/>
        <v>INICIO</v>
      </c>
      <c r="S38" s="25">
        <f t="shared" si="7"/>
        <v>1</v>
      </c>
      <c r="T38" s="25">
        <f t="shared" si="8"/>
        <v>0</v>
      </c>
      <c r="U38" s="25">
        <f t="shared" si="3"/>
        <v>1</v>
      </c>
      <c r="V38" s="25">
        <f t="shared" si="9"/>
        <v>4500</v>
      </c>
      <c r="W38" s="25">
        <f t="shared" si="4"/>
        <v>3.3819995822268538</v>
      </c>
      <c r="X38" s="25">
        <f t="shared" si="5"/>
        <v>15218.998120020842</v>
      </c>
      <c r="Y38" s="25">
        <f t="shared" si="10"/>
        <v>33481.795864045853</v>
      </c>
    </row>
    <row r="39" spans="1:29">
      <c r="A39" s="34">
        <v>36</v>
      </c>
      <c r="B39" s="35">
        <v>44214.458333333336</v>
      </c>
      <c r="C39" s="36">
        <v>3.0488916487740045</v>
      </c>
      <c r="E39" s="34">
        <v>36</v>
      </c>
      <c r="F39" s="35">
        <v>44186.534722222219</v>
      </c>
      <c r="G39" s="36">
        <v>3.0714067330611221</v>
      </c>
      <c r="I39" s="1">
        <f t="shared" si="11"/>
        <v>44214.458333333336</v>
      </c>
      <c r="J39" s="1">
        <f t="shared" si="6"/>
        <v>44214.585370485365</v>
      </c>
      <c r="K39" s="1">
        <f t="shared" si="12"/>
        <v>44186.534722222219</v>
      </c>
      <c r="L39" s="1">
        <f t="shared" si="13"/>
        <v>44186.662697502761</v>
      </c>
      <c r="M39" s="17"/>
      <c r="O39" s="25">
        <v>37</v>
      </c>
      <c r="P39" s="76">
        <f t="shared" si="0"/>
        <v>43901.56105553815</v>
      </c>
      <c r="Q39" s="25" t="str">
        <f t="shared" si="1"/>
        <v>EQUIPO 2</v>
      </c>
      <c r="R39" s="25" t="str">
        <f t="shared" si="2"/>
        <v>FIN</v>
      </c>
      <c r="S39" s="25">
        <f t="shared" si="7"/>
        <v>1</v>
      </c>
      <c r="T39" s="25">
        <f t="shared" si="8"/>
        <v>1</v>
      </c>
      <c r="U39" s="25">
        <f t="shared" si="3"/>
        <v>1</v>
      </c>
      <c r="V39" s="25">
        <f t="shared" si="9"/>
        <v>9900</v>
      </c>
      <c r="W39" s="25">
        <f t="shared" si="4"/>
        <v>77.334667084389366</v>
      </c>
      <c r="X39" s="25">
        <f t="shared" si="5"/>
        <v>765613.20413545473</v>
      </c>
      <c r="Y39" s="25">
        <f t="shared" si="10"/>
        <v>765613.20413545473</v>
      </c>
    </row>
    <row r="40" spans="1:29">
      <c r="A40" s="34">
        <v>37</v>
      </c>
      <c r="B40" s="35">
        <v>44216.376388888886</v>
      </c>
      <c r="C40" s="36">
        <v>3.4750401542449758</v>
      </c>
      <c r="E40" s="34">
        <v>37</v>
      </c>
      <c r="F40" s="35">
        <v>44202.695138888892</v>
      </c>
      <c r="G40" s="36">
        <v>3.4318043979224804</v>
      </c>
      <c r="I40" s="1">
        <f t="shared" si="11"/>
        <v>44216.376388888886</v>
      </c>
      <c r="J40" s="1">
        <f t="shared" si="6"/>
        <v>44216.521182228644</v>
      </c>
      <c r="K40" s="1">
        <f t="shared" si="12"/>
        <v>44202.695138888892</v>
      </c>
      <c r="L40" s="1">
        <f t="shared" si="13"/>
        <v>44202.838130738804</v>
      </c>
      <c r="M40" s="17"/>
      <c r="O40" s="25">
        <v>38</v>
      </c>
      <c r="P40" s="76">
        <f t="shared" si="0"/>
        <v>43904.783333333333</v>
      </c>
      <c r="Q40" s="25" t="str">
        <f t="shared" si="1"/>
        <v>EQUIPO 1</v>
      </c>
      <c r="R40" s="25" t="str">
        <f t="shared" si="2"/>
        <v>INICIO</v>
      </c>
      <c r="S40" s="25">
        <f t="shared" si="7"/>
        <v>0</v>
      </c>
      <c r="T40" s="25">
        <f t="shared" si="8"/>
        <v>1</v>
      </c>
      <c r="U40" s="25">
        <f t="shared" si="3"/>
        <v>1</v>
      </c>
      <c r="V40" s="25">
        <f t="shared" si="9"/>
        <v>5400</v>
      </c>
      <c r="W40" s="25">
        <f t="shared" si="4"/>
        <v>3.855774104304146</v>
      </c>
      <c r="X40" s="25">
        <f t="shared" si="5"/>
        <v>20821.180163242389</v>
      </c>
      <c r="Y40" s="25">
        <f t="shared" si="10"/>
        <v>38172.163632611046</v>
      </c>
    </row>
    <row r="41" spans="1:29">
      <c r="A41" s="34">
        <v>38</v>
      </c>
      <c r="B41" s="35">
        <v>44222.645833333336</v>
      </c>
      <c r="C41" s="36">
        <v>3.0879546630282961</v>
      </c>
      <c r="E41" s="34">
        <v>38</v>
      </c>
      <c r="F41" s="35">
        <v>44207.416666666664</v>
      </c>
      <c r="G41" s="36">
        <v>3.6107912613260238</v>
      </c>
      <c r="I41" s="1">
        <f t="shared" si="11"/>
        <v>44222.645833333336</v>
      </c>
      <c r="J41" s="1">
        <f t="shared" si="6"/>
        <v>44222.774498110964</v>
      </c>
      <c r="K41" s="1">
        <f t="shared" si="12"/>
        <v>44207.416666666664</v>
      </c>
      <c r="L41" s="1">
        <f t="shared" si="13"/>
        <v>44207.567116302554</v>
      </c>
      <c r="M41" s="17"/>
      <c r="O41" s="25">
        <v>39</v>
      </c>
      <c r="P41" s="76">
        <f t="shared" si="0"/>
        <v>43904.943990587679</v>
      </c>
      <c r="Q41" s="25" t="str">
        <f t="shared" si="1"/>
        <v>EQUIPO 1</v>
      </c>
      <c r="R41" s="25" t="str">
        <f t="shared" si="2"/>
        <v>FIN</v>
      </c>
      <c r="S41" s="25">
        <f t="shared" si="7"/>
        <v>1</v>
      </c>
      <c r="T41" s="25">
        <f t="shared" si="8"/>
        <v>1</v>
      </c>
      <c r="U41" s="25">
        <f t="shared" si="3"/>
        <v>1</v>
      </c>
      <c r="V41" s="25">
        <f t="shared" si="9"/>
        <v>9900</v>
      </c>
      <c r="W41" s="25">
        <f t="shared" si="4"/>
        <v>3.644225895695854</v>
      </c>
      <c r="X41" s="25">
        <f t="shared" si="5"/>
        <v>36077.836367388954</v>
      </c>
      <c r="Y41" s="25">
        <f t="shared" si="10"/>
        <v>36077.836367388954</v>
      </c>
    </row>
    <row r="42" spans="1:29">
      <c r="A42" s="34">
        <v>39</v>
      </c>
      <c r="B42" s="35">
        <v>44238.645138888889</v>
      </c>
      <c r="C42" s="36">
        <v>3.2787982616069504</v>
      </c>
      <c r="E42" s="34">
        <v>39</v>
      </c>
      <c r="F42" s="35">
        <v>44214.458333333336</v>
      </c>
      <c r="G42" s="36">
        <v>3.7050162952065397</v>
      </c>
      <c r="I42" s="1">
        <f t="shared" si="11"/>
        <v>44238.645138888889</v>
      </c>
      <c r="J42" s="1">
        <f t="shared" si="6"/>
        <v>44238.78175548312</v>
      </c>
      <c r="K42" s="1">
        <f t="shared" si="12"/>
        <v>44214.458333333336</v>
      </c>
      <c r="L42" s="1">
        <f t="shared" si="13"/>
        <v>44214.612709012305</v>
      </c>
      <c r="M42" s="17"/>
      <c r="O42" s="25">
        <v>40</v>
      </c>
      <c r="P42" s="76">
        <f t="shared" si="0"/>
        <v>43905.095833333333</v>
      </c>
      <c r="Q42" s="25" t="str">
        <f t="shared" si="1"/>
        <v>EQUIPO 2</v>
      </c>
      <c r="R42" s="25" t="str">
        <f t="shared" si="2"/>
        <v>INICIO</v>
      </c>
      <c r="S42" s="25">
        <f t="shared" si="7"/>
        <v>1</v>
      </c>
      <c r="T42" s="25">
        <f t="shared" si="8"/>
        <v>0</v>
      </c>
      <c r="U42" s="25">
        <f t="shared" si="3"/>
        <v>1</v>
      </c>
      <c r="V42" s="25">
        <f t="shared" si="9"/>
        <v>4500</v>
      </c>
      <c r="W42" s="25">
        <f t="shared" si="4"/>
        <v>3.4924942156649195</v>
      </c>
      <c r="X42" s="25">
        <f t="shared" si="5"/>
        <v>15716.223970492138</v>
      </c>
      <c r="Y42" s="25">
        <f t="shared" si="10"/>
        <v>34575.692735082703</v>
      </c>
    </row>
    <row r="43" spans="1:29">
      <c r="A43" s="34">
        <v>40</v>
      </c>
      <c r="B43" s="35">
        <v>44267.479166666664</v>
      </c>
      <c r="C43" s="36">
        <v>3.9138129692569628</v>
      </c>
      <c r="E43" s="34">
        <v>40</v>
      </c>
      <c r="F43" s="35">
        <v>44222.583333333336</v>
      </c>
      <c r="G43" s="36">
        <v>3.659556653919255</v>
      </c>
      <c r="I43" s="1">
        <f t="shared" si="11"/>
        <v>44267.479166666664</v>
      </c>
      <c r="J43" s="1">
        <f t="shared" si="6"/>
        <v>44267.642242207046</v>
      </c>
      <c r="K43" s="1">
        <f t="shared" si="12"/>
        <v>44222.583333333336</v>
      </c>
      <c r="L43" s="1">
        <f t="shared" si="13"/>
        <v>44222.735814860585</v>
      </c>
      <c r="M43" s="17"/>
      <c r="O43" s="25">
        <v>41</v>
      </c>
      <c r="P43" s="76">
        <f t="shared" si="0"/>
        <v>43905.241353925652</v>
      </c>
      <c r="Q43" s="25" t="str">
        <f t="shared" si="1"/>
        <v>EQUIPO 2</v>
      </c>
      <c r="R43" s="25" t="str">
        <f t="shared" si="2"/>
        <v>FIN</v>
      </c>
      <c r="S43" s="25">
        <f t="shared" si="7"/>
        <v>1</v>
      </c>
      <c r="T43" s="25">
        <f t="shared" si="8"/>
        <v>1</v>
      </c>
      <c r="U43" s="25">
        <f t="shared" si="3"/>
        <v>1</v>
      </c>
      <c r="V43" s="25">
        <f t="shared" si="9"/>
        <v>9900</v>
      </c>
      <c r="W43" s="25">
        <f t="shared" si="4"/>
        <v>100.20750578428851</v>
      </c>
      <c r="X43" s="25">
        <f t="shared" si="5"/>
        <v>992054.30726445629</v>
      </c>
      <c r="Y43" s="25">
        <f t="shared" si="10"/>
        <v>992054.30726445629</v>
      </c>
    </row>
    <row r="44" spans="1:29">
      <c r="A44" s="34">
        <v>41</v>
      </c>
      <c r="B44" s="35">
        <v>44272.4375</v>
      </c>
      <c r="C44" s="36">
        <v>3.8445233971717183</v>
      </c>
      <c r="E44" s="34">
        <v>41</v>
      </c>
      <c r="F44" s="35">
        <v>44277.583333333336</v>
      </c>
      <c r="G44" s="36">
        <v>3.3163487980766444</v>
      </c>
      <c r="I44" s="1">
        <f t="shared" si="11"/>
        <v>44272.4375</v>
      </c>
      <c r="J44" s="1">
        <f t="shared" si="6"/>
        <v>44272.597688474882</v>
      </c>
      <c r="K44" s="1">
        <f t="shared" si="12"/>
        <v>44277.583333333336</v>
      </c>
      <c r="L44" s="1">
        <f t="shared" si="13"/>
        <v>44277.721514533252</v>
      </c>
      <c r="M44" s="17"/>
      <c r="O44" s="25">
        <v>42</v>
      </c>
      <c r="P44" s="76">
        <f t="shared" si="0"/>
        <v>43909.416666666664</v>
      </c>
      <c r="Q44" s="25" t="str">
        <f t="shared" si="1"/>
        <v>EQUIPO 1</v>
      </c>
      <c r="R44" s="25" t="str">
        <f t="shared" si="2"/>
        <v>INICIO</v>
      </c>
      <c r="S44" s="25">
        <f t="shared" si="7"/>
        <v>0</v>
      </c>
      <c r="T44" s="25">
        <f t="shared" si="8"/>
        <v>1</v>
      </c>
      <c r="U44" s="25">
        <f t="shared" si="3"/>
        <v>1</v>
      </c>
      <c r="V44" s="25">
        <f t="shared" si="9"/>
        <v>5400</v>
      </c>
      <c r="W44" s="25">
        <f t="shared" si="4"/>
        <v>3.9648780123679899</v>
      </c>
      <c r="X44" s="25">
        <f t="shared" si="5"/>
        <v>21410.341266787145</v>
      </c>
      <c r="Y44" s="25">
        <f t="shared" si="10"/>
        <v>39252.2923224431</v>
      </c>
    </row>
    <row r="45" spans="1:29">
      <c r="A45" s="34">
        <v>42</v>
      </c>
      <c r="B45" s="35">
        <v>44277.645833333336</v>
      </c>
      <c r="C45" s="36">
        <v>3.9952661702386782</v>
      </c>
      <c r="E45" s="34">
        <v>42</v>
      </c>
      <c r="F45" s="35">
        <v>44342.458333333336</v>
      </c>
      <c r="G45" s="36">
        <v>3.1457330054785873</v>
      </c>
      <c r="I45" s="1">
        <f t="shared" si="11"/>
        <v>44277.645833333336</v>
      </c>
      <c r="J45" s="1">
        <f t="shared" si="6"/>
        <v>44277.812302757098</v>
      </c>
      <c r="K45" s="1">
        <f t="shared" si="12"/>
        <v>44342.458333333336</v>
      </c>
      <c r="L45" s="1">
        <f t="shared" si="13"/>
        <v>44342.589405541898</v>
      </c>
      <c r="M45" s="17"/>
      <c r="O45" s="25">
        <v>43</v>
      </c>
      <c r="P45" s="76">
        <f t="shared" si="0"/>
        <v>43909.58186991718</v>
      </c>
      <c r="Q45" s="25" t="str">
        <f t="shared" si="1"/>
        <v>EQUIPO 1</v>
      </c>
      <c r="R45" s="25" t="str">
        <f t="shared" si="2"/>
        <v>FIN</v>
      </c>
      <c r="S45" s="25">
        <f t="shared" si="7"/>
        <v>1</v>
      </c>
      <c r="T45" s="25">
        <f t="shared" si="8"/>
        <v>1</v>
      </c>
      <c r="U45" s="25">
        <f t="shared" si="3"/>
        <v>1</v>
      </c>
      <c r="V45" s="25">
        <f t="shared" si="9"/>
        <v>9900</v>
      </c>
      <c r="W45" s="25">
        <f t="shared" si="4"/>
        <v>91.535121987748425</v>
      </c>
      <c r="X45" s="25">
        <f t="shared" si="5"/>
        <v>906197.70767870941</v>
      </c>
      <c r="Y45" s="25">
        <f t="shared" si="10"/>
        <v>906197.70767870941</v>
      </c>
    </row>
    <row r="46" spans="1:29">
      <c r="A46" s="34">
        <v>43</v>
      </c>
      <c r="B46" s="35">
        <v>44312.545138888891</v>
      </c>
      <c r="C46" s="36">
        <v>3.3212203360484627</v>
      </c>
      <c r="E46" s="34">
        <v>43</v>
      </c>
      <c r="F46" s="35">
        <v>44385.489583333336</v>
      </c>
      <c r="G46" s="36">
        <v>3.245776567686363</v>
      </c>
      <c r="I46" s="1">
        <f t="shared" si="11"/>
        <v>44312.545138888891</v>
      </c>
      <c r="J46" s="1">
        <f t="shared" si="6"/>
        <v>44312.683523069558</v>
      </c>
      <c r="K46" s="1">
        <f t="shared" si="12"/>
        <v>44385.489583333336</v>
      </c>
      <c r="L46" s="1">
        <f t="shared" si="13"/>
        <v>44385.624824023653</v>
      </c>
      <c r="M46" s="17"/>
      <c r="O46" s="25">
        <v>44</v>
      </c>
      <c r="P46" s="76">
        <f t="shared" si="0"/>
        <v>43913.395833333336</v>
      </c>
      <c r="Q46" s="25" t="str">
        <f t="shared" si="1"/>
        <v>EQUIPO 1</v>
      </c>
      <c r="R46" s="25" t="str">
        <f t="shared" si="2"/>
        <v>INICIO</v>
      </c>
      <c r="S46" s="25">
        <f t="shared" si="7"/>
        <v>0</v>
      </c>
      <c r="T46" s="25">
        <f t="shared" si="8"/>
        <v>1</v>
      </c>
      <c r="U46" s="25">
        <f t="shared" si="3"/>
        <v>1</v>
      </c>
      <c r="V46" s="25">
        <f t="shared" si="9"/>
        <v>5400</v>
      </c>
      <c r="W46" s="25">
        <f t="shared" si="4"/>
        <v>3.2534780580899678</v>
      </c>
      <c r="X46" s="25">
        <f t="shared" si="5"/>
        <v>17568.781513685826</v>
      </c>
      <c r="Y46" s="25">
        <f t="shared" si="10"/>
        <v>32209.432775090681</v>
      </c>
    </row>
    <row r="47" spans="1:29">
      <c r="A47" s="34">
        <v>44</v>
      </c>
      <c r="B47" s="35">
        <v>44313.493055555555</v>
      </c>
      <c r="C47" s="36">
        <v>3.9031115803925589</v>
      </c>
      <c r="E47" s="34">
        <v>44</v>
      </c>
      <c r="F47" s="35">
        <v>44389.409722222219</v>
      </c>
      <c r="G47" s="36">
        <v>3.2784574179335202</v>
      </c>
      <c r="I47" s="1">
        <f t="shared" si="11"/>
        <v>44313.493055555555</v>
      </c>
      <c r="J47" s="1">
        <f t="shared" si="6"/>
        <v>44313.655685204736</v>
      </c>
      <c r="K47" s="1">
        <f t="shared" si="12"/>
        <v>44389.409722222219</v>
      </c>
      <c r="L47" s="1">
        <f t="shared" si="13"/>
        <v>44389.546324614632</v>
      </c>
      <c r="M47" s="17"/>
      <c r="O47" s="25">
        <v>45</v>
      </c>
      <c r="P47" s="76">
        <f t="shared" si="0"/>
        <v>43913.53139491909</v>
      </c>
      <c r="Q47" s="25" t="str">
        <f t="shared" si="1"/>
        <v>EQUIPO 1</v>
      </c>
      <c r="R47" s="25" t="str">
        <f t="shared" si="2"/>
        <v>FIN</v>
      </c>
      <c r="S47" s="25">
        <f t="shared" si="7"/>
        <v>1</v>
      </c>
      <c r="T47" s="25">
        <f t="shared" si="8"/>
        <v>1</v>
      </c>
      <c r="U47" s="25">
        <f t="shared" si="3"/>
        <v>1</v>
      </c>
      <c r="V47" s="25">
        <f t="shared" si="9"/>
        <v>9900</v>
      </c>
      <c r="W47" s="25">
        <f t="shared" si="4"/>
        <v>21.246521941793617</v>
      </c>
      <c r="X47" s="25">
        <f t="shared" si="5"/>
        <v>210340.56722375681</v>
      </c>
      <c r="Y47" s="25">
        <f t="shared" si="10"/>
        <v>210340.56722375681</v>
      </c>
    </row>
    <row r="48" spans="1:29">
      <c r="A48" s="34">
        <v>45</v>
      </c>
      <c r="B48" s="35">
        <v>44314.724305555559</v>
      </c>
      <c r="C48" s="36">
        <v>3.9709946750152714</v>
      </c>
      <c r="E48" s="34">
        <v>45</v>
      </c>
      <c r="F48" s="35">
        <v>44391.416666666664</v>
      </c>
      <c r="G48" s="36">
        <v>3.937141414313305</v>
      </c>
      <c r="I48" s="1">
        <f t="shared" si="11"/>
        <v>44314.724305555559</v>
      </c>
      <c r="J48" s="1">
        <f t="shared" si="6"/>
        <v>44314.889763667015</v>
      </c>
      <c r="K48" s="1">
        <f t="shared" si="12"/>
        <v>44391.416666666664</v>
      </c>
      <c r="L48" s="1">
        <f t="shared" si="13"/>
        <v>44391.580714225594</v>
      </c>
      <c r="M48" s="17"/>
      <c r="O48" s="25">
        <v>46</v>
      </c>
      <c r="P48" s="76">
        <f t="shared" si="0"/>
        <v>43914.416666666664</v>
      </c>
      <c r="Q48" s="25" t="str">
        <f t="shared" si="1"/>
        <v>EQUIPO 2</v>
      </c>
      <c r="R48" s="25" t="str">
        <f t="shared" si="2"/>
        <v>INICIO</v>
      </c>
      <c r="S48" s="25">
        <f t="shared" si="7"/>
        <v>1</v>
      </c>
      <c r="T48" s="25">
        <f t="shared" si="8"/>
        <v>0</v>
      </c>
      <c r="U48" s="25">
        <f t="shared" si="3"/>
        <v>1</v>
      </c>
      <c r="V48" s="25">
        <f t="shared" si="9"/>
        <v>4500</v>
      </c>
      <c r="W48" s="25">
        <f t="shared" si="4"/>
        <v>3.3008731618174352</v>
      </c>
      <c r="X48" s="25">
        <f t="shared" si="5"/>
        <v>14853.929228178458</v>
      </c>
      <c r="Y48" s="25">
        <f t="shared" si="10"/>
        <v>32678.644301992608</v>
      </c>
    </row>
    <row r="49" spans="1:25">
      <c r="A49" s="34">
        <v>46</v>
      </c>
      <c r="B49" s="35">
        <v>44315.548611111109</v>
      </c>
      <c r="C49" s="36">
        <v>3.4060410793998948</v>
      </c>
      <c r="E49" s="34">
        <v>46</v>
      </c>
      <c r="F49" s="35">
        <v>44392.613194444442</v>
      </c>
      <c r="G49" s="36">
        <v>3.019153306328902</v>
      </c>
      <c r="I49" s="1">
        <f t="shared" si="11"/>
        <v>44315.548611111109</v>
      </c>
      <c r="J49" s="1">
        <f t="shared" si="6"/>
        <v>44315.690529489417</v>
      </c>
      <c r="K49" s="1">
        <f t="shared" si="12"/>
        <v>44392.613194444442</v>
      </c>
      <c r="L49" s="1">
        <f t="shared" si="13"/>
        <v>44392.738992498875</v>
      </c>
      <c r="M49" s="17"/>
      <c r="O49" s="25">
        <v>47</v>
      </c>
      <c r="P49" s="76">
        <f t="shared" si="0"/>
        <v>43914.554203048407</v>
      </c>
      <c r="Q49" s="25" t="str">
        <f t="shared" si="1"/>
        <v>EQUIPO 2</v>
      </c>
      <c r="R49" s="25" t="str">
        <f t="shared" si="2"/>
        <v>FIN</v>
      </c>
      <c r="S49" s="25">
        <f t="shared" si="7"/>
        <v>1</v>
      </c>
      <c r="T49" s="25">
        <f t="shared" si="8"/>
        <v>1</v>
      </c>
      <c r="U49" s="25">
        <f t="shared" si="3"/>
        <v>1</v>
      </c>
      <c r="V49" s="25">
        <f t="shared" si="9"/>
        <v>9900</v>
      </c>
      <c r="W49" s="25">
        <f t="shared" si="4"/>
        <v>19.699126838240772</v>
      </c>
      <c r="X49" s="25">
        <f t="shared" si="5"/>
        <v>195021.35569858365</v>
      </c>
      <c r="Y49" s="25">
        <f t="shared" si="10"/>
        <v>195021.35569858365</v>
      </c>
    </row>
    <row r="50" spans="1:25">
      <c r="A50" s="34">
        <v>47</v>
      </c>
      <c r="B50" s="35">
        <v>44327.506944444445</v>
      </c>
      <c r="C50" s="36">
        <v>3.6111331205788257</v>
      </c>
      <c r="E50" s="34">
        <v>47</v>
      </c>
      <c r="F50" s="35">
        <v>44396.385416666664</v>
      </c>
      <c r="G50" s="36">
        <v>3.7645362598746264</v>
      </c>
      <c r="I50" s="1">
        <f t="shared" si="11"/>
        <v>44327.506944444445</v>
      </c>
      <c r="J50" s="1">
        <f t="shared" si="6"/>
        <v>44327.65740832447</v>
      </c>
      <c r="K50" s="1">
        <f t="shared" si="12"/>
        <v>44396.385416666664</v>
      </c>
      <c r="L50" s="1">
        <f t="shared" si="13"/>
        <v>44396.542272344159</v>
      </c>
      <c r="M50" s="17"/>
      <c r="O50" s="25">
        <v>48</v>
      </c>
      <c r="P50" s="76">
        <f t="shared" si="0"/>
        <v>43915.375</v>
      </c>
      <c r="Q50" s="25" t="str">
        <f t="shared" si="1"/>
        <v>EQUIPO 1</v>
      </c>
      <c r="R50" s="25" t="str">
        <f t="shared" si="2"/>
        <v>INICIO</v>
      </c>
      <c r="S50" s="25">
        <f t="shared" si="7"/>
        <v>0</v>
      </c>
      <c r="T50" s="25">
        <f t="shared" si="8"/>
        <v>1</v>
      </c>
      <c r="U50" s="25">
        <f t="shared" si="3"/>
        <v>1</v>
      </c>
      <c r="V50" s="25">
        <f t="shared" si="9"/>
        <v>5400</v>
      </c>
      <c r="W50" s="25">
        <f t="shared" si="4"/>
        <v>3.0101262783282436</v>
      </c>
      <c r="X50" s="25">
        <f t="shared" si="5"/>
        <v>16254.681902972516</v>
      </c>
      <c r="Y50" s="25">
        <f t="shared" si="10"/>
        <v>29800.250155449612</v>
      </c>
    </row>
    <row r="51" spans="1:25">
      <c r="A51" s="34">
        <v>48</v>
      </c>
      <c r="B51" s="35">
        <v>44333.416666666664</v>
      </c>
      <c r="C51" s="36">
        <v>3.8734950338429703</v>
      </c>
      <c r="E51" s="34">
        <v>48</v>
      </c>
      <c r="F51" s="35">
        <v>44398.388888888891</v>
      </c>
      <c r="G51" s="36">
        <v>3.2633303102038322</v>
      </c>
      <c r="I51" s="1">
        <f t="shared" si="11"/>
        <v>44333.416666666664</v>
      </c>
      <c r="J51" s="1">
        <f t="shared" si="6"/>
        <v>44333.578062293076</v>
      </c>
      <c r="K51" s="1">
        <f t="shared" si="12"/>
        <v>44398.388888888891</v>
      </c>
      <c r="L51" s="1">
        <f t="shared" si="13"/>
        <v>44398.524860985148</v>
      </c>
      <c r="M51" s="17"/>
      <c r="O51" s="25">
        <v>49</v>
      </c>
      <c r="P51" s="76">
        <f t="shared" si="0"/>
        <v>43915.500421928264</v>
      </c>
      <c r="Q51" s="25" t="str">
        <f t="shared" si="1"/>
        <v>EQUIPO 1</v>
      </c>
      <c r="R51" s="25" t="str">
        <f t="shared" si="2"/>
        <v>FIN</v>
      </c>
      <c r="S51" s="25">
        <f t="shared" si="7"/>
        <v>1</v>
      </c>
      <c r="T51" s="25">
        <f t="shared" si="8"/>
        <v>1</v>
      </c>
      <c r="U51" s="25">
        <f t="shared" si="3"/>
        <v>1</v>
      </c>
      <c r="V51" s="25">
        <f t="shared" si="9"/>
        <v>9900</v>
      </c>
      <c r="W51" s="25">
        <f t="shared" si="4"/>
        <v>155.98987372167176</v>
      </c>
      <c r="X51" s="25">
        <f t="shared" si="5"/>
        <v>1544299.7498445504</v>
      </c>
      <c r="Y51" s="25">
        <f t="shared" si="10"/>
        <v>1544299.7498445504</v>
      </c>
    </row>
    <row r="52" spans="1:25">
      <c r="A52" s="34">
        <v>49</v>
      </c>
      <c r="B52" s="35">
        <v>44342.489583333336</v>
      </c>
      <c r="C52" s="36">
        <v>3.2047365771222553</v>
      </c>
      <c r="E52" s="34">
        <v>49</v>
      </c>
      <c r="F52" s="35">
        <v>44445.486111111109</v>
      </c>
      <c r="G52" s="36">
        <v>3.7598418668193334</v>
      </c>
      <c r="I52" s="1">
        <f t="shared" si="11"/>
        <v>44342.489583333336</v>
      </c>
      <c r="J52" s="1">
        <f t="shared" si="6"/>
        <v>44342.623114024049</v>
      </c>
      <c r="K52" s="1">
        <f t="shared" si="12"/>
        <v>44445.486111111109</v>
      </c>
      <c r="L52" s="1">
        <f t="shared" si="13"/>
        <v>44445.64277118889</v>
      </c>
      <c r="M52" s="17"/>
      <c r="O52" s="25">
        <v>50</v>
      </c>
      <c r="P52" s="76">
        <f t="shared" si="0"/>
        <v>43922</v>
      </c>
      <c r="Q52" s="25" t="str">
        <f t="shared" si="1"/>
        <v>CAMBIO MES</v>
      </c>
      <c r="R52" s="25" t="str">
        <f t="shared" si="2"/>
        <v>CAMBIO MES</v>
      </c>
      <c r="S52" s="25">
        <f t="shared" si="7"/>
        <v>1</v>
      </c>
      <c r="T52" s="25">
        <f t="shared" si="8"/>
        <v>1</v>
      </c>
      <c r="U52" s="25">
        <f t="shared" si="3"/>
        <v>1</v>
      </c>
      <c r="V52" s="25">
        <f t="shared" si="9"/>
        <v>9900</v>
      </c>
      <c r="W52" s="25">
        <f t="shared" si="4"/>
        <v>543.51666666660458</v>
      </c>
      <c r="X52" s="25">
        <f t="shared" si="5"/>
        <v>5380814.9999993853</v>
      </c>
      <c r="Y52" s="25">
        <f t="shared" si="10"/>
        <v>5380814.9999993853</v>
      </c>
    </row>
    <row r="53" spans="1:25">
      <c r="A53" s="34">
        <v>50</v>
      </c>
      <c r="B53" s="35">
        <v>44370.625</v>
      </c>
      <c r="C53" s="36">
        <v>3.2768827559726699</v>
      </c>
      <c r="E53" s="34">
        <v>50</v>
      </c>
      <c r="F53" s="35">
        <v>44446.395833333336</v>
      </c>
      <c r="G53" s="36">
        <v>3.0955526072763471</v>
      </c>
      <c r="I53" s="1">
        <f t="shared" si="11"/>
        <v>44370.625</v>
      </c>
      <c r="J53" s="1">
        <f t="shared" si="6"/>
        <v>44370.761536781501</v>
      </c>
      <c r="K53" s="1">
        <f t="shared" si="12"/>
        <v>44446.395833333336</v>
      </c>
      <c r="L53" s="1">
        <f t="shared" si="13"/>
        <v>44446.524814691969</v>
      </c>
      <c r="M53" s="17"/>
      <c r="O53" s="25">
        <v>51</v>
      </c>
      <c r="P53" s="76">
        <f t="shared" si="0"/>
        <v>43944.646527777775</v>
      </c>
      <c r="Q53" s="25" t="str">
        <f t="shared" si="1"/>
        <v>EQUIPO 2</v>
      </c>
      <c r="R53" s="25" t="str">
        <f t="shared" si="2"/>
        <v>INICIO</v>
      </c>
      <c r="S53" s="25">
        <f t="shared" si="7"/>
        <v>1</v>
      </c>
      <c r="T53" s="25">
        <f t="shared" si="8"/>
        <v>0</v>
      </c>
      <c r="U53" s="25">
        <f t="shared" si="3"/>
        <v>1</v>
      </c>
      <c r="V53" s="25">
        <f t="shared" si="9"/>
        <v>4500</v>
      </c>
      <c r="W53" s="25">
        <f t="shared" si="4"/>
        <v>0.20000000012805685</v>
      </c>
      <c r="X53" s="25">
        <f t="shared" si="5"/>
        <v>900.00000057625584</v>
      </c>
      <c r="Y53" s="25">
        <f t="shared" si="10"/>
        <v>1980.0000012677629</v>
      </c>
    </row>
    <row r="54" spans="1:25">
      <c r="A54" s="34">
        <v>51</v>
      </c>
      <c r="B54" s="35">
        <v>44371.478472222225</v>
      </c>
      <c r="C54" s="36">
        <v>3.0982259877886733</v>
      </c>
      <c r="E54" s="34">
        <v>51</v>
      </c>
      <c r="F54" s="35">
        <v>44453.427083333336</v>
      </c>
      <c r="G54" s="36">
        <v>3.8807760615403346</v>
      </c>
      <c r="I54" s="1">
        <f t="shared" si="11"/>
        <v>44371.478472222225</v>
      </c>
      <c r="J54" s="1">
        <f t="shared" si="6"/>
        <v>44371.607564971717</v>
      </c>
      <c r="K54" s="1">
        <f t="shared" si="12"/>
        <v>44453.427083333336</v>
      </c>
      <c r="L54" s="1">
        <f t="shared" si="13"/>
        <v>44453.588782335901</v>
      </c>
      <c r="M54" s="17"/>
      <c r="O54" s="25">
        <v>52</v>
      </c>
      <c r="P54" s="76">
        <f t="shared" si="0"/>
        <v>43944.654861111114</v>
      </c>
      <c r="Q54" s="25" t="str">
        <f t="shared" si="1"/>
        <v>EQUIPO 1</v>
      </c>
      <c r="R54" s="25" t="str">
        <f t="shared" si="2"/>
        <v>INICIO</v>
      </c>
      <c r="S54" s="25">
        <f t="shared" si="7"/>
        <v>0</v>
      </c>
      <c r="T54" s="25">
        <f t="shared" si="8"/>
        <v>0</v>
      </c>
      <c r="U54" s="25">
        <f t="shared" si="3"/>
        <v>0</v>
      </c>
      <c r="V54" s="25">
        <f t="shared" si="9"/>
        <v>0</v>
      </c>
      <c r="W54" s="25">
        <f t="shared" si="4"/>
        <v>3.5270487693487667</v>
      </c>
      <c r="X54" s="25">
        <f t="shared" si="5"/>
        <v>0</v>
      </c>
      <c r="Y54" s="25">
        <f t="shared" si="10"/>
        <v>34917.78281655279</v>
      </c>
    </row>
    <row r="55" spans="1:25">
      <c r="A55" s="34">
        <v>52</v>
      </c>
      <c r="B55" s="35">
        <v>44372.395833333336</v>
      </c>
      <c r="C55" s="36">
        <v>3.9993625678900893</v>
      </c>
      <c r="E55" s="34">
        <v>52</v>
      </c>
      <c r="F55" s="35">
        <v>44494.522222222222</v>
      </c>
      <c r="G55" s="36">
        <v>3.7388530461103424</v>
      </c>
      <c r="I55" s="1">
        <f t="shared" si="11"/>
        <v>44372.395833333336</v>
      </c>
      <c r="J55" s="1">
        <f t="shared" si="6"/>
        <v>44372.562473440332</v>
      </c>
      <c r="K55" s="1">
        <f t="shared" si="12"/>
        <v>44494.522222222222</v>
      </c>
      <c r="L55" s="1">
        <f t="shared" si="13"/>
        <v>44494.678007765811</v>
      </c>
      <c r="M55" s="17"/>
      <c r="O55" s="25">
        <v>53</v>
      </c>
      <c r="P55" s="76">
        <f t="shared" si="0"/>
        <v>43944.801821476503</v>
      </c>
      <c r="Q55" s="25" t="str">
        <f t="shared" si="1"/>
        <v>EQUIPO 2</v>
      </c>
      <c r="R55" s="25" t="str">
        <f t="shared" si="2"/>
        <v>FIN</v>
      </c>
      <c r="S55" s="25">
        <f t="shared" si="7"/>
        <v>0</v>
      </c>
      <c r="T55" s="25">
        <f t="shared" si="8"/>
        <v>1</v>
      </c>
      <c r="U55" s="25">
        <f t="shared" si="3"/>
        <v>1</v>
      </c>
      <c r="V55" s="25">
        <f t="shared" si="9"/>
        <v>5400</v>
      </c>
      <c r="W55" s="25">
        <f t="shared" si="4"/>
        <v>0.15705028240336105</v>
      </c>
      <c r="X55" s="25">
        <f t="shared" si="5"/>
        <v>848.07152497814968</v>
      </c>
      <c r="Y55" s="25">
        <f t="shared" si="10"/>
        <v>1554.7977957932744</v>
      </c>
    </row>
    <row r="56" spans="1:25">
      <c r="A56" s="34">
        <v>53</v>
      </c>
      <c r="B56" s="35">
        <v>44382.548611111109</v>
      </c>
      <c r="C56" s="36">
        <v>3.1497716915018641</v>
      </c>
      <c r="F56" s="1"/>
      <c r="G56" s="4"/>
      <c r="I56" s="1">
        <f t="shared" si="11"/>
        <v>44382.548611111109</v>
      </c>
      <c r="J56" s="1">
        <f t="shared" si="6"/>
        <v>44382.679851598252</v>
      </c>
      <c r="K56" s="1"/>
      <c r="L56" s="1"/>
      <c r="M56" s="17"/>
      <c r="O56" s="25">
        <v>54</v>
      </c>
      <c r="P56" s="76">
        <f t="shared" si="0"/>
        <v>43944.80836523827</v>
      </c>
      <c r="Q56" s="25" t="str">
        <f t="shared" si="1"/>
        <v>EQUIPO 1</v>
      </c>
      <c r="R56" s="25" t="str">
        <f t="shared" si="2"/>
        <v>FIN</v>
      </c>
      <c r="S56" s="25">
        <f t="shared" si="7"/>
        <v>1</v>
      </c>
      <c r="T56" s="25">
        <f t="shared" si="8"/>
        <v>1</v>
      </c>
      <c r="U56" s="25">
        <f t="shared" si="3"/>
        <v>1</v>
      </c>
      <c r="V56" s="25">
        <f t="shared" si="9"/>
        <v>9900</v>
      </c>
      <c r="W56" s="25">
        <f t="shared" si="4"/>
        <v>88.099234281457029</v>
      </c>
      <c r="X56" s="25">
        <f t="shared" si="5"/>
        <v>872182.41938642459</v>
      </c>
      <c r="Y56" s="25">
        <f t="shared" si="10"/>
        <v>872182.41938642459</v>
      </c>
    </row>
    <row r="57" spans="1:25">
      <c r="A57" s="34">
        <v>54</v>
      </c>
      <c r="B57" s="35">
        <v>44397.707638888889</v>
      </c>
      <c r="C57" s="36">
        <v>3.318157939385677</v>
      </c>
      <c r="F57" s="1"/>
      <c r="G57" s="4"/>
      <c r="I57" s="1">
        <f t="shared" si="11"/>
        <v>44397.707638888889</v>
      </c>
      <c r="J57" s="1">
        <f t="shared" si="6"/>
        <v>44397.845895469698</v>
      </c>
      <c r="K57" s="1"/>
      <c r="L57" s="1"/>
      <c r="M57" s="17"/>
      <c r="O57" s="25">
        <v>55</v>
      </c>
      <c r="P57" s="76">
        <f t="shared" si="0"/>
        <v>43948.479166666664</v>
      </c>
      <c r="Q57" s="25" t="str">
        <f t="shared" si="1"/>
        <v>EQUIPO 2</v>
      </c>
      <c r="R57" s="25" t="str">
        <f t="shared" si="2"/>
        <v>INICIO</v>
      </c>
      <c r="S57" s="25">
        <f t="shared" si="7"/>
        <v>1</v>
      </c>
      <c r="T57" s="25">
        <f t="shared" si="8"/>
        <v>0</v>
      </c>
      <c r="U57" s="25">
        <f t="shared" si="3"/>
        <v>1</v>
      </c>
      <c r="V57" s="25">
        <f t="shared" si="9"/>
        <v>4500</v>
      </c>
      <c r="W57" s="25">
        <f t="shared" si="4"/>
        <v>1.0000000001164153</v>
      </c>
      <c r="X57" s="25">
        <f t="shared" si="5"/>
        <v>4500.0000005238689</v>
      </c>
      <c r="Y57" s="25">
        <f t="shared" si="10"/>
        <v>9900.0000011525117</v>
      </c>
    </row>
    <row r="58" spans="1:25">
      <c r="A58" s="34">
        <v>55</v>
      </c>
      <c r="B58" s="35">
        <v>44398.388888888891</v>
      </c>
      <c r="C58" s="36">
        <v>3.5919525291847174</v>
      </c>
      <c r="F58" s="1"/>
      <c r="G58" s="4"/>
      <c r="I58" s="1">
        <f t="shared" si="11"/>
        <v>44398.388888888891</v>
      </c>
      <c r="J58" s="1">
        <f t="shared" si="6"/>
        <v>44398.538553577608</v>
      </c>
      <c r="K58" s="1"/>
      <c r="L58" s="1"/>
      <c r="M58" s="17"/>
      <c r="O58" s="25">
        <v>56</v>
      </c>
      <c r="P58" s="76">
        <f t="shared" si="0"/>
        <v>43948.520833333336</v>
      </c>
      <c r="Q58" s="25" t="str">
        <f t="shared" si="1"/>
        <v>EQUIPO 1</v>
      </c>
      <c r="R58" s="25" t="str">
        <f t="shared" si="2"/>
        <v>INICIO</v>
      </c>
      <c r="S58" s="25">
        <f t="shared" si="7"/>
        <v>0</v>
      </c>
      <c r="T58" s="25">
        <f t="shared" si="8"/>
        <v>0</v>
      </c>
      <c r="U58" s="25">
        <f t="shared" si="3"/>
        <v>0</v>
      </c>
      <c r="V58" s="25">
        <f t="shared" si="9"/>
        <v>0</v>
      </c>
      <c r="W58" s="25">
        <f t="shared" si="4"/>
        <v>2.4670563280815259</v>
      </c>
      <c r="X58" s="25">
        <f t="shared" si="5"/>
        <v>0</v>
      </c>
      <c r="Y58" s="25">
        <f t="shared" si="10"/>
        <v>24423.857648007106</v>
      </c>
    </row>
    <row r="59" spans="1:25">
      <c r="A59" s="34">
        <v>56</v>
      </c>
      <c r="B59" s="35">
        <v>44406.478472222225</v>
      </c>
      <c r="C59" s="36">
        <v>3.0705226520906432</v>
      </c>
      <c r="F59" s="1"/>
      <c r="G59" s="4"/>
      <c r="I59" s="1">
        <f t="shared" si="11"/>
        <v>44406.478472222225</v>
      </c>
      <c r="J59" s="1">
        <f t="shared" si="6"/>
        <v>44406.606410666063</v>
      </c>
      <c r="K59" s="1"/>
      <c r="L59" s="1"/>
      <c r="M59" s="17"/>
      <c r="O59" s="25">
        <v>57</v>
      </c>
      <c r="P59" s="76">
        <f t="shared" si="0"/>
        <v>43948.623627347006</v>
      </c>
      <c r="Q59" s="25" t="str">
        <f t="shared" si="1"/>
        <v>EQUIPO 2</v>
      </c>
      <c r="R59" s="25" t="str">
        <f t="shared" si="2"/>
        <v>FIN</v>
      </c>
      <c r="S59" s="25">
        <f t="shared" si="7"/>
        <v>0</v>
      </c>
      <c r="T59" s="25">
        <f t="shared" si="8"/>
        <v>1</v>
      </c>
      <c r="U59" s="25">
        <f t="shared" si="3"/>
        <v>1</v>
      </c>
      <c r="V59" s="25">
        <f t="shared" si="9"/>
        <v>5400</v>
      </c>
      <c r="W59" s="25">
        <f t="shared" si="4"/>
        <v>0.99899285996798426</v>
      </c>
      <c r="X59" s="25">
        <f t="shared" si="5"/>
        <v>5394.561443827115</v>
      </c>
      <c r="Y59" s="25">
        <f t="shared" si="10"/>
        <v>9890.0293136830442</v>
      </c>
    </row>
    <row r="60" spans="1:25">
      <c r="A60" s="34">
        <v>57</v>
      </c>
      <c r="B60" s="35">
        <v>44406.678472222222</v>
      </c>
      <c r="C60" s="36">
        <v>3.3068972262438692</v>
      </c>
      <c r="F60" s="1"/>
      <c r="G60" s="4"/>
      <c r="I60" s="1">
        <f t="shared" si="11"/>
        <v>44406.678472222222</v>
      </c>
      <c r="J60" s="1">
        <f t="shared" si="6"/>
        <v>44406.816259606647</v>
      </c>
      <c r="K60" s="1"/>
      <c r="L60" s="1"/>
      <c r="M60" s="17"/>
      <c r="O60" s="25">
        <v>58</v>
      </c>
      <c r="P60" s="76">
        <f t="shared" si="0"/>
        <v>43948.665252049504</v>
      </c>
      <c r="Q60" s="25" t="str">
        <f t="shared" si="1"/>
        <v>EQUIPO 1</v>
      </c>
      <c r="R60" s="25" t="str">
        <f t="shared" si="2"/>
        <v>FIN</v>
      </c>
      <c r="S60" s="25">
        <f t="shared" si="7"/>
        <v>1</v>
      </c>
      <c r="T60" s="25">
        <f t="shared" si="8"/>
        <v>1</v>
      </c>
      <c r="U60" s="25">
        <f t="shared" si="3"/>
        <v>1</v>
      </c>
      <c r="V60" s="25">
        <f t="shared" si="9"/>
        <v>9900</v>
      </c>
      <c r="W60" s="25">
        <f t="shared" si="4"/>
        <v>80.033950811892282</v>
      </c>
      <c r="X60" s="25">
        <f t="shared" si="5"/>
        <v>792336.11303773359</v>
      </c>
      <c r="Y60" s="25">
        <f t="shared" si="10"/>
        <v>792336.11303773359</v>
      </c>
    </row>
    <row r="61" spans="1:25">
      <c r="A61" s="34">
        <v>58</v>
      </c>
      <c r="B61" s="35">
        <v>44407.53125</v>
      </c>
      <c r="C61" s="36">
        <v>3.1451645705233569</v>
      </c>
      <c r="F61" s="1"/>
      <c r="G61" s="4"/>
      <c r="I61" s="1">
        <f t="shared" si="11"/>
        <v>44407.53125</v>
      </c>
      <c r="J61" s="1">
        <f t="shared" si="6"/>
        <v>44407.66229852377</v>
      </c>
      <c r="K61" s="1"/>
      <c r="L61" s="1"/>
      <c r="M61" s="17"/>
      <c r="O61" s="25">
        <v>59</v>
      </c>
      <c r="P61" s="76">
        <f t="shared" si="0"/>
        <v>43952</v>
      </c>
      <c r="Q61" s="25" t="str">
        <f t="shared" si="1"/>
        <v>CAMBIO MES</v>
      </c>
      <c r="R61" s="25" t="str">
        <f t="shared" si="2"/>
        <v>CAMBIO MES</v>
      </c>
      <c r="S61" s="25">
        <f t="shared" si="7"/>
        <v>1</v>
      </c>
      <c r="T61" s="25">
        <f t="shared" si="8"/>
        <v>1</v>
      </c>
      <c r="U61" s="25">
        <f t="shared" si="3"/>
        <v>1</v>
      </c>
      <c r="V61" s="25">
        <f t="shared" si="9"/>
        <v>9900</v>
      </c>
      <c r="W61" s="25">
        <f t="shared" si="4"/>
        <v>348.51666666660458</v>
      </c>
      <c r="X61" s="25">
        <f t="shared" si="5"/>
        <v>3450314.9999993853</v>
      </c>
      <c r="Y61" s="25">
        <f t="shared" si="10"/>
        <v>3450314.9999993853</v>
      </c>
    </row>
    <row r="62" spans="1:25">
      <c r="A62" s="34">
        <v>59</v>
      </c>
      <c r="B62" s="35">
        <v>44426.895833333336</v>
      </c>
      <c r="C62" s="36">
        <v>3.2156104396414396</v>
      </c>
      <c r="F62" s="1"/>
      <c r="G62" s="4"/>
      <c r="I62" s="1">
        <f t="shared" si="11"/>
        <v>44426.895833333336</v>
      </c>
      <c r="J62" s="1">
        <f t="shared" si="6"/>
        <v>44427.029817101655</v>
      </c>
      <c r="K62" s="1"/>
      <c r="L62" s="1"/>
      <c r="M62" s="17"/>
      <c r="O62" s="25">
        <v>60</v>
      </c>
      <c r="P62" s="76">
        <f t="shared" si="0"/>
        <v>43966.521527777775</v>
      </c>
      <c r="Q62" s="25" t="str">
        <f t="shared" si="1"/>
        <v>EQUIPO 2</v>
      </c>
      <c r="R62" s="25" t="str">
        <f t="shared" si="2"/>
        <v>INICIO</v>
      </c>
      <c r="S62" s="25">
        <f t="shared" si="7"/>
        <v>1</v>
      </c>
      <c r="T62" s="25">
        <f t="shared" si="8"/>
        <v>0</v>
      </c>
      <c r="U62" s="25">
        <f t="shared" si="3"/>
        <v>1</v>
      </c>
      <c r="V62" s="25">
        <f t="shared" si="9"/>
        <v>4500</v>
      </c>
      <c r="W62" s="25">
        <f t="shared" si="4"/>
        <v>3.4991194537142292</v>
      </c>
      <c r="X62" s="25">
        <f t="shared" si="5"/>
        <v>15746.037541714031</v>
      </c>
      <c r="Y62" s="25">
        <f t="shared" si="10"/>
        <v>34641.282591770869</v>
      </c>
    </row>
    <row r="63" spans="1:25">
      <c r="A63" s="34">
        <v>60</v>
      </c>
      <c r="B63" s="35">
        <v>44427.555555555555</v>
      </c>
      <c r="C63" s="36">
        <v>3.8346268872993643</v>
      </c>
      <c r="F63" s="1"/>
      <c r="G63" s="4"/>
      <c r="I63" s="1">
        <f t="shared" si="11"/>
        <v>44427.555555555555</v>
      </c>
      <c r="J63" s="1">
        <f t="shared" si="6"/>
        <v>44427.715331675856</v>
      </c>
      <c r="K63" s="1"/>
      <c r="L63" s="1"/>
      <c r="M63" s="17"/>
      <c r="O63" s="25">
        <v>61</v>
      </c>
      <c r="P63" s="76">
        <f t="shared" si="0"/>
        <v>43966.66732442168</v>
      </c>
      <c r="Q63" s="25" t="str">
        <f t="shared" si="1"/>
        <v>EQUIPO 2</v>
      </c>
      <c r="R63" s="25" t="str">
        <f t="shared" si="2"/>
        <v>FIN</v>
      </c>
      <c r="S63" s="25">
        <f t="shared" si="7"/>
        <v>1</v>
      </c>
      <c r="T63" s="25">
        <f t="shared" si="8"/>
        <v>1</v>
      </c>
      <c r="U63" s="25">
        <f t="shared" si="3"/>
        <v>1</v>
      </c>
      <c r="V63" s="25">
        <f t="shared" si="9"/>
        <v>9900</v>
      </c>
      <c r="W63" s="25">
        <f t="shared" si="4"/>
        <v>69.9842138797394</v>
      </c>
      <c r="X63" s="25">
        <f t="shared" si="5"/>
        <v>692843.71740942006</v>
      </c>
      <c r="Y63" s="25">
        <f t="shared" si="10"/>
        <v>692843.71740942006</v>
      </c>
    </row>
    <row r="64" spans="1:25">
      <c r="A64" s="34">
        <v>61</v>
      </c>
      <c r="B64" s="35">
        <v>44442.395833333336</v>
      </c>
      <c r="C64" s="36">
        <v>3.7299873532813139</v>
      </c>
      <c r="F64" s="1"/>
      <c r="G64" s="4"/>
      <c r="I64" s="1">
        <f t="shared" si="11"/>
        <v>44442.395833333336</v>
      </c>
      <c r="J64" s="1">
        <f t="shared" si="6"/>
        <v>44442.551249473057</v>
      </c>
      <c r="K64" s="1"/>
      <c r="L64" s="1"/>
      <c r="M64" s="1"/>
      <c r="O64" s="25">
        <v>62</v>
      </c>
      <c r="P64" s="76">
        <f t="shared" si="0"/>
        <v>43969.583333333336</v>
      </c>
      <c r="Q64" s="25" t="str">
        <f t="shared" si="1"/>
        <v>EQUIPO 2</v>
      </c>
      <c r="R64" s="25" t="str">
        <f t="shared" si="2"/>
        <v>INICIO</v>
      </c>
      <c r="S64" s="25">
        <f t="shared" si="7"/>
        <v>1</v>
      </c>
      <c r="T64" s="25">
        <f t="shared" si="8"/>
        <v>0</v>
      </c>
      <c r="U64" s="25">
        <f t="shared" si="3"/>
        <v>1</v>
      </c>
      <c r="V64" s="25">
        <f t="shared" si="9"/>
        <v>4500</v>
      </c>
      <c r="W64" s="25">
        <f t="shared" si="4"/>
        <v>3.4195298332488164</v>
      </c>
      <c r="X64" s="25">
        <f t="shared" si="5"/>
        <v>15387.884249619674</v>
      </c>
      <c r="Y64" s="25">
        <f t="shared" si="10"/>
        <v>33853.345349163283</v>
      </c>
    </row>
    <row r="65" spans="1:25">
      <c r="A65" s="34">
        <v>62</v>
      </c>
      <c r="B65" s="35">
        <v>44461.370833333334</v>
      </c>
      <c r="C65" s="36">
        <v>3.8390616125428112</v>
      </c>
      <c r="F65" s="1"/>
      <c r="G65" s="4"/>
      <c r="I65" s="1">
        <f t="shared" si="11"/>
        <v>44461.370833333334</v>
      </c>
      <c r="J65" s="1">
        <f t="shared" si="6"/>
        <v>44461.530794233855</v>
      </c>
      <c r="K65" s="1"/>
      <c r="L65" s="1"/>
      <c r="M65" s="1"/>
      <c r="O65" s="25">
        <v>63</v>
      </c>
      <c r="P65" s="76">
        <f t="shared" si="0"/>
        <v>43969.725813743054</v>
      </c>
      <c r="Q65" s="25" t="str">
        <f t="shared" si="1"/>
        <v>EQUIPO 2</v>
      </c>
      <c r="R65" s="25" t="str">
        <f t="shared" si="2"/>
        <v>FIN</v>
      </c>
      <c r="S65" s="25">
        <f t="shared" si="7"/>
        <v>1</v>
      </c>
      <c r="T65" s="25">
        <f t="shared" si="8"/>
        <v>1</v>
      </c>
      <c r="U65" s="25">
        <f t="shared" si="3"/>
        <v>1</v>
      </c>
      <c r="V65" s="25">
        <f t="shared" si="9"/>
        <v>9900</v>
      </c>
      <c r="W65" s="25">
        <f t="shared" si="4"/>
        <v>39.580470166692976</v>
      </c>
      <c r="X65" s="25">
        <f t="shared" si="5"/>
        <v>391846.65465026046</v>
      </c>
      <c r="Y65" s="25">
        <f t="shared" si="10"/>
        <v>391846.65465026046</v>
      </c>
    </row>
    <row r="66" spans="1:25">
      <c r="B66" s="1"/>
      <c r="C66" s="4"/>
      <c r="F66" s="1"/>
      <c r="G66" s="4"/>
      <c r="I66" s="1"/>
      <c r="J66" s="1"/>
      <c r="K66" s="1"/>
      <c r="L66" s="1"/>
      <c r="M66" s="1"/>
      <c r="O66" s="25">
        <v>64</v>
      </c>
      <c r="P66" s="76">
        <f t="shared" si="0"/>
        <v>43971.375</v>
      </c>
      <c r="Q66" s="25" t="str">
        <f t="shared" si="1"/>
        <v>EQUIPO 1</v>
      </c>
      <c r="R66" s="25" t="str">
        <f t="shared" si="2"/>
        <v>INICIO</v>
      </c>
      <c r="S66" s="25">
        <f t="shared" si="7"/>
        <v>0</v>
      </c>
      <c r="T66" s="25">
        <f t="shared" si="8"/>
        <v>1</v>
      </c>
      <c r="U66" s="25">
        <f t="shared" si="3"/>
        <v>1</v>
      </c>
      <c r="V66" s="25">
        <f t="shared" si="9"/>
        <v>5400</v>
      </c>
      <c r="W66" s="25">
        <f t="shared" si="4"/>
        <v>3.9960396479582414</v>
      </c>
      <c r="X66" s="25">
        <f t="shared" si="5"/>
        <v>21578.614098974504</v>
      </c>
      <c r="Y66" s="25">
        <f t="shared" si="10"/>
        <v>39560.79251478659</v>
      </c>
    </row>
    <row r="67" spans="1:25">
      <c r="B67" s="1"/>
      <c r="C67" s="4"/>
      <c r="F67" s="1"/>
      <c r="G67" s="4"/>
      <c r="I67" s="1"/>
      <c r="J67" s="1"/>
      <c r="K67" s="1"/>
      <c r="L67" s="1"/>
      <c r="M67" s="1"/>
      <c r="O67" s="25">
        <v>65</v>
      </c>
      <c r="P67" s="76">
        <f t="shared" si="0"/>
        <v>43971.541501651998</v>
      </c>
      <c r="Q67" s="25" t="str">
        <f t="shared" si="1"/>
        <v>EQUIPO 1</v>
      </c>
      <c r="R67" s="25" t="str">
        <f t="shared" si="2"/>
        <v>FIN</v>
      </c>
      <c r="S67" s="25">
        <f t="shared" si="7"/>
        <v>1</v>
      </c>
      <c r="T67" s="25">
        <f t="shared" si="8"/>
        <v>1</v>
      </c>
      <c r="U67" s="25">
        <f t="shared" si="3"/>
        <v>1</v>
      </c>
      <c r="V67" s="25">
        <f t="shared" si="9"/>
        <v>9900</v>
      </c>
      <c r="W67" s="25">
        <f t="shared" si="4"/>
        <v>122.5706270186347</v>
      </c>
      <c r="X67" s="25">
        <f t="shared" si="5"/>
        <v>1213449.2074844835</v>
      </c>
      <c r="Y67" s="25">
        <f t="shared" ref="Y67:Y130" si="15">$AC$1*W67</f>
        <v>1213449.2074844835</v>
      </c>
    </row>
    <row r="68" spans="1:25">
      <c r="B68" s="1"/>
      <c r="C68" s="4"/>
      <c r="F68" s="1"/>
      <c r="G68" s="4"/>
      <c r="I68" s="1"/>
      <c r="J68" s="1"/>
      <c r="K68" s="1"/>
      <c r="L68" s="1"/>
      <c r="M68" s="1"/>
      <c r="O68" s="25">
        <v>66</v>
      </c>
      <c r="P68" s="76">
        <f t="shared" ref="P68:P131" si="16">SMALL($I$4:$M$503,O68)</f>
        <v>43976.648611111108</v>
      </c>
      <c r="Q68" s="25" t="str">
        <f t="shared" ref="Q68:Q131" si="17">IFERROR(IF(VLOOKUP(P68,$I$4:$I$503,1,0)&gt;0,$I$2,""),IFERROR(IF(VLOOKUP(P68,$J$4:$J$503,1,0)&gt;0,$J$2,""),IFERROR(IF(VLOOKUP(P68,$K$4:$K$503,1,0)&gt;0,$K$2,""),IFERROR(IF(VLOOKUP(P68,$L$4:$L$503,1,0)&gt;0,$L$2,""),IFERROR(IF(VLOOKUP(P68,$M$4:$M$63,1,0)&gt;0,$M$2,""),"ERROR")))))</f>
        <v>EQUIPO 1</v>
      </c>
      <c r="R68" s="25" t="str">
        <f t="shared" ref="R68:R131" si="18">IFERROR(IF(VLOOKUP(P68,$I$4:$I$503,1,0)&gt;0,$I$3,""),IFERROR(IF(VLOOKUP(P68,$J$4:$J$503,1,0)&gt;0,$J$3,""),IFERROR(IF(VLOOKUP(P68,$K$4:$K$503,1,0)&gt;0,$K$3,""),IFERROR(IF(VLOOKUP(P68,$L$4:$L$503,1,0)&gt;0,$L$3,""),IFERROR(IF(VLOOKUP(P68,$M$4:$M$63,1,0)&gt;0,$M$2,""),"ERROR")))))</f>
        <v>INICIO</v>
      </c>
      <c r="S68" s="25">
        <f t="shared" si="7"/>
        <v>0</v>
      </c>
      <c r="T68" s="25">
        <f t="shared" si="8"/>
        <v>1</v>
      </c>
      <c r="U68" s="25">
        <f t="shared" ref="U68:U131" si="19">IF(S68=1,1,IF(T68=1,1,0))</f>
        <v>1</v>
      </c>
      <c r="V68" s="25">
        <f t="shared" ref="V68:V131" si="20">IF((IF(S68=1,$C$2,0)+IF(T68=1,$G$2,0))&gt;$AC$1,$AC$1,IF(S68=1,$C$2,0)+IF(T68=1,$G$2,0))</f>
        <v>5400</v>
      </c>
      <c r="W68" s="25">
        <f t="shared" ref="W68:W131" si="21">(P69-P68)*24</f>
        <v>3.5415064153494313</v>
      </c>
      <c r="X68" s="25">
        <f t="shared" ref="X68:X131" si="22">U68*W68*V68</f>
        <v>19124.134642886929</v>
      </c>
      <c r="Y68" s="25">
        <f t="shared" si="15"/>
        <v>35060.91351195937</v>
      </c>
    </row>
    <row r="69" spans="1:25">
      <c r="B69" s="1"/>
      <c r="C69" s="4"/>
      <c r="F69" s="1"/>
      <c r="G69" s="4"/>
      <c r="I69" s="1"/>
      <c r="J69" s="1"/>
      <c r="K69" s="1"/>
      <c r="L69" s="1"/>
      <c r="M69" s="1"/>
      <c r="O69" s="25">
        <v>67</v>
      </c>
      <c r="P69" s="76">
        <f t="shared" si="16"/>
        <v>43976.796173878414</v>
      </c>
      <c r="Q69" s="25" t="str">
        <f t="shared" si="17"/>
        <v>EQUIPO 1</v>
      </c>
      <c r="R69" s="25" t="str">
        <f t="shared" si="18"/>
        <v>FIN</v>
      </c>
      <c r="S69" s="25">
        <f t="shared" ref="S69:S132" si="23">IF(Q69&lt;&gt;$S$2,S68,IF(R69="INICIO",0,IF(R69="FIN",1,"ERROR")))</f>
        <v>1</v>
      </c>
      <c r="T69" s="25">
        <f t="shared" ref="T69:T132" si="24">IF(Q69&lt;&gt;$T$2,T68,IF(R69="INICIO",0,IF(R69="FIN",1,"ERROR")))</f>
        <v>1</v>
      </c>
      <c r="U69" s="25">
        <f t="shared" si="19"/>
        <v>1</v>
      </c>
      <c r="V69" s="25">
        <f t="shared" si="20"/>
        <v>9900</v>
      </c>
      <c r="W69" s="25">
        <f t="shared" si="21"/>
        <v>15.891826918115839</v>
      </c>
      <c r="X69" s="25">
        <f t="shared" si="22"/>
        <v>157329.08648934681</v>
      </c>
      <c r="Y69" s="25">
        <f t="shared" si="15"/>
        <v>157329.08648934681</v>
      </c>
    </row>
    <row r="70" spans="1:25">
      <c r="B70" s="1"/>
      <c r="C70" s="4"/>
      <c r="F70" s="1"/>
      <c r="G70" s="4"/>
      <c r="I70" s="1"/>
      <c r="J70" s="1"/>
      <c r="K70" s="1"/>
      <c r="L70" s="1"/>
      <c r="M70" s="1"/>
      <c r="O70" s="25">
        <v>68</v>
      </c>
      <c r="P70" s="76">
        <f t="shared" si="16"/>
        <v>43977.458333333336</v>
      </c>
      <c r="Q70" s="25" t="str">
        <f t="shared" si="17"/>
        <v>EQUIPO 1</v>
      </c>
      <c r="R70" s="25" t="str">
        <f t="shared" si="18"/>
        <v>INICIO</v>
      </c>
      <c r="S70" s="25">
        <f t="shared" si="23"/>
        <v>0</v>
      </c>
      <c r="T70" s="25">
        <f t="shared" si="24"/>
        <v>1</v>
      </c>
      <c r="U70" s="25">
        <f t="shared" si="19"/>
        <v>1</v>
      </c>
      <c r="V70" s="25">
        <f t="shared" si="20"/>
        <v>5400</v>
      </c>
      <c r="W70" s="25">
        <f t="shared" si="21"/>
        <v>1.5</v>
      </c>
      <c r="X70" s="25">
        <f t="shared" si="22"/>
        <v>8100</v>
      </c>
      <c r="Y70" s="25">
        <f t="shared" si="15"/>
        <v>14850</v>
      </c>
    </row>
    <row r="71" spans="1:25">
      <c r="B71" s="1"/>
      <c r="C71" s="4"/>
      <c r="F71" s="1"/>
      <c r="G71" s="4"/>
      <c r="I71" s="1"/>
      <c r="J71" s="1"/>
      <c r="K71" s="1"/>
      <c r="L71" s="1"/>
      <c r="M71" s="1"/>
      <c r="O71" s="25">
        <v>69</v>
      </c>
      <c r="P71" s="76">
        <f t="shared" si="16"/>
        <v>43977.520833333336</v>
      </c>
      <c r="Q71" s="25" t="str">
        <f t="shared" si="17"/>
        <v>EQUIPO 2</v>
      </c>
      <c r="R71" s="25" t="str">
        <f t="shared" si="18"/>
        <v>INICIO</v>
      </c>
      <c r="S71" s="25">
        <f t="shared" si="23"/>
        <v>0</v>
      </c>
      <c r="T71" s="25">
        <f t="shared" si="24"/>
        <v>0</v>
      </c>
      <c r="U71" s="25">
        <f t="shared" si="19"/>
        <v>0</v>
      </c>
      <c r="V71" s="25">
        <f t="shared" si="20"/>
        <v>0</v>
      </c>
      <c r="W71" s="25">
        <f t="shared" si="21"/>
        <v>1.6921315908548422</v>
      </c>
      <c r="X71" s="25">
        <f t="shared" si="22"/>
        <v>0</v>
      </c>
      <c r="Y71" s="25">
        <f t="shared" si="15"/>
        <v>16752.102749462938</v>
      </c>
    </row>
    <row r="72" spans="1:25">
      <c r="B72" s="1"/>
      <c r="C72" s="4"/>
      <c r="F72" s="1"/>
      <c r="G72" s="4"/>
      <c r="I72" s="1"/>
      <c r="J72" s="1"/>
      <c r="K72" s="1"/>
      <c r="L72" s="1"/>
      <c r="M72" s="1"/>
      <c r="O72" s="25">
        <v>70</v>
      </c>
      <c r="P72" s="76">
        <f t="shared" si="16"/>
        <v>43977.591338816288</v>
      </c>
      <c r="Q72" s="25" t="str">
        <f t="shared" si="17"/>
        <v>EQUIPO 1</v>
      </c>
      <c r="R72" s="25" t="str">
        <f t="shared" si="18"/>
        <v>FIN</v>
      </c>
      <c r="S72" s="25">
        <f t="shared" si="23"/>
        <v>1</v>
      </c>
      <c r="T72" s="25">
        <f t="shared" si="24"/>
        <v>0</v>
      </c>
      <c r="U72" s="25">
        <f t="shared" si="19"/>
        <v>1</v>
      </c>
      <c r="V72" s="25">
        <f t="shared" si="20"/>
        <v>4500</v>
      </c>
      <c r="W72" s="25">
        <f t="shared" si="21"/>
        <v>1.8448364412761293</v>
      </c>
      <c r="X72" s="25">
        <f t="shared" si="22"/>
        <v>8301.763985742582</v>
      </c>
      <c r="Y72" s="25">
        <f t="shared" si="15"/>
        <v>18263.88076863368</v>
      </c>
    </row>
    <row r="73" spans="1:25">
      <c r="B73" s="1"/>
      <c r="C73" s="4"/>
      <c r="F73" s="1"/>
      <c r="G73" s="4"/>
      <c r="I73" s="1"/>
      <c r="J73" s="1"/>
      <c r="K73" s="1"/>
      <c r="L73" s="1"/>
      <c r="M73" s="1"/>
      <c r="O73" s="25">
        <v>71</v>
      </c>
      <c r="P73" s="76">
        <f t="shared" si="16"/>
        <v>43977.668207001341</v>
      </c>
      <c r="Q73" s="25" t="str">
        <f t="shared" si="17"/>
        <v>EQUIPO 2</v>
      </c>
      <c r="R73" s="25" t="str">
        <f t="shared" si="18"/>
        <v>FIN</v>
      </c>
      <c r="S73" s="25">
        <f t="shared" si="23"/>
        <v>1</v>
      </c>
      <c r="T73" s="25">
        <f t="shared" si="24"/>
        <v>1</v>
      </c>
      <c r="U73" s="25">
        <f t="shared" si="19"/>
        <v>1</v>
      </c>
      <c r="V73" s="25">
        <f t="shared" si="20"/>
        <v>9900</v>
      </c>
      <c r="W73" s="25">
        <f t="shared" si="21"/>
        <v>16.963031967810821</v>
      </c>
      <c r="X73" s="25">
        <f t="shared" si="22"/>
        <v>167934.01648132713</v>
      </c>
      <c r="Y73" s="25">
        <f t="shared" si="15"/>
        <v>167934.01648132713</v>
      </c>
    </row>
    <row r="74" spans="1:25">
      <c r="B74" s="1"/>
      <c r="C74" s="4"/>
      <c r="F74" s="1"/>
      <c r="G74" s="4"/>
      <c r="I74" s="1"/>
      <c r="J74" s="1"/>
      <c r="K74" s="1"/>
      <c r="L74" s="1"/>
      <c r="M74" s="1"/>
      <c r="O74" s="25">
        <v>72</v>
      </c>
      <c r="P74" s="76">
        <f t="shared" si="16"/>
        <v>43978.375</v>
      </c>
      <c r="Q74" s="25" t="str">
        <f t="shared" si="17"/>
        <v>EQUIPO 1</v>
      </c>
      <c r="R74" s="25" t="str">
        <f t="shared" si="18"/>
        <v>INICIO</v>
      </c>
      <c r="S74" s="25">
        <f t="shared" si="23"/>
        <v>0</v>
      </c>
      <c r="T74" s="25">
        <f t="shared" si="24"/>
        <v>1</v>
      </c>
      <c r="U74" s="25">
        <f t="shared" si="19"/>
        <v>1</v>
      </c>
      <c r="V74" s="25">
        <f t="shared" si="20"/>
        <v>5400</v>
      </c>
      <c r="W74" s="25">
        <f t="shared" si="21"/>
        <v>0.50000000005820766</v>
      </c>
      <c r="X74" s="25">
        <f t="shared" si="22"/>
        <v>2700.0000003143214</v>
      </c>
      <c r="Y74" s="25">
        <f t="shared" si="15"/>
        <v>4950.0000005762558</v>
      </c>
    </row>
    <row r="75" spans="1:25">
      <c r="B75" s="1"/>
      <c r="C75" s="4"/>
      <c r="F75" s="1"/>
      <c r="G75" s="4"/>
      <c r="I75" s="1"/>
      <c r="J75" s="1"/>
      <c r="K75" s="1"/>
      <c r="L75" s="1"/>
      <c r="M75" s="1"/>
      <c r="O75" s="25">
        <v>73</v>
      </c>
      <c r="P75" s="76">
        <f t="shared" si="16"/>
        <v>43978.395833333336</v>
      </c>
      <c r="Q75" s="25" t="str">
        <f t="shared" si="17"/>
        <v>EQUIPO 2</v>
      </c>
      <c r="R75" s="25" t="str">
        <f t="shared" si="18"/>
        <v>INICIO</v>
      </c>
      <c r="S75" s="25">
        <f t="shared" si="23"/>
        <v>0</v>
      </c>
      <c r="T75" s="25">
        <f t="shared" si="24"/>
        <v>0</v>
      </c>
      <c r="U75" s="25">
        <f t="shared" si="19"/>
        <v>0</v>
      </c>
      <c r="V75" s="25">
        <f t="shared" si="20"/>
        <v>0</v>
      </c>
      <c r="W75" s="25">
        <f t="shared" si="21"/>
        <v>2.9878955958411098</v>
      </c>
      <c r="X75" s="25">
        <f t="shared" si="22"/>
        <v>0</v>
      </c>
      <c r="Y75" s="25">
        <f t="shared" si="15"/>
        <v>29580.166398826987</v>
      </c>
    </row>
    <row r="76" spans="1:25">
      <c r="B76" s="1"/>
      <c r="C76" s="4"/>
      <c r="F76" s="1"/>
      <c r="G76" s="4"/>
      <c r="I76" s="1"/>
      <c r="J76" s="1"/>
      <c r="K76" s="1"/>
      <c r="L76" s="1"/>
      <c r="M76" s="1"/>
      <c r="O76" s="25">
        <v>74</v>
      </c>
      <c r="P76" s="76">
        <f t="shared" si="16"/>
        <v>43978.520328983162</v>
      </c>
      <c r="Q76" s="25" t="str">
        <f t="shared" si="17"/>
        <v>EQUIPO 1</v>
      </c>
      <c r="R76" s="25" t="str">
        <f t="shared" si="18"/>
        <v>FIN</v>
      </c>
      <c r="S76" s="25">
        <f t="shared" si="23"/>
        <v>1</v>
      </c>
      <c r="T76" s="25">
        <f t="shared" si="24"/>
        <v>0</v>
      </c>
      <c r="U76" s="25">
        <f t="shared" si="19"/>
        <v>1</v>
      </c>
      <c r="V76" s="25">
        <f t="shared" si="20"/>
        <v>4500</v>
      </c>
      <c r="W76" s="25">
        <f t="shared" si="21"/>
        <v>0.6490737478598021</v>
      </c>
      <c r="X76" s="25">
        <f t="shared" si="22"/>
        <v>2920.8318653691094</v>
      </c>
      <c r="Y76" s="25">
        <f t="shared" si="15"/>
        <v>6425.8301038120408</v>
      </c>
    </row>
    <row r="77" spans="1:25">
      <c r="B77" s="1"/>
      <c r="C77" s="4"/>
      <c r="F77" s="1"/>
      <c r="G77" s="4"/>
      <c r="I77" s="1"/>
      <c r="J77" s="1"/>
      <c r="K77" s="1"/>
      <c r="L77" s="1"/>
      <c r="M77" s="1"/>
      <c r="O77" s="25">
        <v>75</v>
      </c>
      <c r="P77" s="76">
        <f t="shared" si="16"/>
        <v>43978.547373722657</v>
      </c>
      <c r="Q77" s="25" t="str">
        <f t="shared" si="17"/>
        <v>EQUIPO 2</v>
      </c>
      <c r="R77" s="25" t="str">
        <f t="shared" si="18"/>
        <v>FIN</v>
      </c>
      <c r="S77" s="25">
        <f t="shared" si="23"/>
        <v>1</v>
      </c>
      <c r="T77" s="25">
        <f t="shared" si="24"/>
        <v>1</v>
      </c>
      <c r="U77" s="25">
        <f t="shared" si="19"/>
        <v>1</v>
      </c>
      <c r="V77" s="25">
        <f t="shared" si="20"/>
        <v>9900</v>
      </c>
      <c r="W77" s="25">
        <f t="shared" si="21"/>
        <v>106.86303065624088</v>
      </c>
      <c r="X77" s="25">
        <f t="shared" si="22"/>
        <v>1057944.0034967847</v>
      </c>
      <c r="Y77" s="25">
        <f t="shared" si="15"/>
        <v>1057944.0034967847</v>
      </c>
    </row>
    <row r="78" spans="1:25">
      <c r="B78" s="1"/>
      <c r="C78" s="4"/>
      <c r="F78" s="1"/>
      <c r="G78" s="4"/>
      <c r="I78" s="1"/>
      <c r="J78" s="1"/>
      <c r="K78" s="1"/>
      <c r="L78" s="1"/>
      <c r="M78" s="1"/>
      <c r="O78" s="25">
        <v>76</v>
      </c>
      <c r="P78" s="76">
        <f t="shared" si="16"/>
        <v>43983</v>
      </c>
      <c r="Q78" s="25" t="str">
        <f t="shared" si="17"/>
        <v>CAMBIO MES</v>
      </c>
      <c r="R78" s="25" t="str">
        <f t="shared" si="18"/>
        <v>CAMBIO MES</v>
      </c>
      <c r="S78" s="25">
        <f t="shared" si="23"/>
        <v>1</v>
      </c>
      <c r="T78" s="25">
        <f t="shared" si="24"/>
        <v>1</v>
      </c>
      <c r="U78" s="25">
        <f t="shared" si="19"/>
        <v>1</v>
      </c>
      <c r="V78" s="25">
        <f t="shared" si="20"/>
        <v>9900</v>
      </c>
      <c r="W78" s="25">
        <f t="shared" si="21"/>
        <v>225.60000000003492</v>
      </c>
      <c r="X78" s="25">
        <f t="shared" si="22"/>
        <v>2233440.0000003455</v>
      </c>
      <c r="Y78" s="25">
        <f t="shared" si="15"/>
        <v>2233440.0000003455</v>
      </c>
    </row>
    <row r="79" spans="1:25">
      <c r="B79" s="1"/>
      <c r="C79" s="4"/>
      <c r="F79" s="1"/>
      <c r="G79" s="4"/>
      <c r="I79" s="1"/>
      <c r="J79" s="1"/>
      <c r="K79" s="1"/>
      <c r="L79" s="1"/>
      <c r="M79" s="1"/>
      <c r="O79" s="25">
        <v>77</v>
      </c>
      <c r="P79" s="76">
        <f t="shared" si="16"/>
        <v>43992.4</v>
      </c>
      <c r="Q79" s="25" t="str">
        <f t="shared" si="17"/>
        <v>EQUIPO 1</v>
      </c>
      <c r="R79" s="25" t="str">
        <f t="shared" si="18"/>
        <v>INICIO</v>
      </c>
      <c r="S79" s="25">
        <f t="shared" si="23"/>
        <v>0</v>
      </c>
      <c r="T79" s="25">
        <f t="shared" si="24"/>
        <v>1</v>
      </c>
      <c r="U79" s="25">
        <f t="shared" si="19"/>
        <v>1</v>
      </c>
      <c r="V79" s="25">
        <f t="shared" si="20"/>
        <v>5400</v>
      </c>
      <c r="W79" s="25">
        <f t="shared" si="21"/>
        <v>3.9878319469280541</v>
      </c>
      <c r="X79" s="25">
        <f t="shared" si="22"/>
        <v>21534.292513411492</v>
      </c>
      <c r="Y79" s="25">
        <f t="shared" si="15"/>
        <v>39479.536274587736</v>
      </c>
    </row>
    <row r="80" spans="1:25">
      <c r="B80" s="1"/>
      <c r="C80" s="4"/>
      <c r="F80" s="1"/>
      <c r="G80" s="4"/>
      <c r="I80" s="1"/>
      <c r="J80" s="1"/>
      <c r="K80" s="1"/>
      <c r="L80" s="1"/>
      <c r="M80" s="1"/>
      <c r="O80" s="25">
        <v>78</v>
      </c>
      <c r="P80" s="76">
        <f t="shared" si="16"/>
        <v>43992.566159664457</v>
      </c>
      <c r="Q80" s="25" t="str">
        <f t="shared" si="17"/>
        <v>EQUIPO 1</v>
      </c>
      <c r="R80" s="25" t="str">
        <f t="shared" si="18"/>
        <v>FIN</v>
      </c>
      <c r="S80" s="25">
        <f t="shared" si="23"/>
        <v>1</v>
      </c>
      <c r="T80" s="25">
        <f t="shared" si="24"/>
        <v>1</v>
      </c>
      <c r="U80" s="25">
        <f t="shared" si="19"/>
        <v>1</v>
      </c>
      <c r="V80" s="25">
        <f t="shared" si="20"/>
        <v>9900</v>
      </c>
      <c r="W80" s="25">
        <f t="shared" si="21"/>
        <v>45.99550138640916</v>
      </c>
      <c r="X80" s="25">
        <f t="shared" si="22"/>
        <v>455355.46372545068</v>
      </c>
      <c r="Y80" s="25">
        <f t="shared" si="15"/>
        <v>455355.46372545068</v>
      </c>
    </row>
    <row r="81" spans="2:25">
      <c r="B81" s="1"/>
      <c r="C81" s="4"/>
      <c r="F81" s="1"/>
      <c r="G81" s="4"/>
      <c r="I81" s="1"/>
      <c r="J81" s="1"/>
      <c r="K81" s="1"/>
      <c r="L81" s="1"/>
      <c r="M81" s="1"/>
      <c r="O81" s="25">
        <v>79</v>
      </c>
      <c r="P81" s="76">
        <f t="shared" si="16"/>
        <v>43994.482638888891</v>
      </c>
      <c r="Q81" s="25" t="str">
        <f t="shared" si="17"/>
        <v>EQUIPO 1</v>
      </c>
      <c r="R81" s="25" t="str">
        <f t="shared" si="18"/>
        <v>INICIO</v>
      </c>
      <c r="S81" s="25">
        <f t="shared" si="23"/>
        <v>0</v>
      </c>
      <c r="T81" s="25">
        <f t="shared" si="24"/>
        <v>1</v>
      </c>
      <c r="U81" s="25">
        <f t="shared" si="19"/>
        <v>1</v>
      </c>
      <c r="V81" s="25">
        <f t="shared" si="20"/>
        <v>5400</v>
      </c>
      <c r="W81" s="25">
        <f t="shared" si="21"/>
        <v>3.3318277837825008</v>
      </c>
      <c r="X81" s="25">
        <f t="shared" si="22"/>
        <v>17991.870032425504</v>
      </c>
      <c r="Y81" s="25">
        <f t="shared" si="15"/>
        <v>32985.095059446758</v>
      </c>
    </row>
    <row r="82" spans="2:25">
      <c r="B82" s="1"/>
      <c r="C82" s="4"/>
      <c r="F82" s="1"/>
      <c r="G82" s="4"/>
      <c r="I82" s="1"/>
      <c r="J82" s="1"/>
      <c r="K82" s="1"/>
      <c r="L82" s="1"/>
      <c r="M82" s="1"/>
      <c r="O82" s="25">
        <v>80</v>
      </c>
      <c r="P82" s="76">
        <f t="shared" si="16"/>
        <v>43994.621465046548</v>
      </c>
      <c r="Q82" s="25" t="str">
        <f t="shared" si="17"/>
        <v>EQUIPO 1</v>
      </c>
      <c r="R82" s="25" t="str">
        <f t="shared" si="18"/>
        <v>FIN</v>
      </c>
      <c r="S82" s="25">
        <f t="shared" si="23"/>
        <v>1</v>
      </c>
      <c r="T82" s="25">
        <f t="shared" si="24"/>
        <v>1</v>
      </c>
      <c r="U82" s="25">
        <f t="shared" si="19"/>
        <v>1</v>
      </c>
      <c r="V82" s="25">
        <f t="shared" si="20"/>
        <v>9900</v>
      </c>
      <c r="W82" s="25">
        <f t="shared" si="21"/>
        <v>441.08483888284536</v>
      </c>
      <c r="X82" s="25">
        <f t="shared" si="22"/>
        <v>4366739.9049401693</v>
      </c>
      <c r="Y82" s="25">
        <f t="shared" si="15"/>
        <v>4366739.9049401693</v>
      </c>
    </row>
    <row r="83" spans="2:25">
      <c r="B83" s="1"/>
      <c r="C83" s="4"/>
      <c r="F83" s="1"/>
      <c r="G83" s="4"/>
      <c r="I83" s="1"/>
      <c r="J83" s="1"/>
      <c r="K83" s="1"/>
      <c r="L83" s="1"/>
      <c r="M83" s="1"/>
      <c r="O83" s="25">
        <v>81</v>
      </c>
      <c r="P83" s="76">
        <f t="shared" si="16"/>
        <v>44013</v>
      </c>
      <c r="Q83" s="25" t="str">
        <f t="shared" si="17"/>
        <v>CAMBIO MES</v>
      </c>
      <c r="R83" s="25" t="str">
        <f t="shared" si="18"/>
        <v>CAMBIO MES</v>
      </c>
      <c r="S83" s="25">
        <f t="shared" si="23"/>
        <v>1</v>
      </c>
      <c r="T83" s="25">
        <f t="shared" si="24"/>
        <v>1</v>
      </c>
      <c r="U83" s="25">
        <f t="shared" si="19"/>
        <v>1</v>
      </c>
      <c r="V83" s="25">
        <f t="shared" si="20"/>
        <v>9900</v>
      </c>
      <c r="W83" s="25">
        <f t="shared" si="21"/>
        <v>10.250000000058208</v>
      </c>
      <c r="X83" s="25">
        <f t="shared" si="22"/>
        <v>101475.00000057626</v>
      </c>
      <c r="Y83" s="25">
        <f t="shared" si="15"/>
        <v>101475.00000057626</v>
      </c>
    </row>
    <row r="84" spans="2:25">
      <c r="B84" s="1"/>
      <c r="C84" s="4"/>
      <c r="F84" s="1"/>
      <c r="G84" s="4"/>
      <c r="I84" s="1"/>
      <c r="J84" s="1"/>
      <c r="K84" s="1"/>
      <c r="L84" s="1"/>
      <c r="M84" s="1"/>
      <c r="O84" s="25">
        <v>82</v>
      </c>
      <c r="P84" s="76">
        <f t="shared" si="16"/>
        <v>44013.427083333336</v>
      </c>
      <c r="Q84" s="25" t="str">
        <f t="shared" si="17"/>
        <v>EQUIPO 1</v>
      </c>
      <c r="R84" s="25" t="str">
        <f t="shared" si="18"/>
        <v>INICIO</v>
      </c>
      <c r="S84" s="25">
        <f t="shared" si="23"/>
        <v>0</v>
      </c>
      <c r="T84" s="25">
        <f t="shared" si="24"/>
        <v>1</v>
      </c>
      <c r="U84" s="25">
        <f t="shared" si="19"/>
        <v>1</v>
      </c>
      <c r="V84" s="25">
        <f t="shared" si="20"/>
        <v>5400</v>
      </c>
      <c r="W84" s="25">
        <f t="shared" si="21"/>
        <v>3.5677324322168715</v>
      </c>
      <c r="X84" s="25">
        <f t="shared" si="22"/>
        <v>19265.755133971106</v>
      </c>
      <c r="Y84" s="25">
        <f t="shared" si="15"/>
        <v>35320.551078947028</v>
      </c>
    </row>
    <row r="85" spans="2:25">
      <c r="B85" s="1"/>
      <c r="C85" s="4"/>
      <c r="F85" s="1"/>
      <c r="G85" s="4"/>
      <c r="I85" s="1"/>
      <c r="J85" s="1"/>
      <c r="K85" s="1"/>
      <c r="L85" s="1"/>
      <c r="M85" s="1"/>
      <c r="O85" s="25">
        <v>83</v>
      </c>
      <c r="P85" s="76">
        <f t="shared" si="16"/>
        <v>44013.575738851345</v>
      </c>
      <c r="Q85" s="25" t="str">
        <f t="shared" si="17"/>
        <v>EQUIPO 1</v>
      </c>
      <c r="R85" s="25" t="str">
        <f t="shared" si="18"/>
        <v>FIN</v>
      </c>
      <c r="S85" s="25">
        <f t="shared" si="23"/>
        <v>1</v>
      </c>
      <c r="T85" s="25">
        <f t="shared" si="24"/>
        <v>1</v>
      </c>
      <c r="U85" s="25">
        <f t="shared" si="19"/>
        <v>1</v>
      </c>
      <c r="V85" s="25">
        <f t="shared" si="20"/>
        <v>9900</v>
      </c>
      <c r="W85" s="25">
        <f t="shared" si="21"/>
        <v>49.048934234306216</v>
      </c>
      <c r="X85" s="25">
        <f t="shared" si="22"/>
        <v>485584.44891963154</v>
      </c>
      <c r="Y85" s="25">
        <f t="shared" si="15"/>
        <v>485584.44891963154</v>
      </c>
    </row>
    <row r="86" spans="2:25">
      <c r="B86" s="1"/>
      <c r="C86" s="4"/>
      <c r="F86" s="1"/>
      <c r="G86" s="4"/>
      <c r="I86" s="1"/>
      <c r="J86" s="1"/>
      <c r="K86" s="1"/>
      <c r="L86" s="1"/>
      <c r="M86" s="1"/>
      <c r="O86" s="25">
        <v>84</v>
      </c>
      <c r="P86" s="76">
        <f t="shared" si="16"/>
        <v>44015.619444444441</v>
      </c>
      <c r="Q86" s="25" t="str">
        <f t="shared" si="17"/>
        <v>EQUIPO 1</v>
      </c>
      <c r="R86" s="25" t="str">
        <f t="shared" si="18"/>
        <v>INICIO</v>
      </c>
      <c r="S86" s="25">
        <f t="shared" si="23"/>
        <v>0</v>
      </c>
      <c r="T86" s="25">
        <f t="shared" si="24"/>
        <v>1</v>
      </c>
      <c r="U86" s="25">
        <f t="shared" si="19"/>
        <v>1</v>
      </c>
      <c r="V86" s="25">
        <f t="shared" si="20"/>
        <v>5400</v>
      </c>
      <c r="W86" s="25">
        <f t="shared" si="21"/>
        <v>3.5178387407795526</v>
      </c>
      <c r="X86" s="25">
        <f t="shared" si="22"/>
        <v>18996.329200209584</v>
      </c>
      <c r="Y86" s="25">
        <f t="shared" si="15"/>
        <v>34826.603533717571</v>
      </c>
    </row>
    <row r="87" spans="2:25">
      <c r="B87" s="1"/>
      <c r="C87" s="4"/>
      <c r="F87" s="1"/>
      <c r="G87" s="4"/>
      <c r="I87" s="1"/>
      <c r="J87" s="1"/>
      <c r="K87" s="1"/>
      <c r="L87" s="1"/>
      <c r="M87" s="1"/>
      <c r="O87" s="25">
        <v>85</v>
      </c>
      <c r="P87" s="76">
        <f t="shared" si="16"/>
        <v>44015.76602105864</v>
      </c>
      <c r="Q87" s="25" t="str">
        <f t="shared" si="17"/>
        <v>EQUIPO 1</v>
      </c>
      <c r="R87" s="25" t="str">
        <f t="shared" si="18"/>
        <v>FIN</v>
      </c>
      <c r="S87" s="25">
        <f t="shared" si="23"/>
        <v>1</v>
      </c>
      <c r="T87" s="25">
        <f t="shared" si="24"/>
        <v>1</v>
      </c>
      <c r="U87" s="25">
        <f t="shared" si="19"/>
        <v>1</v>
      </c>
      <c r="V87" s="25">
        <f t="shared" si="20"/>
        <v>9900</v>
      </c>
      <c r="W87" s="25">
        <f t="shared" si="21"/>
        <v>257.11549459258094</v>
      </c>
      <c r="X87" s="25">
        <f t="shared" si="22"/>
        <v>2545443.3964665513</v>
      </c>
      <c r="Y87" s="25">
        <f t="shared" si="15"/>
        <v>2545443.3964665513</v>
      </c>
    </row>
    <row r="88" spans="2:25">
      <c r="B88" s="1"/>
      <c r="C88" s="4"/>
      <c r="F88" s="1"/>
      <c r="G88" s="4"/>
      <c r="I88" s="1"/>
      <c r="J88" s="1"/>
      <c r="K88" s="1"/>
      <c r="L88" s="1"/>
      <c r="M88" s="1"/>
      <c r="O88" s="25">
        <v>86</v>
      </c>
      <c r="P88" s="76">
        <f t="shared" si="16"/>
        <v>44026.479166666664</v>
      </c>
      <c r="Q88" s="25" t="str">
        <f t="shared" si="17"/>
        <v>EQUIPO 1</v>
      </c>
      <c r="R88" s="25" t="str">
        <f t="shared" si="18"/>
        <v>INICIO</v>
      </c>
      <c r="S88" s="25">
        <f t="shared" si="23"/>
        <v>0</v>
      </c>
      <c r="T88" s="25">
        <f t="shared" si="24"/>
        <v>1</v>
      </c>
      <c r="U88" s="25">
        <f t="shared" si="19"/>
        <v>1</v>
      </c>
      <c r="V88" s="25">
        <f t="shared" si="20"/>
        <v>5400</v>
      </c>
      <c r="W88" s="25">
        <f t="shared" si="21"/>
        <v>3.1785536145907827</v>
      </c>
      <c r="X88" s="25">
        <f t="shared" si="22"/>
        <v>17164.189518790226</v>
      </c>
      <c r="Y88" s="25">
        <f t="shared" si="15"/>
        <v>31467.680784448748</v>
      </c>
    </row>
    <row r="89" spans="2:25">
      <c r="B89" s="1"/>
      <c r="C89" s="4"/>
      <c r="F89" s="1"/>
      <c r="G89" s="4"/>
      <c r="I89" s="1"/>
      <c r="J89" s="1"/>
      <c r="K89" s="1"/>
      <c r="L89" s="1"/>
      <c r="M89" s="1"/>
      <c r="O89" s="25">
        <v>87</v>
      </c>
      <c r="P89" s="76">
        <f t="shared" si="16"/>
        <v>44026.611606400606</v>
      </c>
      <c r="Q89" s="25" t="str">
        <f t="shared" si="17"/>
        <v>EQUIPO 1</v>
      </c>
      <c r="R89" s="25" t="str">
        <f t="shared" si="18"/>
        <v>FIN</v>
      </c>
      <c r="S89" s="25">
        <f t="shared" si="23"/>
        <v>1</v>
      </c>
      <c r="T89" s="25">
        <f t="shared" si="24"/>
        <v>1</v>
      </c>
      <c r="U89" s="25">
        <f t="shared" si="19"/>
        <v>1</v>
      </c>
      <c r="V89" s="25">
        <f t="shared" si="20"/>
        <v>9900</v>
      </c>
      <c r="W89" s="25">
        <f t="shared" si="21"/>
        <v>306.32144638546742</v>
      </c>
      <c r="X89" s="25">
        <f t="shared" si="22"/>
        <v>3032582.3192161275</v>
      </c>
      <c r="Y89" s="25">
        <f t="shared" si="15"/>
        <v>3032582.3192161275</v>
      </c>
    </row>
    <row r="90" spans="2:25">
      <c r="B90" s="1"/>
      <c r="C90" s="4"/>
      <c r="F90" s="1"/>
      <c r="G90" s="4"/>
      <c r="I90" s="1"/>
      <c r="J90" s="1"/>
      <c r="K90" s="1"/>
      <c r="L90" s="1"/>
      <c r="M90" s="1"/>
      <c r="O90" s="25">
        <v>88</v>
      </c>
      <c r="P90" s="76">
        <f t="shared" si="16"/>
        <v>44039.375</v>
      </c>
      <c r="Q90" s="25" t="str">
        <f t="shared" si="17"/>
        <v>EQUIPO 1</v>
      </c>
      <c r="R90" s="25" t="str">
        <f t="shared" si="18"/>
        <v>INICIO</v>
      </c>
      <c r="S90" s="25">
        <f t="shared" si="23"/>
        <v>0</v>
      </c>
      <c r="T90" s="25">
        <f t="shared" si="24"/>
        <v>1</v>
      </c>
      <c r="U90" s="25">
        <f t="shared" si="19"/>
        <v>1</v>
      </c>
      <c r="V90" s="25">
        <f t="shared" si="20"/>
        <v>5400</v>
      </c>
      <c r="W90" s="25">
        <f t="shared" si="21"/>
        <v>0.50000000005820766</v>
      </c>
      <c r="X90" s="25">
        <f t="shared" si="22"/>
        <v>2700.0000003143214</v>
      </c>
      <c r="Y90" s="25">
        <f t="shared" si="15"/>
        <v>4950.0000005762558</v>
      </c>
    </row>
    <row r="91" spans="2:25">
      <c r="B91" s="1"/>
      <c r="C91" s="4"/>
      <c r="F91" s="1"/>
      <c r="G91" s="4"/>
      <c r="I91" s="1"/>
      <c r="J91" s="1"/>
      <c r="K91" s="1"/>
      <c r="L91" s="1"/>
      <c r="M91" s="1"/>
      <c r="O91" s="25">
        <v>89</v>
      </c>
      <c r="P91" s="76">
        <f t="shared" si="16"/>
        <v>44039.395833333336</v>
      </c>
      <c r="Q91" s="25" t="str">
        <f t="shared" si="17"/>
        <v>EQUIPO 2</v>
      </c>
      <c r="R91" s="25" t="str">
        <f t="shared" si="18"/>
        <v>INICIO</v>
      </c>
      <c r="S91" s="25">
        <f t="shared" si="23"/>
        <v>0</v>
      </c>
      <c r="T91" s="25">
        <f t="shared" si="24"/>
        <v>0</v>
      </c>
      <c r="U91" s="25">
        <f t="shared" si="19"/>
        <v>0</v>
      </c>
      <c r="V91" s="25">
        <f t="shared" si="20"/>
        <v>0</v>
      </c>
      <c r="W91" s="25">
        <f t="shared" si="21"/>
        <v>3.3801656205905601</v>
      </c>
      <c r="X91" s="25">
        <f t="shared" si="22"/>
        <v>0</v>
      </c>
      <c r="Y91" s="25">
        <f t="shared" si="15"/>
        <v>33463.639643846545</v>
      </c>
    </row>
    <row r="92" spans="2:25">
      <c r="B92" s="1"/>
      <c r="C92" s="4"/>
      <c r="F92" s="1"/>
      <c r="G92" s="4"/>
      <c r="I92" s="1"/>
      <c r="J92" s="1"/>
      <c r="K92" s="1"/>
      <c r="L92" s="1"/>
      <c r="M92" s="1"/>
      <c r="O92" s="25">
        <v>90</v>
      </c>
      <c r="P92" s="76">
        <f t="shared" si="16"/>
        <v>44039.536673567527</v>
      </c>
      <c r="Q92" s="25" t="str">
        <f t="shared" si="17"/>
        <v>EQUIPO 1</v>
      </c>
      <c r="R92" s="25" t="str">
        <f t="shared" si="18"/>
        <v>FIN</v>
      </c>
      <c r="S92" s="25">
        <f t="shared" si="23"/>
        <v>1</v>
      </c>
      <c r="T92" s="25">
        <f t="shared" si="24"/>
        <v>0</v>
      </c>
      <c r="U92" s="25">
        <f t="shared" si="19"/>
        <v>1</v>
      </c>
      <c r="V92" s="25">
        <f t="shared" si="20"/>
        <v>4500</v>
      </c>
      <c r="W92" s="25">
        <f t="shared" si="21"/>
        <v>0.18684021604713053</v>
      </c>
      <c r="X92" s="25">
        <f t="shared" si="22"/>
        <v>840.78097221208736</v>
      </c>
      <c r="Y92" s="25">
        <f t="shared" si="15"/>
        <v>1849.7181388665922</v>
      </c>
    </row>
    <row r="93" spans="2:25">
      <c r="B93" s="1"/>
      <c r="C93" s="4"/>
      <c r="F93" s="1"/>
      <c r="G93" s="4"/>
      <c r="I93" s="1"/>
      <c r="J93" s="1"/>
      <c r="K93" s="1"/>
      <c r="L93" s="1"/>
      <c r="M93" s="1"/>
      <c r="O93" s="25">
        <v>91</v>
      </c>
      <c r="P93" s="76">
        <f t="shared" si="16"/>
        <v>44039.544458576529</v>
      </c>
      <c r="Q93" s="25" t="str">
        <f t="shared" si="17"/>
        <v>EQUIPO 2</v>
      </c>
      <c r="R93" s="25" t="str">
        <f t="shared" si="18"/>
        <v>FIN</v>
      </c>
      <c r="S93" s="25">
        <f t="shared" si="23"/>
        <v>1</v>
      </c>
      <c r="T93" s="25">
        <f t="shared" si="24"/>
        <v>1</v>
      </c>
      <c r="U93" s="25">
        <f t="shared" si="19"/>
        <v>1</v>
      </c>
      <c r="V93" s="25">
        <f t="shared" si="20"/>
        <v>9900</v>
      </c>
      <c r="W93" s="25">
        <f t="shared" si="21"/>
        <v>72.832994163385592</v>
      </c>
      <c r="X93" s="25">
        <f t="shared" si="22"/>
        <v>721046.64221751736</v>
      </c>
      <c r="Y93" s="25">
        <f t="shared" si="15"/>
        <v>721046.64221751736</v>
      </c>
    </row>
    <row r="94" spans="2:25">
      <c r="B94" s="1"/>
      <c r="C94" s="4"/>
      <c r="F94" s="1"/>
      <c r="G94" s="4"/>
      <c r="I94" s="1"/>
      <c r="J94" s="1"/>
      <c r="K94" s="1"/>
      <c r="L94" s="1"/>
      <c r="M94" s="1"/>
      <c r="O94" s="25">
        <v>92</v>
      </c>
      <c r="P94" s="76">
        <f t="shared" si="16"/>
        <v>44042.57916666667</v>
      </c>
      <c r="Q94" s="25" t="str">
        <f t="shared" si="17"/>
        <v>EQUIPO 2</v>
      </c>
      <c r="R94" s="25" t="str">
        <f t="shared" si="18"/>
        <v>INICIO</v>
      </c>
      <c r="S94" s="25">
        <f t="shared" si="23"/>
        <v>1</v>
      </c>
      <c r="T94" s="25">
        <f t="shared" si="24"/>
        <v>0</v>
      </c>
      <c r="U94" s="25">
        <f t="shared" si="19"/>
        <v>1</v>
      </c>
      <c r="V94" s="25">
        <f t="shared" si="20"/>
        <v>4500</v>
      </c>
      <c r="W94" s="25">
        <f t="shared" si="21"/>
        <v>3.8678446104750037</v>
      </c>
      <c r="X94" s="25">
        <f t="shared" si="22"/>
        <v>17405.300747137517</v>
      </c>
      <c r="Y94" s="25">
        <f t="shared" si="15"/>
        <v>38291.661643702537</v>
      </c>
    </row>
    <row r="95" spans="2:25">
      <c r="B95" s="1"/>
      <c r="C95" s="4"/>
      <c r="F95" s="1"/>
      <c r="G95" s="4"/>
      <c r="I95" s="1"/>
      <c r="J95" s="1"/>
      <c r="K95" s="1"/>
      <c r="L95" s="1"/>
      <c r="M95" s="1"/>
      <c r="O95" s="25">
        <v>93</v>
      </c>
      <c r="P95" s="76">
        <f t="shared" si="16"/>
        <v>44042.740326858773</v>
      </c>
      <c r="Q95" s="25" t="str">
        <f t="shared" si="17"/>
        <v>EQUIPO 2</v>
      </c>
      <c r="R95" s="25" t="str">
        <f t="shared" si="18"/>
        <v>FIN</v>
      </c>
      <c r="S95" s="25">
        <f t="shared" si="23"/>
        <v>1</v>
      </c>
      <c r="T95" s="25">
        <f t="shared" si="24"/>
        <v>1</v>
      </c>
      <c r="U95" s="25">
        <f t="shared" si="19"/>
        <v>1</v>
      </c>
      <c r="V95" s="25">
        <f t="shared" si="20"/>
        <v>9900</v>
      </c>
      <c r="W95" s="25">
        <f t="shared" si="21"/>
        <v>30.232155389443506</v>
      </c>
      <c r="X95" s="25">
        <f t="shared" si="22"/>
        <v>299298.3383554907</v>
      </c>
      <c r="Y95" s="25">
        <f t="shared" si="15"/>
        <v>299298.3383554907</v>
      </c>
    </row>
    <row r="96" spans="2:25">
      <c r="B96" s="1"/>
      <c r="C96" s="4"/>
      <c r="F96" s="1"/>
      <c r="G96" s="4"/>
      <c r="I96" s="1"/>
      <c r="J96" s="1"/>
      <c r="K96" s="1"/>
      <c r="L96" s="1"/>
      <c r="M96" s="1"/>
      <c r="O96" s="25">
        <v>94</v>
      </c>
      <c r="P96" s="76">
        <f t="shared" si="16"/>
        <v>44044</v>
      </c>
      <c r="Q96" s="25" t="str">
        <f t="shared" si="17"/>
        <v>CAMBIO MES</v>
      </c>
      <c r="R96" s="25" t="str">
        <f t="shared" si="18"/>
        <v>CAMBIO MES</v>
      </c>
      <c r="S96" s="25">
        <f t="shared" si="23"/>
        <v>1</v>
      </c>
      <c r="T96" s="25">
        <f t="shared" si="24"/>
        <v>1</v>
      </c>
      <c r="U96" s="25">
        <f t="shared" si="19"/>
        <v>1</v>
      </c>
      <c r="V96" s="25">
        <f t="shared" si="20"/>
        <v>9900</v>
      </c>
      <c r="W96" s="25">
        <f t="shared" si="21"/>
        <v>111.91666666668607</v>
      </c>
      <c r="X96" s="25">
        <f t="shared" si="22"/>
        <v>1107975.0000001921</v>
      </c>
      <c r="Y96" s="25">
        <f t="shared" si="15"/>
        <v>1107975.0000001921</v>
      </c>
    </row>
    <row r="97" spans="2:25">
      <c r="B97" s="1"/>
      <c r="C97" s="4"/>
      <c r="F97" s="1"/>
      <c r="G97" s="4"/>
      <c r="I97" s="1"/>
      <c r="J97" s="1"/>
      <c r="K97" s="1"/>
      <c r="L97" s="1"/>
      <c r="M97" s="1"/>
      <c r="O97" s="25">
        <v>95</v>
      </c>
      <c r="P97" s="76">
        <f t="shared" si="16"/>
        <v>44048.663194444445</v>
      </c>
      <c r="Q97" s="25" t="str">
        <f t="shared" si="17"/>
        <v>EQUIPO 2</v>
      </c>
      <c r="R97" s="25" t="str">
        <f t="shared" si="18"/>
        <v>INICIO</v>
      </c>
      <c r="S97" s="25">
        <f t="shared" si="23"/>
        <v>1</v>
      </c>
      <c r="T97" s="25">
        <f t="shared" si="24"/>
        <v>0</v>
      </c>
      <c r="U97" s="25">
        <f t="shared" si="19"/>
        <v>1</v>
      </c>
      <c r="V97" s="25">
        <f t="shared" si="20"/>
        <v>4500</v>
      </c>
      <c r="W97" s="25">
        <f t="shared" si="21"/>
        <v>3.0885719916550443</v>
      </c>
      <c r="X97" s="25">
        <f t="shared" si="22"/>
        <v>13898.573962447699</v>
      </c>
      <c r="Y97" s="25">
        <f t="shared" si="15"/>
        <v>30576.862717384938</v>
      </c>
    </row>
    <row r="98" spans="2:25">
      <c r="B98" s="1"/>
      <c r="C98" s="4"/>
      <c r="F98" s="1"/>
      <c r="G98" s="4"/>
      <c r="I98" s="1"/>
      <c r="J98" s="1"/>
      <c r="K98" s="1"/>
      <c r="L98" s="1"/>
      <c r="M98" s="1"/>
      <c r="O98" s="25">
        <v>96</v>
      </c>
      <c r="P98" s="76">
        <f t="shared" si="16"/>
        <v>44048.791884944098</v>
      </c>
      <c r="Q98" s="25" t="str">
        <f t="shared" si="17"/>
        <v>EQUIPO 2</v>
      </c>
      <c r="R98" s="25" t="str">
        <f t="shared" si="18"/>
        <v>FIN</v>
      </c>
      <c r="S98" s="25">
        <f t="shared" si="23"/>
        <v>1</v>
      </c>
      <c r="T98" s="25">
        <f t="shared" si="24"/>
        <v>1</v>
      </c>
      <c r="U98" s="25">
        <f t="shared" si="19"/>
        <v>1</v>
      </c>
      <c r="V98" s="25">
        <f t="shared" si="20"/>
        <v>9900</v>
      </c>
      <c r="W98" s="25">
        <f t="shared" si="21"/>
        <v>16.744761341717094</v>
      </c>
      <c r="X98" s="25">
        <f t="shared" si="22"/>
        <v>165773.13728299923</v>
      </c>
      <c r="Y98" s="25">
        <f t="shared" si="15"/>
        <v>165773.13728299923</v>
      </c>
    </row>
    <row r="99" spans="2:25">
      <c r="B99" s="1"/>
      <c r="C99" s="4"/>
      <c r="F99" s="1"/>
      <c r="G99" s="4"/>
      <c r="I99" s="1"/>
      <c r="J99" s="1"/>
      <c r="K99" s="1"/>
      <c r="L99" s="1"/>
      <c r="M99" s="1"/>
      <c r="O99" s="25">
        <v>97</v>
      </c>
      <c r="P99" s="76">
        <f t="shared" si="16"/>
        <v>44049.489583333336</v>
      </c>
      <c r="Q99" s="25" t="str">
        <f t="shared" si="17"/>
        <v>EQUIPO 2</v>
      </c>
      <c r="R99" s="25" t="str">
        <f t="shared" si="18"/>
        <v>INICIO</v>
      </c>
      <c r="S99" s="25">
        <f t="shared" si="23"/>
        <v>1</v>
      </c>
      <c r="T99" s="25">
        <f t="shared" si="24"/>
        <v>0</v>
      </c>
      <c r="U99" s="25">
        <f t="shared" si="19"/>
        <v>1</v>
      </c>
      <c r="V99" s="25">
        <f t="shared" si="20"/>
        <v>4500</v>
      </c>
      <c r="W99" s="25">
        <f t="shared" si="21"/>
        <v>3.3131302917608991</v>
      </c>
      <c r="X99" s="25">
        <f t="shared" si="22"/>
        <v>14909.086312924046</v>
      </c>
      <c r="Y99" s="25">
        <f t="shared" si="15"/>
        <v>32799.989888432901</v>
      </c>
    </row>
    <row r="100" spans="2:25">
      <c r="B100" s="1"/>
      <c r="C100" s="4"/>
      <c r="F100" s="1"/>
      <c r="G100" s="4"/>
      <c r="I100" s="1"/>
      <c r="J100" s="1"/>
      <c r="K100" s="1"/>
      <c r="L100" s="1"/>
      <c r="M100" s="1"/>
      <c r="O100" s="25">
        <v>98</v>
      </c>
      <c r="P100" s="76">
        <f t="shared" si="16"/>
        <v>44049.627630428826</v>
      </c>
      <c r="Q100" s="25" t="str">
        <f t="shared" si="17"/>
        <v>EQUIPO 2</v>
      </c>
      <c r="R100" s="25" t="str">
        <f t="shared" si="18"/>
        <v>FIN</v>
      </c>
      <c r="S100" s="25">
        <f t="shared" si="23"/>
        <v>1</v>
      </c>
      <c r="T100" s="25">
        <f t="shared" si="24"/>
        <v>1</v>
      </c>
      <c r="U100" s="25">
        <f t="shared" si="19"/>
        <v>1</v>
      </c>
      <c r="V100" s="25">
        <f t="shared" si="20"/>
        <v>9900</v>
      </c>
      <c r="W100" s="25">
        <f t="shared" si="21"/>
        <v>162.93686970812269</v>
      </c>
      <c r="X100" s="25">
        <f t="shared" si="22"/>
        <v>1613075.0101104146</v>
      </c>
      <c r="Y100" s="25">
        <f t="shared" si="15"/>
        <v>1613075.0101104146</v>
      </c>
    </row>
    <row r="101" spans="2:25">
      <c r="B101" s="1"/>
      <c r="C101" s="4"/>
      <c r="F101" s="1"/>
      <c r="G101" s="4"/>
      <c r="I101" s="1"/>
      <c r="J101" s="1"/>
      <c r="K101" s="1"/>
      <c r="L101" s="1"/>
      <c r="M101" s="1"/>
      <c r="O101" s="25">
        <v>99</v>
      </c>
      <c r="P101" s="76">
        <f t="shared" si="16"/>
        <v>44056.416666666664</v>
      </c>
      <c r="Q101" s="25" t="str">
        <f t="shared" si="17"/>
        <v>EQUIPO 2</v>
      </c>
      <c r="R101" s="25" t="str">
        <f t="shared" si="18"/>
        <v>INICIO</v>
      </c>
      <c r="S101" s="25">
        <f t="shared" si="23"/>
        <v>1</v>
      </c>
      <c r="T101" s="25">
        <f t="shared" si="24"/>
        <v>0</v>
      </c>
      <c r="U101" s="25">
        <f t="shared" si="19"/>
        <v>1</v>
      </c>
      <c r="V101" s="25">
        <f t="shared" si="20"/>
        <v>4500</v>
      </c>
      <c r="W101" s="25">
        <f t="shared" si="21"/>
        <v>3.7743883247603662</v>
      </c>
      <c r="X101" s="25">
        <f t="shared" si="22"/>
        <v>16984.747461421648</v>
      </c>
      <c r="Y101" s="25">
        <f t="shared" si="15"/>
        <v>37366.444415127626</v>
      </c>
    </row>
    <row r="102" spans="2:25">
      <c r="B102" s="1"/>
      <c r="C102" s="4"/>
      <c r="F102" s="1"/>
      <c r="G102" s="4"/>
      <c r="I102" s="1"/>
      <c r="J102" s="1"/>
      <c r="K102" s="1"/>
      <c r="L102" s="1"/>
      <c r="M102" s="1"/>
      <c r="O102" s="25">
        <v>100</v>
      </c>
      <c r="P102" s="76">
        <f t="shared" si="16"/>
        <v>44056.573932846863</v>
      </c>
      <c r="Q102" s="25" t="str">
        <f t="shared" si="17"/>
        <v>EQUIPO 2</v>
      </c>
      <c r="R102" s="25" t="str">
        <f t="shared" si="18"/>
        <v>FIN</v>
      </c>
      <c r="S102" s="25">
        <f t="shared" si="23"/>
        <v>1</v>
      </c>
      <c r="T102" s="25">
        <f t="shared" si="24"/>
        <v>1</v>
      </c>
      <c r="U102" s="25">
        <f t="shared" si="19"/>
        <v>1</v>
      </c>
      <c r="V102" s="25">
        <f t="shared" si="20"/>
        <v>9900</v>
      </c>
      <c r="W102" s="25">
        <f t="shared" si="21"/>
        <v>442.22561167529784</v>
      </c>
      <c r="X102" s="25">
        <f t="shared" si="22"/>
        <v>4378033.5555854486</v>
      </c>
      <c r="Y102" s="25">
        <f t="shared" si="15"/>
        <v>4378033.5555854486</v>
      </c>
    </row>
    <row r="103" spans="2:25">
      <c r="B103" s="1"/>
      <c r="C103" s="4"/>
      <c r="F103" s="1"/>
      <c r="G103" s="4"/>
      <c r="I103" s="1"/>
      <c r="J103" s="1"/>
      <c r="K103" s="1"/>
      <c r="L103" s="1"/>
      <c r="M103" s="1"/>
      <c r="O103" s="25">
        <v>101</v>
      </c>
      <c r="P103" s="76">
        <f t="shared" si="16"/>
        <v>44075</v>
      </c>
      <c r="Q103" s="25" t="str">
        <f t="shared" si="17"/>
        <v>CAMBIO MES</v>
      </c>
      <c r="R103" s="25" t="str">
        <f t="shared" si="18"/>
        <v>CAMBIO MES</v>
      </c>
      <c r="S103" s="25">
        <f t="shared" si="23"/>
        <v>1</v>
      </c>
      <c r="T103" s="25">
        <f t="shared" si="24"/>
        <v>1</v>
      </c>
      <c r="U103" s="25">
        <f t="shared" si="19"/>
        <v>1</v>
      </c>
      <c r="V103" s="25">
        <f t="shared" si="20"/>
        <v>9900</v>
      </c>
      <c r="W103" s="25">
        <f t="shared" si="21"/>
        <v>16.350000000034925</v>
      </c>
      <c r="X103" s="25">
        <f t="shared" si="22"/>
        <v>161865.00000034575</v>
      </c>
      <c r="Y103" s="25">
        <f t="shared" si="15"/>
        <v>161865.00000034575</v>
      </c>
    </row>
    <row r="104" spans="2:25">
      <c r="B104" s="1"/>
      <c r="C104" s="4"/>
      <c r="F104" s="1"/>
      <c r="G104" s="4"/>
      <c r="I104" s="1"/>
      <c r="J104" s="1"/>
      <c r="K104" s="1"/>
      <c r="L104" s="1"/>
      <c r="M104" s="1"/>
      <c r="O104" s="25">
        <v>102</v>
      </c>
      <c r="P104" s="76">
        <f t="shared" si="16"/>
        <v>44075.681250000001</v>
      </c>
      <c r="Q104" s="25" t="str">
        <f t="shared" si="17"/>
        <v>EQUIPO 2</v>
      </c>
      <c r="R104" s="25" t="str">
        <f t="shared" si="18"/>
        <v>INICIO</v>
      </c>
      <c r="S104" s="25">
        <f t="shared" si="23"/>
        <v>1</v>
      </c>
      <c r="T104" s="25">
        <f t="shared" si="24"/>
        <v>0</v>
      </c>
      <c r="U104" s="25">
        <f t="shared" si="19"/>
        <v>1</v>
      </c>
      <c r="V104" s="25">
        <f t="shared" si="20"/>
        <v>4500</v>
      </c>
      <c r="W104" s="25">
        <f t="shared" si="21"/>
        <v>4.9999999988358468E-2</v>
      </c>
      <c r="X104" s="25">
        <f t="shared" si="22"/>
        <v>224.99999994761311</v>
      </c>
      <c r="Y104" s="25">
        <f t="shared" si="15"/>
        <v>494.99999988474883</v>
      </c>
    </row>
    <row r="105" spans="2:25">
      <c r="B105" s="1"/>
      <c r="C105" s="4"/>
      <c r="F105" s="1"/>
      <c r="G105" s="4"/>
      <c r="I105" s="1"/>
      <c r="J105" s="1"/>
      <c r="K105" s="1"/>
      <c r="L105" s="1"/>
      <c r="M105" s="1"/>
      <c r="O105" s="25">
        <v>103</v>
      </c>
      <c r="P105" s="76">
        <f t="shared" si="16"/>
        <v>44075.683333333334</v>
      </c>
      <c r="Q105" s="25" t="str">
        <f t="shared" si="17"/>
        <v>EQUIPO 1</v>
      </c>
      <c r="R105" s="25" t="str">
        <f t="shared" si="18"/>
        <v>INICIO</v>
      </c>
      <c r="S105" s="25">
        <f t="shared" si="23"/>
        <v>0</v>
      </c>
      <c r="T105" s="25">
        <f t="shared" si="24"/>
        <v>0</v>
      </c>
      <c r="U105" s="25">
        <f t="shared" si="19"/>
        <v>0</v>
      </c>
      <c r="V105" s="25">
        <f t="shared" si="20"/>
        <v>0</v>
      </c>
      <c r="W105" s="25">
        <f t="shared" si="21"/>
        <v>3.9334469399764203</v>
      </c>
      <c r="X105" s="25">
        <f t="shared" si="22"/>
        <v>0</v>
      </c>
      <c r="Y105" s="25">
        <f t="shared" si="15"/>
        <v>38941.124705766561</v>
      </c>
    </row>
    <row r="106" spans="2:25">
      <c r="B106" s="1"/>
      <c r="C106" s="4"/>
      <c r="F106" s="1"/>
      <c r="G106" s="4"/>
      <c r="I106" s="1"/>
      <c r="J106" s="1"/>
      <c r="K106" s="1"/>
      <c r="L106" s="1"/>
      <c r="M106" s="1"/>
      <c r="O106" s="25">
        <v>104</v>
      </c>
      <c r="P106" s="76">
        <f t="shared" si="16"/>
        <v>44075.847226955833</v>
      </c>
      <c r="Q106" s="25" t="str">
        <f t="shared" si="17"/>
        <v>EQUIPO 2</v>
      </c>
      <c r="R106" s="25" t="str">
        <f t="shared" si="18"/>
        <v>FIN</v>
      </c>
      <c r="S106" s="25">
        <f t="shared" si="23"/>
        <v>0</v>
      </c>
      <c r="T106" s="25">
        <f t="shared" si="24"/>
        <v>1</v>
      </c>
      <c r="U106" s="25">
        <f t="shared" si="19"/>
        <v>1</v>
      </c>
      <c r="V106" s="25">
        <f t="shared" si="20"/>
        <v>5400</v>
      </c>
      <c r="W106" s="25">
        <f t="shared" si="21"/>
        <v>4.7778910724446177E-2</v>
      </c>
      <c r="X106" s="25">
        <f t="shared" si="22"/>
        <v>258.00611791200936</v>
      </c>
      <c r="Y106" s="25">
        <f t="shared" si="15"/>
        <v>473.01121617201716</v>
      </c>
    </row>
    <row r="107" spans="2:25">
      <c r="B107" s="1"/>
      <c r="C107" s="4"/>
      <c r="F107" s="1"/>
      <c r="G107" s="4"/>
      <c r="I107" s="1"/>
      <c r="J107" s="1"/>
      <c r="K107" s="1"/>
      <c r="L107" s="1"/>
      <c r="M107" s="1"/>
      <c r="O107" s="25">
        <v>105</v>
      </c>
      <c r="P107" s="76">
        <f t="shared" si="16"/>
        <v>44075.84921774378</v>
      </c>
      <c r="Q107" s="25" t="str">
        <f t="shared" si="17"/>
        <v>EQUIPO 1</v>
      </c>
      <c r="R107" s="25" t="str">
        <f t="shared" si="18"/>
        <v>FIN</v>
      </c>
      <c r="S107" s="25">
        <f t="shared" si="23"/>
        <v>1</v>
      </c>
      <c r="T107" s="25">
        <f t="shared" si="24"/>
        <v>1</v>
      </c>
      <c r="U107" s="25">
        <f t="shared" si="19"/>
        <v>1</v>
      </c>
      <c r="V107" s="25">
        <f t="shared" si="20"/>
        <v>9900</v>
      </c>
      <c r="W107" s="25">
        <f t="shared" si="21"/>
        <v>61.618774149217643</v>
      </c>
      <c r="X107" s="25">
        <f t="shared" si="22"/>
        <v>610025.86407725466</v>
      </c>
      <c r="Y107" s="25">
        <f t="shared" si="15"/>
        <v>610025.86407725466</v>
      </c>
    </row>
    <row r="108" spans="2:25">
      <c r="B108" s="1"/>
      <c r="C108" s="4"/>
      <c r="F108" s="1"/>
      <c r="G108" s="4"/>
      <c r="I108" s="1"/>
      <c r="J108" s="1"/>
      <c r="K108" s="1"/>
      <c r="L108" s="1"/>
      <c r="M108" s="1"/>
      <c r="O108" s="25">
        <v>106</v>
      </c>
      <c r="P108" s="76">
        <f t="shared" si="16"/>
        <v>44078.416666666664</v>
      </c>
      <c r="Q108" s="25" t="str">
        <f t="shared" si="17"/>
        <v>EQUIPO 1</v>
      </c>
      <c r="R108" s="25" t="str">
        <f t="shared" si="18"/>
        <v>INICIO</v>
      </c>
      <c r="S108" s="25">
        <f t="shared" si="23"/>
        <v>0</v>
      </c>
      <c r="T108" s="25">
        <f t="shared" si="24"/>
        <v>1</v>
      </c>
      <c r="U108" s="25">
        <f t="shared" si="19"/>
        <v>1</v>
      </c>
      <c r="V108" s="25">
        <f t="shared" si="20"/>
        <v>5400</v>
      </c>
      <c r="W108" s="25">
        <f t="shared" si="21"/>
        <v>0</v>
      </c>
      <c r="X108" s="25">
        <f t="shared" si="22"/>
        <v>0</v>
      </c>
      <c r="Y108" s="25">
        <f t="shared" si="15"/>
        <v>0</v>
      </c>
    </row>
    <row r="109" spans="2:25">
      <c r="B109" s="1"/>
      <c r="C109" s="4"/>
      <c r="F109" s="1"/>
      <c r="G109" s="4"/>
      <c r="I109" s="1"/>
      <c r="J109" s="1"/>
      <c r="K109" s="1"/>
      <c r="L109" s="1"/>
      <c r="M109" s="1"/>
      <c r="O109" s="25">
        <v>107</v>
      </c>
      <c r="P109" s="76">
        <f t="shared" si="16"/>
        <v>44078.416666666664</v>
      </c>
      <c r="Q109" s="25" t="str">
        <f t="shared" si="17"/>
        <v>EQUIPO 1</v>
      </c>
      <c r="R109" s="25" t="str">
        <f t="shared" si="18"/>
        <v>INICIO</v>
      </c>
      <c r="S109" s="25">
        <f t="shared" si="23"/>
        <v>0</v>
      </c>
      <c r="T109" s="25">
        <f t="shared" si="24"/>
        <v>1</v>
      </c>
      <c r="U109" s="25">
        <f t="shared" si="19"/>
        <v>1</v>
      </c>
      <c r="V109" s="25">
        <f t="shared" si="20"/>
        <v>5400</v>
      </c>
      <c r="W109" s="25">
        <f t="shared" si="21"/>
        <v>3.9150212166714482</v>
      </c>
      <c r="X109" s="25">
        <f t="shared" si="22"/>
        <v>21141.11457002582</v>
      </c>
      <c r="Y109" s="25">
        <f t="shared" si="15"/>
        <v>38758.710045047337</v>
      </c>
    </row>
    <row r="110" spans="2:25">
      <c r="B110" s="1"/>
      <c r="C110" s="4"/>
      <c r="F110" s="1"/>
      <c r="G110" s="4"/>
      <c r="I110" s="1"/>
      <c r="J110" s="1"/>
      <c r="K110" s="1"/>
      <c r="L110" s="1"/>
      <c r="M110" s="1"/>
      <c r="O110" s="25">
        <v>108</v>
      </c>
      <c r="P110" s="76">
        <f t="shared" si="16"/>
        <v>44078.579792550692</v>
      </c>
      <c r="Q110" s="25" t="str">
        <f t="shared" si="17"/>
        <v>EQUIPO 1</v>
      </c>
      <c r="R110" s="25" t="str">
        <f t="shared" si="18"/>
        <v>FIN</v>
      </c>
      <c r="S110" s="25">
        <f t="shared" si="23"/>
        <v>1</v>
      </c>
      <c r="T110" s="25">
        <f t="shared" si="24"/>
        <v>1</v>
      </c>
      <c r="U110" s="25">
        <f t="shared" si="19"/>
        <v>1</v>
      </c>
      <c r="V110" s="25">
        <f t="shared" si="20"/>
        <v>9900</v>
      </c>
      <c r="W110" s="25">
        <f t="shared" si="21"/>
        <v>2.8739744215272367E-2</v>
      </c>
      <c r="X110" s="25">
        <f t="shared" si="22"/>
        <v>284.52346773119643</v>
      </c>
      <c r="Y110" s="25">
        <f t="shared" si="15"/>
        <v>284.52346773119643</v>
      </c>
    </row>
    <row r="111" spans="2:25">
      <c r="B111" s="1"/>
      <c r="C111" s="4"/>
      <c r="F111" s="1"/>
      <c r="G111" s="4"/>
      <c r="I111" s="1"/>
      <c r="J111" s="1"/>
      <c r="K111" s="1"/>
      <c r="L111" s="1"/>
      <c r="M111" s="1"/>
      <c r="O111" s="25">
        <v>109</v>
      </c>
      <c r="P111" s="76">
        <f t="shared" si="16"/>
        <v>44078.580990040035</v>
      </c>
      <c r="Q111" s="25" t="str">
        <f t="shared" si="17"/>
        <v>EQUIPO 2</v>
      </c>
      <c r="R111" s="25" t="str">
        <f t="shared" si="18"/>
        <v>FIN</v>
      </c>
      <c r="S111" s="25">
        <f t="shared" si="23"/>
        <v>1</v>
      </c>
      <c r="T111" s="25">
        <f t="shared" si="24"/>
        <v>1</v>
      </c>
      <c r="U111" s="25">
        <f t="shared" si="19"/>
        <v>1</v>
      </c>
      <c r="V111" s="25">
        <f t="shared" si="20"/>
        <v>9900</v>
      </c>
      <c r="W111" s="25">
        <f t="shared" si="21"/>
        <v>262.05623903917149</v>
      </c>
      <c r="X111" s="25">
        <f t="shared" si="22"/>
        <v>2594356.7664877977</v>
      </c>
      <c r="Y111" s="25">
        <f t="shared" si="15"/>
        <v>2594356.7664877977</v>
      </c>
    </row>
    <row r="112" spans="2:25">
      <c r="B112" s="1"/>
      <c r="C112" s="4"/>
      <c r="F112" s="1"/>
      <c r="G112" s="4"/>
      <c r="I112" s="1"/>
      <c r="J112" s="1"/>
      <c r="K112" s="1"/>
      <c r="L112" s="1"/>
      <c r="M112" s="1"/>
      <c r="O112" s="25">
        <v>110</v>
      </c>
      <c r="P112" s="76">
        <f t="shared" si="16"/>
        <v>44089.5</v>
      </c>
      <c r="Q112" s="25" t="str">
        <f t="shared" si="17"/>
        <v>EQUIPO 2</v>
      </c>
      <c r="R112" s="25" t="str">
        <f t="shared" si="18"/>
        <v>INICIO</v>
      </c>
      <c r="S112" s="25">
        <f t="shared" si="23"/>
        <v>1</v>
      </c>
      <c r="T112" s="25">
        <f t="shared" si="24"/>
        <v>0</v>
      </c>
      <c r="U112" s="25">
        <f t="shared" si="19"/>
        <v>1</v>
      </c>
      <c r="V112" s="25">
        <f t="shared" si="20"/>
        <v>4500</v>
      </c>
      <c r="W112" s="25">
        <f t="shared" si="21"/>
        <v>3.7793695454020053</v>
      </c>
      <c r="X112" s="25">
        <f t="shared" si="22"/>
        <v>17007.162954309024</v>
      </c>
      <c r="Y112" s="25">
        <f t="shared" si="15"/>
        <v>37415.758499479853</v>
      </c>
    </row>
    <row r="113" spans="2:25">
      <c r="B113" s="1"/>
      <c r="C113" s="4"/>
      <c r="F113" s="1"/>
      <c r="G113" s="4"/>
      <c r="I113" s="1"/>
      <c r="J113" s="1"/>
      <c r="K113" s="1"/>
      <c r="L113" s="1"/>
      <c r="M113" s="1"/>
      <c r="O113" s="25">
        <v>111</v>
      </c>
      <c r="P113" s="76">
        <f t="shared" si="16"/>
        <v>44089.657473731058</v>
      </c>
      <c r="Q113" s="25" t="str">
        <f t="shared" si="17"/>
        <v>EQUIPO 2</v>
      </c>
      <c r="R113" s="25" t="str">
        <f t="shared" si="18"/>
        <v>FIN</v>
      </c>
      <c r="S113" s="25">
        <f t="shared" si="23"/>
        <v>1</v>
      </c>
      <c r="T113" s="25">
        <f t="shared" si="24"/>
        <v>1</v>
      </c>
      <c r="U113" s="25">
        <f t="shared" si="19"/>
        <v>1</v>
      </c>
      <c r="V113" s="25">
        <f t="shared" si="20"/>
        <v>9900</v>
      </c>
      <c r="W113" s="25">
        <f t="shared" si="21"/>
        <v>47.220630454597995</v>
      </c>
      <c r="X113" s="25">
        <f t="shared" si="22"/>
        <v>467484.24150052015</v>
      </c>
      <c r="Y113" s="25">
        <f t="shared" si="15"/>
        <v>467484.24150052015</v>
      </c>
    </row>
    <row r="114" spans="2:25">
      <c r="B114" s="1"/>
      <c r="C114" s="4"/>
      <c r="F114" s="1"/>
      <c r="G114" s="4"/>
      <c r="I114" s="1"/>
      <c r="J114" s="1"/>
      <c r="K114" s="1"/>
      <c r="L114" s="1"/>
      <c r="M114" s="1"/>
      <c r="O114" s="25">
        <v>112</v>
      </c>
      <c r="P114" s="76">
        <f t="shared" si="16"/>
        <v>44091.625</v>
      </c>
      <c r="Q114" s="25" t="str">
        <f t="shared" si="17"/>
        <v>EQUIPO 2</v>
      </c>
      <c r="R114" s="25" t="str">
        <f t="shared" si="18"/>
        <v>INICIO</v>
      </c>
      <c r="S114" s="25">
        <f t="shared" si="23"/>
        <v>1</v>
      </c>
      <c r="T114" s="25">
        <f t="shared" si="24"/>
        <v>0</v>
      </c>
      <c r="U114" s="25">
        <f t="shared" si="19"/>
        <v>1</v>
      </c>
      <c r="V114" s="25">
        <f t="shared" si="20"/>
        <v>4500</v>
      </c>
      <c r="W114" s="25">
        <f t="shared" si="21"/>
        <v>3.3051869940245524</v>
      </c>
      <c r="X114" s="25">
        <f t="shared" si="22"/>
        <v>14873.341473110486</v>
      </c>
      <c r="Y114" s="25">
        <f t="shared" si="15"/>
        <v>32721.351240843069</v>
      </c>
    </row>
    <row r="115" spans="2:25">
      <c r="B115" s="1"/>
      <c r="C115" s="4"/>
      <c r="F115" s="1"/>
      <c r="G115" s="4"/>
      <c r="I115" s="1"/>
      <c r="J115" s="1"/>
      <c r="K115" s="1"/>
      <c r="L115" s="1"/>
      <c r="M115" s="1"/>
      <c r="O115" s="25">
        <v>113</v>
      </c>
      <c r="P115" s="76">
        <f t="shared" si="16"/>
        <v>44091.762716124751</v>
      </c>
      <c r="Q115" s="25" t="str">
        <f t="shared" si="17"/>
        <v>EQUIPO 2</v>
      </c>
      <c r="R115" s="25" t="str">
        <f t="shared" si="18"/>
        <v>FIN</v>
      </c>
      <c r="S115" s="25">
        <f t="shared" si="23"/>
        <v>1</v>
      </c>
      <c r="T115" s="25">
        <f t="shared" si="24"/>
        <v>1</v>
      </c>
      <c r="U115" s="25">
        <f t="shared" si="19"/>
        <v>1</v>
      </c>
      <c r="V115" s="25">
        <f t="shared" si="20"/>
        <v>9900</v>
      </c>
      <c r="W115" s="25">
        <f t="shared" si="21"/>
        <v>161.69481300597545</v>
      </c>
      <c r="X115" s="25">
        <f t="shared" si="22"/>
        <v>1600778.6487591569</v>
      </c>
      <c r="Y115" s="25">
        <f t="shared" si="15"/>
        <v>1600778.6487591569</v>
      </c>
    </row>
    <row r="116" spans="2:25">
      <c r="B116" s="1"/>
      <c r="C116" s="4"/>
      <c r="F116" s="1"/>
      <c r="G116" s="4"/>
      <c r="I116" s="1"/>
      <c r="J116" s="1"/>
      <c r="K116" s="1"/>
      <c r="L116" s="1"/>
      <c r="M116" s="1"/>
      <c r="O116" s="25">
        <v>114</v>
      </c>
      <c r="P116" s="76">
        <f t="shared" si="16"/>
        <v>44098.5</v>
      </c>
      <c r="Q116" s="25" t="str">
        <f t="shared" si="17"/>
        <v>EQUIPO 2</v>
      </c>
      <c r="R116" s="25" t="str">
        <f t="shared" si="18"/>
        <v>INICIO</v>
      </c>
      <c r="S116" s="25">
        <f t="shared" si="23"/>
        <v>1</v>
      </c>
      <c r="T116" s="25">
        <f t="shared" si="24"/>
        <v>0</v>
      </c>
      <c r="U116" s="25">
        <f t="shared" si="19"/>
        <v>1</v>
      </c>
      <c r="V116" s="25">
        <f t="shared" si="20"/>
        <v>4500</v>
      </c>
      <c r="W116" s="25">
        <f t="shared" si="21"/>
        <v>0.50000000005820766</v>
      </c>
      <c r="X116" s="25">
        <f t="shared" si="22"/>
        <v>2250.0000002619345</v>
      </c>
      <c r="Y116" s="25">
        <f t="shared" si="15"/>
        <v>4950.0000005762558</v>
      </c>
    </row>
    <row r="117" spans="2:25">
      <c r="B117" s="1"/>
      <c r="C117" s="4"/>
      <c r="F117" s="1"/>
      <c r="G117" s="4"/>
      <c r="I117" s="1"/>
      <c r="J117" s="1"/>
      <c r="K117" s="1"/>
      <c r="L117" s="1"/>
      <c r="M117" s="1"/>
      <c r="O117" s="25">
        <v>115</v>
      </c>
      <c r="P117" s="76">
        <f t="shared" si="16"/>
        <v>44098.520833333336</v>
      </c>
      <c r="Q117" s="25" t="str">
        <f t="shared" si="17"/>
        <v>EQUIPO 1</v>
      </c>
      <c r="R117" s="25" t="str">
        <f t="shared" si="18"/>
        <v>INICIO</v>
      </c>
      <c r="S117" s="25">
        <f t="shared" si="23"/>
        <v>0</v>
      </c>
      <c r="T117" s="25">
        <f t="shared" si="24"/>
        <v>0</v>
      </c>
      <c r="U117" s="25">
        <f t="shared" si="19"/>
        <v>0</v>
      </c>
      <c r="V117" s="25">
        <f t="shared" si="20"/>
        <v>0</v>
      </c>
      <c r="W117" s="25">
        <f t="shared" si="21"/>
        <v>2.8145485870772973</v>
      </c>
      <c r="X117" s="25">
        <f t="shared" si="22"/>
        <v>0</v>
      </c>
      <c r="Y117" s="25">
        <f t="shared" si="15"/>
        <v>27864.031012065243</v>
      </c>
    </row>
    <row r="118" spans="2:25">
      <c r="B118" s="1"/>
      <c r="C118" s="4"/>
      <c r="F118" s="1"/>
      <c r="G118" s="4"/>
      <c r="I118" s="1"/>
      <c r="J118" s="1"/>
      <c r="K118" s="1"/>
      <c r="L118" s="1"/>
      <c r="M118" s="1"/>
      <c r="O118" s="25">
        <v>116</v>
      </c>
      <c r="P118" s="76">
        <f t="shared" si="16"/>
        <v>44098.638106191131</v>
      </c>
      <c r="Q118" s="25" t="str">
        <f t="shared" si="17"/>
        <v>EQUIPO 2</v>
      </c>
      <c r="R118" s="25" t="str">
        <f t="shared" si="18"/>
        <v>FIN</v>
      </c>
      <c r="S118" s="25">
        <f t="shared" si="23"/>
        <v>0</v>
      </c>
      <c r="T118" s="25">
        <f t="shared" si="24"/>
        <v>1</v>
      </c>
      <c r="U118" s="25">
        <f t="shared" si="19"/>
        <v>1</v>
      </c>
      <c r="V118" s="25">
        <f t="shared" si="20"/>
        <v>5400</v>
      </c>
      <c r="W118" s="25">
        <f t="shared" si="21"/>
        <v>0.69998807413503528</v>
      </c>
      <c r="X118" s="25">
        <f t="shared" si="22"/>
        <v>3779.9356003291905</v>
      </c>
      <c r="Y118" s="25">
        <f t="shared" si="15"/>
        <v>6929.8819339368492</v>
      </c>
    </row>
    <row r="119" spans="2:25">
      <c r="B119" s="1"/>
      <c r="C119" s="4"/>
      <c r="F119" s="1"/>
      <c r="G119" s="4"/>
      <c r="I119" s="1"/>
      <c r="J119" s="1"/>
      <c r="K119" s="1"/>
      <c r="L119" s="1"/>
      <c r="M119" s="1"/>
      <c r="O119" s="25">
        <v>117</v>
      </c>
      <c r="P119" s="76">
        <f t="shared" si="16"/>
        <v>44098.667272360886</v>
      </c>
      <c r="Q119" s="25" t="str">
        <f t="shared" si="17"/>
        <v>EQUIPO 1</v>
      </c>
      <c r="R119" s="25" t="str">
        <f t="shared" si="18"/>
        <v>FIN</v>
      </c>
      <c r="S119" s="25">
        <f t="shared" si="23"/>
        <v>1</v>
      </c>
      <c r="T119" s="25">
        <f t="shared" si="24"/>
        <v>1</v>
      </c>
      <c r="U119" s="25">
        <f t="shared" si="19"/>
        <v>1</v>
      </c>
      <c r="V119" s="25">
        <f t="shared" si="20"/>
        <v>9900</v>
      </c>
      <c r="W119" s="25">
        <f t="shared" si="21"/>
        <v>16.98546333872946</v>
      </c>
      <c r="X119" s="25">
        <f t="shared" si="22"/>
        <v>168156.08705342165</v>
      </c>
      <c r="Y119" s="25">
        <f t="shared" si="15"/>
        <v>168156.08705342165</v>
      </c>
    </row>
    <row r="120" spans="2:25">
      <c r="B120" s="1"/>
      <c r="C120" s="4"/>
      <c r="F120" s="1"/>
      <c r="G120" s="4"/>
      <c r="I120" s="1"/>
      <c r="J120" s="1"/>
      <c r="K120" s="1"/>
      <c r="L120" s="1"/>
      <c r="M120" s="1"/>
      <c r="O120" s="25">
        <v>118</v>
      </c>
      <c r="P120" s="76">
        <f t="shared" si="16"/>
        <v>44099.375</v>
      </c>
      <c r="Q120" s="25" t="str">
        <f t="shared" si="17"/>
        <v>EQUIPO 1</v>
      </c>
      <c r="R120" s="25" t="str">
        <f t="shared" si="18"/>
        <v>INICIO</v>
      </c>
      <c r="S120" s="25">
        <f t="shared" si="23"/>
        <v>0</v>
      </c>
      <c r="T120" s="25">
        <f t="shared" si="24"/>
        <v>1</v>
      </c>
      <c r="U120" s="25">
        <f t="shared" si="19"/>
        <v>1</v>
      </c>
      <c r="V120" s="25">
        <f t="shared" si="20"/>
        <v>5400</v>
      </c>
      <c r="W120" s="25">
        <f t="shared" si="21"/>
        <v>0.50000000005820766</v>
      </c>
      <c r="X120" s="25">
        <f t="shared" si="22"/>
        <v>2700.0000003143214</v>
      </c>
      <c r="Y120" s="25">
        <f t="shared" si="15"/>
        <v>4950.0000005762558</v>
      </c>
    </row>
    <row r="121" spans="2:25">
      <c r="B121" s="1"/>
      <c r="C121" s="4"/>
      <c r="F121" s="1"/>
      <c r="G121" s="4"/>
      <c r="I121" s="1"/>
      <c r="J121" s="1"/>
      <c r="K121" s="1"/>
      <c r="L121" s="1"/>
      <c r="M121" s="1"/>
      <c r="O121" s="25">
        <v>119</v>
      </c>
      <c r="P121" s="76">
        <f t="shared" si="16"/>
        <v>44099.395833333336</v>
      </c>
      <c r="Q121" s="25" t="str">
        <f t="shared" si="17"/>
        <v>EQUIPO 2</v>
      </c>
      <c r="R121" s="25" t="str">
        <f t="shared" si="18"/>
        <v>INICIO</v>
      </c>
      <c r="S121" s="25">
        <f t="shared" si="23"/>
        <v>0</v>
      </c>
      <c r="T121" s="25">
        <f t="shared" si="24"/>
        <v>0</v>
      </c>
      <c r="U121" s="25">
        <f t="shared" si="19"/>
        <v>0</v>
      </c>
      <c r="V121" s="25">
        <f t="shared" si="20"/>
        <v>0</v>
      </c>
      <c r="W121" s="25">
        <f t="shared" si="21"/>
        <v>3.2247088247677311</v>
      </c>
      <c r="X121" s="25">
        <f t="shared" si="22"/>
        <v>0</v>
      </c>
      <c r="Y121" s="25">
        <f t="shared" si="15"/>
        <v>31924.617365200538</v>
      </c>
    </row>
    <row r="122" spans="2:25">
      <c r="B122" s="1"/>
      <c r="C122" s="4"/>
      <c r="F122" s="1"/>
      <c r="G122" s="4"/>
      <c r="I122" s="1"/>
      <c r="J122" s="1"/>
      <c r="K122" s="1"/>
      <c r="L122" s="1"/>
      <c r="M122" s="1"/>
      <c r="O122" s="25">
        <v>120</v>
      </c>
      <c r="P122" s="76">
        <f t="shared" si="16"/>
        <v>44099.530196201034</v>
      </c>
      <c r="Q122" s="25" t="str">
        <f t="shared" si="17"/>
        <v>EQUIPO 2</v>
      </c>
      <c r="R122" s="25" t="str">
        <f t="shared" si="18"/>
        <v>FIN</v>
      </c>
      <c r="S122" s="25">
        <f t="shared" si="23"/>
        <v>0</v>
      </c>
      <c r="T122" s="25">
        <f t="shared" si="24"/>
        <v>1</v>
      </c>
      <c r="U122" s="25">
        <f t="shared" si="19"/>
        <v>1</v>
      </c>
      <c r="V122" s="25">
        <f t="shared" si="20"/>
        <v>5400</v>
      </c>
      <c r="W122" s="25">
        <f t="shared" si="21"/>
        <v>5.8518589474260807E-2</v>
      </c>
      <c r="X122" s="25">
        <f t="shared" si="22"/>
        <v>316.00038316100836</v>
      </c>
      <c r="Y122" s="25">
        <f t="shared" si="15"/>
        <v>579.33403579518199</v>
      </c>
    </row>
    <row r="123" spans="2:25">
      <c r="B123" s="1"/>
      <c r="C123" s="4"/>
      <c r="F123" s="1"/>
      <c r="G123" s="4"/>
      <c r="I123" s="1"/>
      <c r="J123" s="1"/>
      <c r="K123" s="1"/>
      <c r="L123" s="1"/>
      <c r="M123" s="1"/>
      <c r="O123" s="25">
        <v>121</v>
      </c>
      <c r="P123" s="76">
        <f t="shared" si="16"/>
        <v>44099.532634475596</v>
      </c>
      <c r="Q123" s="25" t="str">
        <f t="shared" si="17"/>
        <v>EQUIPO 1</v>
      </c>
      <c r="R123" s="25" t="str">
        <f t="shared" si="18"/>
        <v>FIN</v>
      </c>
      <c r="S123" s="25">
        <f t="shared" si="23"/>
        <v>1</v>
      </c>
      <c r="T123" s="25">
        <f t="shared" si="24"/>
        <v>1</v>
      </c>
      <c r="U123" s="25">
        <f t="shared" si="19"/>
        <v>1</v>
      </c>
      <c r="V123" s="25">
        <f t="shared" si="20"/>
        <v>9900</v>
      </c>
      <c r="W123" s="25">
        <f t="shared" si="21"/>
        <v>131.2167725856998</v>
      </c>
      <c r="X123" s="25">
        <f t="shared" si="22"/>
        <v>1299046.048598428</v>
      </c>
      <c r="Y123" s="25">
        <f t="shared" si="15"/>
        <v>1299046.048598428</v>
      </c>
    </row>
    <row r="124" spans="2:25">
      <c r="B124" s="1"/>
      <c r="C124" s="4"/>
      <c r="F124" s="1"/>
      <c r="G124" s="4"/>
      <c r="I124" s="1"/>
      <c r="J124" s="1"/>
      <c r="K124" s="1"/>
      <c r="L124" s="1"/>
      <c r="M124" s="1"/>
      <c r="O124" s="25">
        <v>122</v>
      </c>
      <c r="P124" s="76">
        <f t="shared" si="16"/>
        <v>44105</v>
      </c>
      <c r="Q124" s="25" t="str">
        <f t="shared" si="17"/>
        <v>CAMBIO MES</v>
      </c>
      <c r="R124" s="25" t="str">
        <f t="shared" si="18"/>
        <v>CAMBIO MES</v>
      </c>
      <c r="S124" s="25">
        <f t="shared" si="23"/>
        <v>1</v>
      </c>
      <c r="T124" s="25">
        <f t="shared" si="24"/>
        <v>1</v>
      </c>
      <c r="U124" s="25">
        <f t="shared" si="19"/>
        <v>1</v>
      </c>
      <c r="V124" s="25">
        <f t="shared" si="20"/>
        <v>9900</v>
      </c>
      <c r="W124" s="25">
        <f t="shared" si="21"/>
        <v>201.99999999994179</v>
      </c>
      <c r="X124" s="25">
        <f t="shared" si="22"/>
        <v>1999799.9999994237</v>
      </c>
      <c r="Y124" s="25">
        <f t="shared" si="15"/>
        <v>1999799.9999994237</v>
      </c>
    </row>
    <row r="125" spans="2:25">
      <c r="B125" s="1"/>
      <c r="C125" s="4"/>
      <c r="F125" s="1"/>
      <c r="G125" s="4"/>
      <c r="I125" s="1"/>
      <c r="J125" s="1"/>
      <c r="K125" s="1"/>
      <c r="L125" s="1"/>
      <c r="M125" s="1"/>
      <c r="O125" s="25">
        <v>123</v>
      </c>
      <c r="P125" s="76">
        <f t="shared" si="16"/>
        <v>44113.416666666664</v>
      </c>
      <c r="Q125" s="25" t="str">
        <f t="shared" si="17"/>
        <v>EQUIPO 1</v>
      </c>
      <c r="R125" s="25" t="str">
        <f t="shared" si="18"/>
        <v>INICIO</v>
      </c>
      <c r="S125" s="25">
        <f t="shared" si="23"/>
        <v>0</v>
      </c>
      <c r="T125" s="25">
        <f t="shared" si="24"/>
        <v>1</v>
      </c>
      <c r="U125" s="25">
        <f t="shared" si="19"/>
        <v>1</v>
      </c>
      <c r="V125" s="25">
        <f t="shared" si="20"/>
        <v>5400</v>
      </c>
      <c r="W125" s="25">
        <f t="shared" si="21"/>
        <v>3.3196548348641954</v>
      </c>
      <c r="X125" s="25">
        <f t="shared" si="22"/>
        <v>17926.136108266655</v>
      </c>
      <c r="Y125" s="25">
        <f t="shared" si="15"/>
        <v>32864.582865155535</v>
      </c>
    </row>
    <row r="126" spans="2:25">
      <c r="B126" s="1"/>
      <c r="C126" s="4"/>
      <c r="F126" s="1"/>
      <c r="G126" s="4"/>
      <c r="I126" s="1"/>
      <c r="J126" s="1"/>
      <c r="K126" s="1"/>
      <c r="L126" s="1"/>
      <c r="O126" s="25">
        <v>124</v>
      </c>
      <c r="P126" s="76">
        <f t="shared" si="16"/>
        <v>44113.554985618117</v>
      </c>
      <c r="Q126" s="25" t="str">
        <f t="shared" si="17"/>
        <v>EQUIPO 1</v>
      </c>
      <c r="R126" s="25" t="str">
        <f t="shared" si="18"/>
        <v>FIN</v>
      </c>
      <c r="S126" s="25">
        <f t="shared" si="23"/>
        <v>1</v>
      </c>
      <c r="T126" s="25">
        <f t="shared" si="24"/>
        <v>1</v>
      </c>
      <c r="U126" s="25">
        <f t="shared" si="19"/>
        <v>1</v>
      </c>
      <c r="V126" s="25">
        <f t="shared" si="20"/>
        <v>9900</v>
      </c>
      <c r="W126" s="25">
        <f t="shared" si="21"/>
        <v>291.11367849848466</v>
      </c>
      <c r="X126" s="25">
        <f t="shared" si="22"/>
        <v>2882025.4171349984</v>
      </c>
      <c r="Y126" s="25">
        <f t="shared" si="15"/>
        <v>2882025.4171349984</v>
      </c>
    </row>
    <row r="127" spans="2:25">
      <c r="B127" s="1"/>
      <c r="C127" s="4"/>
      <c r="F127" s="1"/>
      <c r="G127" s="4"/>
      <c r="I127" s="1"/>
      <c r="J127" s="1"/>
      <c r="K127" s="1"/>
      <c r="L127" s="1"/>
      <c r="O127" s="25">
        <v>125</v>
      </c>
      <c r="P127" s="76">
        <f t="shared" si="16"/>
        <v>44125.68472222222</v>
      </c>
      <c r="Q127" s="25" t="str">
        <f t="shared" si="17"/>
        <v>EQUIPO 2</v>
      </c>
      <c r="R127" s="25" t="str">
        <f t="shared" si="18"/>
        <v>INICIO</v>
      </c>
      <c r="S127" s="25">
        <f t="shared" si="23"/>
        <v>1</v>
      </c>
      <c r="T127" s="25">
        <f t="shared" si="24"/>
        <v>0</v>
      </c>
      <c r="U127" s="25">
        <f t="shared" si="19"/>
        <v>1</v>
      </c>
      <c r="V127" s="25">
        <f t="shared" si="20"/>
        <v>4500</v>
      </c>
      <c r="W127" s="25">
        <f t="shared" si="21"/>
        <v>3.9238917537149973</v>
      </c>
      <c r="X127" s="25">
        <f t="shared" si="22"/>
        <v>17657.512891717488</v>
      </c>
      <c r="Y127" s="25">
        <f t="shared" si="15"/>
        <v>38846.528361778473</v>
      </c>
    </row>
    <row r="128" spans="2:25">
      <c r="B128" s="1"/>
      <c r="C128" s="4"/>
      <c r="F128" s="1"/>
      <c r="G128" s="4"/>
      <c r="I128" s="1"/>
      <c r="J128" s="1"/>
      <c r="K128" s="1"/>
      <c r="L128" s="1"/>
      <c r="O128" s="25">
        <v>126</v>
      </c>
      <c r="P128" s="76">
        <f t="shared" si="16"/>
        <v>44125.848217711959</v>
      </c>
      <c r="Q128" s="25" t="str">
        <f t="shared" si="17"/>
        <v>EQUIPO 2</v>
      </c>
      <c r="R128" s="25" t="str">
        <f t="shared" si="18"/>
        <v>FIN</v>
      </c>
      <c r="S128" s="25">
        <f t="shared" si="23"/>
        <v>1</v>
      </c>
      <c r="T128" s="25">
        <f t="shared" si="24"/>
        <v>1</v>
      </c>
      <c r="U128" s="25">
        <f t="shared" si="19"/>
        <v>1</v>
      </c>
      <c r="V128" s="25">
        <f t="shared" si="20"/>
        <v>9900</v>
      </c>
      <c r="W128" s="25">
        <f t="shared" si="21"/>
        <v>133.89277491305256</v>
      </c>
      <c r="X128" s="25">
        <f t="shared" si="22"/>
        <v>1325538.4716392204</v>
      </c>
      <c r="Y128" s="25">
        <f t="shared" si="15"/>
        <v>1325538.4716392204</v>
      </c>
    </row>
    <row r="129" spans="2:25">
      <c r="B129" s="1"/>
      <c r="C129" s="4"/>
      <c r="F129" s="1"/>
      <c r="G129" s="4"/>
      <c r="I129" s="1"/>
      <c r="J129" s="1"/>
      <c r="K129" s="1"/>
      <c r="L129" s="1"/>
      <c r="O129" s="25">
        <v>127</v>
      </c>
      <c r="P129" s="76">
        <f t="shared" si="16"/>
        <v>44131.427083333336</v>
      </c>
      <c r="Q129" s="25" t="str">
        <f t="shared" si="17"/>
        <v>EQUIPO 2</v>
      </c>
      <c r="R129" s="25" t="str">
        <f t="shared" si="18"/>
        <v>INICIO</v>
      </c>
      <c r="S129" s="25">
        <f t="shared" si="23"/>
        <v>1</v>
      </c>
      <c r="T129" s="25">
        <f t="shared" si="24"/>
        <v>0</v>
      </c>
      <c r="U129" s="25">
        <f t="shared" si="19"/>
        <v>1</v>
      </c>
      <c r="V129" s="25">
        <f t="shared" si="20"/>
        <v>4500</v>
      </c>
      <c r="W129" s="25">
        <f t="shared" si="21"/>
        <v>3.1006286477786489</v>
      </c>
      <c r="X129" s="25">
        <f t="shared" si="22"/>
        <v>13952.82891500392</v>
      </c>
      <c r="Y129" s="25">
        <f t="shared" si="15"/>
        <v>30696.223613008624</v>
      </c>
    </row>
    <row r="130" spans="2:25">
      <c r="B130" s="1"/>
      <c r="C130" s="4"/>
      <c r="F130" s="1"/>
      <c r="G130" s="4"/>
      <c r="I130" s="1"/>
      <c r="J130" s="1"/>
      <c r="K130" s="1"/>
      <c r="L130" s="1"/>
      <c r="O130" s="25">
        <v>128</v>
      </c>
      <c r="P130" s="76">
        <f t="shared" si="16"/>
        <v>44131.55627619366</v>
      </c>
      <c r="Q130" s="25" t="str">
        <f t="shared" si="17"/>
        <v>EQUIPO 2</v>
      </c>
      <c r="R130" s="25" t="str">
        <f t="shared" si="18"/>
        <v>FIN</v>
      </c>
      <c r="S130" s="25">
        <f t="shared" si="23"/>
        <v>1</v>
      </c>
      <c r="T130" s="25">
        <f t="shared" si="24"/>
        <v>1</v>
      </c>
      <c r="U130" s="25">
        <f t="shared" si="19"/>
        <v>1</v>
      </c>
      <c r="V130" s="25">
        <f t="shared" si="20"/>
        <v>9900</v>
      </c>
      <c r="W130" s="25">
        <f t="shared" si="21"/>
        <v>106.64937135216314</v>
      </c>
      <c r="X130" s="25">
        <f t="shared" si="22"/>
        <v>1055828.7763864151</v>
      </c>
      <c r="Y130" s="25">
        <f t="shared" si="15"/>
        <v>1055828.7763864151</v>
      </c>
    </row>
    <row r="131" spans="2:25">
      <c r="B131" s="1"/>
      <c r="C131" s="4"/>
      <c r="F131" s="1"/>
      <c r="G131" s="4"/>
      <c r="I131" s="1"/>
      <c r="J131" s="1"/>
      <c r="K131" s="1"/>
      <c r="L131" s="1"/>
      <c r="O131" s="25">
        <v>129</v>
      </c>
      <c r="P131" s="76">
        <f t="shared" si="16"/>
        <v>44136</v>
      </c>
      <c r="Q131" s="25" t="str">
        <f t="shared" si="17"/>
        <v>CAMBIO MES</v>
      </c>
      <c r="R131" s="25" t="str">
        <f t="shared" si="18"/>
        <v>CAMBIO MES</v>
      </c>
      <c r="S131" s="25">
        <f t="shared" si="23"/>
        <v>1</v>
      </c>
      <c r="T131" s="25">
        <f t="shared" si="24"/>
        <v>1</v>
      </c>
      <c r="U131" s="25">
        <f t="shared" si="19"/>
        <v>1</v>
      </c>
      <c r="V131" s="25">
        <f t="shared" si="20"/>
        <v>9900</v>
      </c>
      <c r="W131" s="25">
        <f t="shared" si="21"/>
        <v>81.500000000058208</v>
      </c>
      <c r="X131" s="25">
        <f t="shared" si="22"/>
        <v>806850.00000057626</v>
      </c>
      <c r="Y131" s="25">
        <f t="shared" ref="Y131:Y194" si="25">$AC$1*W131</f>
        <v>806850.00000057626</v>
      </c>
    </row>
    <row r="132" spans="2:25">
      <c r="B132" s="1"/>
      <c r="C132" s="4"/>
      <c r="F132" s="1"/>
      <c r="G132" s="4"/>
      <c r="I132" s="1"/>
      <c r="J132" s="1"/>
      <c r="K132" s="1"/>
      <c r="L132" s="1"/>
      <c r="O132" s="25">
        <v>130</v>
      </c>
      <c r="P132" s="76">
        <f t="shared" ref="P132:P195" si="26">SMALL($I$4:$M$503,O132)</f>
        <v>44139.395833333336</v>
      </c>
      <c r="Q132" s="25" t="str">
        <f t="shared" ref="Q132:Q195" si="27">IFERROR(IF(VLOOKUP(P132,$I$4:$I$503,1,0)&gt;0,$I$2,""),IFERROR(IF(VLOOKUP(P132,$J$4:$J$503,1,0)&gt;0,$J$2,""),IFERROR(IF(VLOOKUP(P132,$K$4:$K$503,1,0)&gt;0,$K$2,""),IFERROR(IF(VLOOKUP(P132,$L$4:$L$503,1,0)&gt;0,$L$2,""),IFERROR(IF(VLOOKUP(P132,$M$4:$M$63,1,0)&gt;0,$M$2,""),"ERROR")))))</f>
        <v>EQUIPO 1</v>
      </c>
      <c r="R132" s="25" t="str">
        <f t="shared" ref="R132:R195" si="28">IFERROR(IF(VLOOKUP(P132,$I$4:$I$503,1,0)&gt;0,$I$3,""),IFERROR(IF(VLOOKUP(P132,$J$4:$J$503,1,0)&gt;0,$J$3,""),IFERROR(IF(VLOOKUP(P132,$K$4:$K$503,1,0)&gt;0,$K$3,""),IFERROR(IF(VLOOKUP(P132,$L$4:$L$503,1,0)&gt;0,$L$3,""),IFERROR(IF(VLOOKUP(P132,$M$4:$M$63,1,0)&gt;0,$M$2,""),"ERROR")))))</f>
        <v>INICIO</v>
      </c>
      <c r="S132" s="25">
        <f t="shared" si="23"/>
        <v>0</v>
      </c>
      <c r="T132" s="25">
        <f t="shared" si="24"/>
        <v>1</v>
      </c>
      <c r="U132" s="25">
        <f t="shared" ref="U132:U195" si="29">IF(S132=1,1,IF(T132=1,1,0))</f>
        <v>1</v>
      </c>
      <c r="V132" s="25">
        <f t="shared" ref="V132:V195" si="30">IF((IF(S132=1,$C$2,0)+IF(T132=1,$G$2,0))&gt;$AC$1,$AC$1,IF(S132=1,$C$2,0)+IF(T132=1,$G$2,0))</f>
        <v>5400</v>
      </c>
      <c r="W132" s="25">
        <f t="shared" ref="W132:W195" si="31">(P133-P132)*24</f>
        <v>3.2904056319384836</v>
      </c>
      <c r="X132" s="25">
        <f t="shared" ref="X132:X195" si="32">U132*W132*V132</f>
        <v>17768.190412467811</v>
      </c>
      <c r="Y132" s="25">
        <f t="shared" si="25"/>
        <v>32575.015756190987</v>
      </c>
    </row>
    <row r="133" spans="2:25">
      <c r="B133" s="1"/>
      <c r="C133" s="4"/>
      <c r="F133" s="1"/>
      <c r="G133" s="4"/>
      <c r="I133" s="1"/>
      <c r="J133" s="1"/>
      <c r="K133" s="1"/>
      <c r="L133" s="1"/>
      <c r="O133" s="25">
        <v>131</v>
      </c>
      <c r="P133" s="76">
        <f t="shared" si="26"/>
        <v>44139.532933568</v>
      </c>
      <c r="Q133" s="25" t="str">
        <f t="shared" si="27"/>
        <v>EQUIPO 1</v>
      </c>
      <c r="R133" s="25" t="str">
        <f t="shared" si="28"/>
        <v>FIN</v>
      </c>
      <c r="S133" s="25">
        <f t="shared" ref="S133:S196" si="33">IF(Q133&lt;&gt;$S$2,S132,IF(R133="INICIO",0,IF(R133="FIN",1,"ERROR")))</f>
        <v>1</v>
      </c>
      <c r="T133" s="25">
        <f t="shared" ref="T133:T196" si="34">IF(Q133&lt;&gt;$T$2,T132,IF(R133="INICIO",0,IF(R133="FIN",1,"ERROR")))</f>
        <v>1</v>
      </c>
      <c r="U133" s="25">
        <f t="shared" si="29"/>
        <v>1</v>
      </c>
      <c r="V133" s="25">
        <f t="shared" si="30"/>
        <v>9900</v>
      </c>
      <c r="W133" s="25">
        <f t="shared" si="31"/>
        <v>117.70959436800331</v>
      </c>
      <c r="X133" s="25">
        <f t="shared" si="32"/>
        <v>1165324.9842432328</v>
      </c>
      <c r="Y133" s="25">
        <f t="shared" si="25"/>
        <v>1165324.9842432328</v>
      </c>
    </row>
    <row r="134" spans="2:25">
      <c r="B134" s="1"/>
      <c r="C134" s="4"/>
      <c r="F134" s="1"/>
      <c r="G134" s="4"/>
      <c r="I134" s="1"/>
      <c r="J134" s="1"/>
      <c r="K134" s="1"/>
      <c r="L134" s="1"/>
      <c r="O134" s="25">
        <v>132</v>
      </c>
      <c r="P134" s="76">
        <f t="shared" si="26"/>
        <v>44144.4375</v>
      </c>
      <c r="Q134" s="25" t="str">
        <f t="shared" si="27"/>
        <v>EQUIPO 1</v>
      </c>
      <c r="R134" s="25" t="str">
        <f t="shared" si="28"/>
        <v>INICIO</v>
      </c>
      <c r="S134" s="25">
        <f t="shared" si="33"/>
        <v>0</v>
      </c>
      <c r="T134" s="25">
        <f t="shared" si="34"/>
        <v>1</v>
      </c>
      <c r="U134" s="25">
        <f t="shared" si="29"/>
        <v>1</v>
      </c>
      <c r="V134" s="25">
        <f t="shared" si="30"/>
        <v>5400</v>
      </c>
      <c r="W134" s="25">
        <f t="shared" si="31"/>
        <v>3.1522477822727524</v>
      </c>
      <c r="X134" s="25">
        <f t="shared" si="32"/>
        <v>17022.138024272863</v>
      </c>
      <c r="Y134" s="25">
        <f t="shared" si="25"/>
        <v>31207.253044500249</v>
      </c>
    </row>
    <row r="135" spans="2:25">
      <c r="B135" s="1"/>
      <c r="C135" s="4"/>
      <c r="F135" s="1"/>
      <c r="G135" s="4"/>
      <c r="I135" s="1"/>
      <c r="J135" s="1"/>
      <c r="K135" s="1"/>
      <c r="L135" s="1"/>
      <c r="O135" s="25">
        <v>133</v>
      </c>
      <c r="P135" s="76">
        <f t="shared" si="26"/>
        <v>44144.568843657595</v>
      </c>
      <c r="Q135" s="25" t="str">
        <f t="shared" si="27"/>
        <v>EQUIPO 1</v>
      </c>
      <c r="R135" s="25" t="str">
        <f t="shared" si="28"/>
        <v>FIN</v>
      </c>
      <c r="S135" s="25">
        <f t="shared" si="33"/>
        <v>1</v>
      </c>
      <c r="T135" s="25">
        <f t="shared" si="34"/>
        <v>1</v>
      </c>
      <c r="U135" s="25">
        <f t="shared" si="29"/>
        <v>1</v>
      </c>
      <c r="V135" s="25">
        <f t="shared" si="30"/>
        <v>9900</v>
      </c>
      <c r="W135" s="25">
        <f t="shared" si="31"/>
        <v>379.34775221772725</v>
      </c>
      <c r="X135" s="25">
        <f t="shared" si="32"/>
        <v>3755542.7469555</v>
      </c>
      <c r="Y135" s="25">
        <f t="shared" si="25"/>
        <v>3755542.7469555</v>
      </c>
    </row>
    <row r="136" spans="2:25">
      <c r="B136" s="1"/>
      <c r="C136" s="4"/>
      <c r="F136" s="1"/>
      <c r="G136" s="4"/>
      <c r="I136" s="1"/>
      <c r="J136" s="1"/>
      <c r="K136" s="1"/>
      <c r="L136" s="1"/>
      <c r="O136" s="25">
        <v>134</v>
      </c>
      <c r="P136" s="76">
        <f t="shared" si="26"/>
        <v>44160.375</v>
      </c>
      <c r="Q136" s="25" t="str">
        <f t="shared" si="27"/>
        <v>EQUIPO 1</v>
      </c>
      <c r="R136" s="25" t="str">
        <f t="shared" si="28"/>
        <v>INICIO</v>
      </c>
      <c r="S136" s="25">
        <f t="shared" si="33"/>
        <v>0</v>
      </c>
      <c r="T136" s="25">
        <f t="shared" si="34"/>
        <v>1</v>
      </c>
      <c r="U136" s="25">
        <f t="shared" si="29"/>
        <v>1</v>
      </c>
      <c r="V136" s="25">
        <f t="shared" si="30"/>
        <v>5400</v>
      </c>
      <c r="W136" s="25">
        <f t="shared" si="31"/>
        <v>0.50000000005820766</v>
      </c>
      <c r="X136" s="25">
        <f t="shared" si="32"/>
        <v>2700.0000003143214</v>
      </c>
      <c r="Y136" s="25">
        <f t="shared" si="25"/>
        <v>4950.0000005762558</v>
      </c>
    </row>
    <row r="137" spans="2:25">
      <c r="B137" s="1"/>
      <c r="C137" s="4"/>
      <c r="F137" s="1"/>
      <c r="G137" s="4"/>
      <c r="I137" s="1"/>
      <c r="J137" s="1"/>
      <c r="K137" s="1"/>
      <c r="L137" s="1"/>
      <c r="O137" s="25">
        <v>135</v>
      </c>
      <c r="P137" s="76">
        <f t="shared" si="26"/>
        <v>44160.395833333336</v>
      </c>
      <c r="Q137" s="25" t="str">
        <f t="shared" si="27"/>
        <v>EQUIPO 2</v>
      </c>
      <c r="R137" s="25" t="str">
        <f t="shared" si="28"/>
        <v>INICIO</v>
      </c>
      <c r="S137" s="25">
        <f t="shared" si="33"/>
        <v>0</v>
      </c>
      <c r="T137" s="25">
        <f t="shared" si="34"/>
        <v>0</v>
      </c>
      <c r="U137" s="25">
        <f t="shared" si="29"/>
        <v>0</v>
      </c>
      <c r="V137" s="25">
        <f t="shared" si="30"/>
        <v>0</v>
      </c>
      <c r="W137" s="25">
        <f t="shared" si="31"/>
        <v>3.1142500648275018</v>
      </c>
      <c r="X137" s="25">
        <f t="shared" si="32"/>
        <v>0</v>
      </c>
      <c r="Y137" s="25">
        <f t="shared" si="25"/>
        <v>30831.075641792268</v>
      </c>
    </row>
    <row r="138" spans="2:25">
      <c r="B138" s="1"/>
      <c r="C138" s="4"/>
      <c r="F138" s="1"/>
      <c r="G138" s="4"/>
      <c r="I138" s="1"/>
      <c r="J138" s="1"/>
      <c r="K138" s="1"/>
      <c r="L138" s="1"/>
      <c r="O138" s="25">
        <v>136</v>
      </c>
      <c r="P138" s="76">
        <f t="shared" si="26"/>
        <v>44160.525593752704</v>
      </c>
      <c r="Q138" s="25" t="str">
        <f t="shared" si="27"/>
        <v>EQUIPO 2</v>
      </c>
      <c r="R138" s="25" t="str">
        <f t="shared" si="28"/>
        <v>FIN</v>
      </c>
      <c r="S138" s="25">
        <f t="shared" si="33"/>
        <v>0</v>
      </c>
      <c r="T138" s="25">
        <f t="shared" si="34"/>
        <v>1</v>
      </c>
      <c r="U138" s="25">
        <f t="shared" si="29"/>
        <v>1</v>
      </c>
      <c r="V138" s="25">
        <f t="shared" si="30"/>
        <v>5400</v>
      </c>
      <c r="W138" s="25">
        <f t="shared" si="31"/>
        <v>6.7561411997303367E-3</v>
      </c>
      <c r="X138" s="25">
        <f t="shared" si="32"/>
        <v>36.483162478543818</v>
      </c>
      <c r="Y138" s="25">
        <f t="shared" si="25"/>
        <v>66.885797877330333</v>
      </c>
    </row>
    <row r="139" spans="2:25">
      <c r="B139" s="1"/>
      <c r="C139" s="4"/>
      <c r="F139" s="1"/>
      <c r="G139" s="4"/>
      <c r="I139" s="1"/>
      <c r="J139" s="1"/>
      <c r="K139" s="1"/>
      <c r="L139" s="1"/>
      <c r="O139" s="25">
        <v>137</v>
      </c>
      <c r="P139" s="76">
        <f t="shared" si="26"/>
        <v>44160.525875258587</v>
      </c>
      <c r="Q139" s="25" t="str">
        <f t="shared" si="27"/>
        <v>EQUIPO 1</v>
      </c>
      <c r="R139" s="25" t="str">
        <f t="shared" si="28"/>
        <v>FIN</v>
      </c>
      <c r="S139" s="25">
        <f t="shared" si="33"/>
        <v>1</v>
      </c>
      <c r="T139" s="25">
        <f t="shared" si="34"/>
        <v>1</v>
      </c>
      <c r="U139" s="25">
        <f t="shared" si="29"/>
        <v>1</v>
      </c>
      <c r="V139" s="25">
        <f t="shared" si="30"/>
        <v>9900</v>
      </c>
      <c r="W139" s="25">
        <f t="shared" si="31"/>
        <v>131.37899379391456</v>
      </c>
      <c r="X139" s="25">
        <f t="shared" si="32"/>
        <v>1300652.0385597541</v>
      </c>
      <c r="Y139" s="25">
        <f t="shared" si="25"/>
        <v>1300652.0385597541</v>
      </c>
    </row>
    <row r="140" spans="2:25">
      <c r="B140" s="1"/>
      <c r="C140" s="4"/>
      <c r="F140" s="1"/>
      <c r="G140" s="4"/>
      <c r="I140" s="1"/>
      <c r="J140" s="1"/>
      <c r="K140" s="1"/>
      <c r="L140" s="1"/>
      <c r="O140" s="25">
        <v>138</v>
      </c>
      <c r="P140" s="76">
        <f t="shared" si="26"/>
        <v>44166</v>
      </c>
      <c r="Q140" s="25" t="str">
        <f t="shared" si="27"/>
        <v>CAMBIO MES</v>
      </c>
      <c r="R140" s="25" t="str">
        <f t="shared" si="28"/>
        <v>CAMBIO MES</v>
      </c>
      <c r="S140" s="25">
        <f t="shared" si="33"/>
        <v>1</v>
      </c>
      <c r="T140" s="25">
        <f t="shared" si="34"/>
        <v>1</v>
      </c>
      <c r="U140" s="25">
        <f t="shared" si="29"/>
        <v>1</v>
      </c>
      <c r="V140" s="25">
        <f t="shared" si="30"/>
        <v>9900</v>
      </c>
      <c r="W140" s="25">
        <f t="shared" si="31"/>
        <v>276.6166666665813</v>
      </c>
      <c r="X140" s="25">
        <f t="shared" si="32"/>
        <v>2738504.9999991548</v>
      </c>
      <c r="Y140" s="25">
        <f t="shared" si="25"/>
        <v>2738504.9999991548</v>
      </c>
    </row>
    <row r="141" spans="2:25">
      <c r="B141" s="1"/>
      <c r="C141" s="4"/>
      <c r="F141" s="1"/>
      <c r="G141" s="4"/>
      <c r="I141" s="1"/>
      <c r="J141" s="1"/>
      <c r="K141" s="1"/>
      <c r="L141" s="1"/>
      <c r="O141" s="25">
        <v>139</v>
      </c>
      <c r="P141" s="76">
        <f t="shared" si="26"/>
        <v>44177.525694444441</v>
      </c>
      <c r="Q141" s="25" t="str">
        <f t="shared" si="27"/>
        <v>EQUIPO 2</v>
      </c>
      <c r="R141" s="25" t="str">
        <f t="shared" si="28"/>
        <v>INICIO</v>
      </c>
      <c r="S141" s="25">
        <f t="shared" si="33"/>
        <v>1</v>
      </c>
      <c r="T141" s="25">
        <f t="shared" si="34"/>
        <v>0</v>
      </c>
      <c r="U141" s="25">
        <f t="shared" si="29"/>
        <v>1</v>
      </c>
      <c r="V141" s="25">
        <f t="shared" si="30"/>
        <v>4500</v>
      </c>
      <c r="W141" s="25">
        <f t="shared" si="31"/>
        <v>0.16666666668606922</v>
      </c>
      <c r="X141" s="25">
        <f t="shared" si="32"/>
        <v>750.00000008731149</v>
      </c>
      <c r="Y141" s="25">
        <f t="shared" si="25"/>
        <v>1650.0000001920853</v>
      </c>
    </row>
    <row r="142" spans="2:25">
      <c r="B142" s="1"/>
      <c r="C142" s="4"/>
      <c r="F142" s="1"/>
      <c r="G142" s="4"/>
      <c r="I142" s="1"/>
      <c r="J142" s="1"/>
      <c r="K142" s="1"/>
      <c r="L142" s="1"/>
      <c r="O142" s="25">
        <v>140</v>
      </c>
      <c r="P142" s="76">
        <f t="shared" si="26"/>
        <v>44177.532638888886</v>
      </c>
      <c r="Q142" s="25" t="str">
        <f t="shared" si="27"/>
        <v>EQUIPO 1</v>
      </c>
      <c r="R142" s="25" t="str">
        <f t="shared" si="28"/>
        <v>INICIO</v>
      </c>
      <c r="S142" s="25">
        <f t="shared" si="33"/>
        <v>0</v>
      </c>
      <c r="T142" s="25">
        <f t="shared" si="34"/>
        <v>0</v>
      </c>
      <c r="U142" s="25">
        <f t="shared" si="29"/>
        <v>0</v>
      </c>
      <c r="V142" s="25">
        <f t="shared" si="30"/>
        <v>0</v>
      </c>
      <c r="W142" s="25">
        <f t="shared" si="31"/>
        <v>3.5908397901803255</v>
      </c>
      <c r="X142" s="25">
        <f t="shared" si="32"/>
        <v>0</v>
      </c>
      <c r="Y142" s="25">
        <f t="shared" si="25"/>
        <v>35549.313922785223</v>
      </c>
    </row>
    <row r="143" spans="2:25">
      <c r="B143" s="1"/>
      <c r="C143" s="4"/>
      <c r="F143" s="1"/>
      <c r="G143" s="4"/>
      <c r="I143" s="1"/>
      <c r="J143" s="1"/>
      <c r="K143" s="1"/>
      <c r="L143" s="1"/>
      <c r="O143" s="25">
        <v>141</v>
      </c>
      <c r="P143" s="76">
        <f t="shared" si="26"/>
        <v>44177.682257213477</v>
      </c>
      <c r="Q143" s="25" t="str">
        <f t="shared" si="27"/>
        <v>EQUIPO 2</v>
      </c>
      <c r="R143" s="25" t="str">
        <f t="shared" si="28"/>
        <v>FIN</v>
      </c>
      <c r="S143" s="25">
        <f t="shared" si="33"/>
        <v>0</v>
      </c>
      <c r="T143" s="25">
        <f t="shared" si="34"/>
        <v>1</v>
      </c>
      <c r="U143" s="25">
        <f t="shared" si="29"/>
        <v>1</v>
      </c>
      <c r="V143" s="25">
        <f t="shared" si="30"/>
        <v>5400</v>
      </c>
      <c r="W143" s="25">
        <f t="shared" si="31"/>
        <v>0.10570222529349849</v>
      </c>
      <c r="X143" s="25">
        <f t="shared" si="32"/>
        <v>570.79201658489183</v>
      </c>
      <c r="Y143" s="25">
        <f t="shared" si="25"/>
        <v>1046.452030405635</v>
      </c>
    </row>
    <row r="144" spans="2:25">
      <c r="B144" s="1"/>
      <c r="C144" s="4"/>
      <c r="F144" s="1"/>
      <c r="G144" s="4"/>
      <c r="I144" s="1"/>
      <c r="J144" s="1"/>
      <c r="K144" s="1"/>
      <c r="L144" s="1"/>
      <c r="O144" s="25">
        <v>142</v>
      </c>
      <c r="P144" s="76">
        <f t="shared" si="26"/>
        <v>44177.686661472864</v>
      </c>
      <c r="Q144" s="25" t="str">
        <f t="shared" si="27"/>
        <v>EQUIPO 1</v>
      </c>
      <c r="R144" s="25" t="str">
        <f t="shared" si="28"/>
        <v>FIN</v>
      </c>
      <c r="S144" s="25">
        <f t="shared" si="33"/>
        <v>1</v>
      </c>
      <c r="T144" s="25">
        <f t="shared" si="34"/>
        <v>1</v>
      </c>
      <c r="U144" s="25">
        <f t="shared" si="29"/>
        <v>1</v>
      </c>
      <c r="V144" s="25">
        <f t="shared" si="30"/>
        <v>9900</v>
      </c>
      <c r="W144" s="25">
        <f t="shared" si="31"/>
        <v>89.60345798463095</v>
      </c>
      <c r="X144" s="25">
        <f t="shared" si="32"/>
        <v>887074.2340478464</v>
      </c>
      <c r="Y144" s="25">
        <f t="shared" si="25"/>
        <v>887074.2340478464</v>
      </c>
    </row>
    <row r="145" spans="2:25">
      <c r="B145" s="1"/>
      <c r="C145" s="4"/>
      <c r="F145" s="1"/>
      <c r="G145" s="4"/>
      <c r="I145" s="1"/>
      <c r="J145" s="1"/>
      <c r="K145" s="1"/>
      <c r="L145" s="1"/>
      <c r="O145" s="25">
        <v>143</v>
      </c>
      <c r="P145" s="76">
        <f t="shared" si="26"/>
        <v>44181.420138888891</v>
      </c>
      <c r="Q145" s="25" t="str">
        <f t="shared" si="27"/>
        <v>EQUIPO 1</v>
      </c>
      <c r="R145" s="25" t="str">
        <f t="shared" si="28"/>
        <v>INICIO</v>
      </c>
      <c r="S145" s="25">
        <f t="shared" si="33"/>
        <v>0</v>
      </c>
      <c r="T145" s="25">
        <f t="shared" si="34"/>
        <v>1</v>
      </c>
      <c r="U145" s="25">
        <f t="shared" si="29"/>
        <v>1</v>
      </c>
      <c r="V145" s="25">
        <f t="shared" si="30"/>
        <v>5400</v>
      </c>
      <c r="W145" s="25">
        <f t="shared" si="31"/>
        <v>0</v>
      </c>
      <c r="X145" s="25">
        <f t="shared" si="32"/>
        <v>0</v>
      </c>
      <c r="Y145" s="25">
        <f t="shared" si="25"/>
        <v>0</v>
      </c>
    </row>
    <row r="146" spans="2:25">
      <c r="B146" s="1"/>
      <c r="C146" s="4"/>
      <c r="F146" s="1"/>
      <c r="G146" s="4"/>
      <c r="I146" s="1"/>
      <c r="J146" s="1"/>
      <c r="K146" s="1"/>
      <c r="L146" s="1"/>
      <c r="O146" s="25">
        <v>144</v>
      </c>
      <c r="P146" s="76">
        <f t="shared" si="26"/>
        <v>44181.420138888891</v>
      </c>
      <c r="Q146" s="25" t="str">
        <f t="shared" si="27"/>
        <v>EQUIPO 1</v>
      </c>
      <c r="R146" s="25" t="str">
        <f t="shared" si="28"/>
        <v>INICIO</v>
      </c>
      <c r="S146" s="25">
        <f t="shared" si="33"/>
        <v>0</v>
      </c>
      <c r="T146" s="25">
        <f t="shared" si="34"/>
        <v>1</v>
      </c>
      <c r="U146" s="25">
        <f t="shared" si="29"/>
        <v>1</v>
      </c>
      <c r="V146" s="25">
        <f t="shared" si="30"/>
        <v>5400</v>
      </c>
      <c r="W146" s="25">
        <f t="shared" si="31"/>
        <v>3.6412526383646764</v>
      </c>
      <c r="X146" s="25">
        <f t="shared" si="32"/>
        <v>19662.764247169252</v>
      </c>
      <c r="Y146" s="25">
        <f t="shared" si="25"/>
        <v>36048.401119810296</v>
      </c>
    </row>
    <row r="147" spans="2:25">
      <c r="B147" s="1"/>
      <c r="C147" s="4"/>
      <c r="F147" s="1"/>
      <c r="G147" s="4"/>
      <c r="I147" s="1"/>
      <c r="J147" s="1"/>
      <c r="K147" s="1"/>
      <c r="L147" s="1"/>
      <c r="O147" s="25">
        <v>145</v>
      </c>
      <c r="P147" s="76">
        <f t="shared" si="26"/>
        <v>44181.571857748822</v>
      </c>
      <c r="Q147" s="25" t="str">
        <f t="shared" si="27"/>
        <v>EQUIPO 2</v>
      </c>
      <c r="R147" s="25" t="str">
        <f t="shared" si="28"/>
        <v>FIN</v>
      </c>
      <c r="S147" s="25">
        <f t="shared" si="33"/>
        <v>0</v>
      </c>
      <c r="T147" s="25">
        <f t="shared" si="34"/>
        <v>1</v>
      </c>
      <c r="U147" s="25">
        <f t="shared" si="29"/>
        <v>1</v>
      </c>
      <c r="V147" s="25">
        <f t="shared" si="30"/>
        <v>5400</v>
      </c>
      <c r="W147" s="25">
        <f t="shared" si="31"/>
        <v>0.14368310436839238</v>
      </c>
      <c r="X147" s="25">
        <f t="shared" si="32"/>
        <v>775.88876358931884</v>
      </c>
      <c r="Y147" s="25">
        <f t="shared" si="25"/>
        <v>1422.4627332470845</v>
      </c>
    </row>
    <row r="148" spans="2:25">
      <c r="B148" s="1"/>
      <c r="C148" s="4"/>
      <c r="F148" s="1"/>
      <c r="G148" s="4"/>
      <c r="I148" s="1"/>
      <c r="J148" s="1"/>
      <c r="K148" s="1"/>
      <c r="L148" s="1"/>
      <c r="O148" s="25">
        <v>146</v>
      </c>
      <c r="P148" s="76">
        <f t="shared" si="26"/>
        <v>44181.577844544838</v>
      </c>
      <c r="Q148" s="25" t="str">
        <f t="shared" si="27"/>
        <v>EQUIPO 1</v>
      </c>
      <c r="R148" s="25" t="str">
        <f t="shared" si="28"/>
        <v>FIN</v>
      </c>
      <c r="S148" s="25">
        <f t="shared" si="33"/>
        <v>1</v>
      </c>
      <c r="T148" s="25">
        <f t="shared" si="34"/>
        <v>1</v>
      </c>
      <c r="U148" s="25">
        <f t="shared" si="29"/>
        <v>1</v>
      </c>
      <c r="V148" s="25">
        <f t="shared" si="30"/>
        <v>9900</v>
      </c>
      <c r="W148" s="25">
        <f t="shared" si="31"/>
        <v>118.96506425715052</v>
      </c>
      <c r="X148" s="25">
        <f t="shared" si="32"/>
        <v>1177754.1361457901</v>
      </c>
      <c r="Y148" s="25">
        <f t="shared" si="25"/>
        <v>1177754.1361457901</v>
      </c>
    </row>
    <row r="149" spans="2:25">
      <c r="B149" s="1"/>
      <c r="C149" s="4"/>
      <c r="F149" s="1"/>
      <c r="G149" s="4"/>
      <c r="I149" s="1"/>
      <c r="J149" s="1"/>
      <c r="K149" s="1"/>
      <c r="L149" s="1"/>
      <c r="O149" s="25">
        <v>147</v>
      </c>
      <c r="P149" s="76">
        <f t="shared" si="26"/>
        <v>44186.534722222219</v>
      </c>
      <c r="Q149" s="25" t="str">
        <f t="shared" si="27"/>
        <v>EQUIPO 1</v>
      </c>
      <c r="R149" s="25" t="str">
        <f t="shared" si="28"/>
        <v>INICIO</v>
      </c>
      <c r="S149" s="25">
        <f t="shared" si="33"/>
        <v>0</v>
      </c>
      <c r="T149" s="25">
        <f t="shared" si="34"/>
        <v>1</v>
      </c>
      <c r="U149" s="25">
        <f t="shared" si="29"/>
        <v>1</v>
      </c>
      <c r="V149" s="25">
        <f t="shared" si="30"/>
        <v>5400</v>
      </c>
      <c r="W149" s="25">
        <f t="shared" si="31"/>
        <v>0</v>
      </c>
      <c r="X149" s="25">
        <f t="shared" si="32"/>
        <v>0</v>
      </c>
      <c r="Y149" s="25">
        <f t="shared" si="25"/>
        <v>0</v>
      </c>
    </row>
    <row r="150" spans="2:25">
      <c r="B150" s="1"/>
      <c r="C150" s="4"/>
      <c r="F150" s="1"/>
      <c r="G150" s="4"/>
      <c r="I150" s="1"/>
      <c r="J150" s="1"/>
      <c r="K150" s="1"/>
      <c r="L150" s="1"/>
      <c r="O150" s="25">
        <v>148</v>
      </c>
      <c r="P150" s="76">
        <f t="shared" si="26"/>
        <v>44186.534722222219</v>
      </c>
      <c r="Q150" s="25" t="str">
        <f t="shared" si="27"/>
        <v>EQUIPO 1</v>
      </c>
      <c r="R150" s="25" t="str">
        <f t="shared" si="28"/>
        <v>INICIO</v>
      </c>
      <c r="S150" s="25">
        <f t="shared" si="33"/>
        <v>0</v>
      </c>
      <c r="T150" s="25">
        <f t="shared" si="34"/>
        <v>1</v>
      </c>
      <c r="U150" s="25">
        <f t="shared" si="29"/>
        <v>1</v>
      </c>
      <c r="V150" s="25">
        <f t="shared" si="30"/>
        <v>5400</v>
      </c>
      <c r="W150" s="25">
        <f t="shared" si="31"/>
        <v>3.0714067330118269</v>
      </c>
      <c r="X150" s="25">
        <f t="shared" si="32"/>
        <v>16585.596358263865</v>
      </c>
      <c r="Y150" s="25">
        <f t="shared" si="25"/>
        <v>30406.926656817086</v>
      </c>
    </row>
    <row r="151" spans="2:25">
      <c r="B151" s="1"/>
      <c r="C151" s="4"/>
      <c r="F151" s="1"/>
      <c r="G151" s="4"/>
      <c r="I151" s="1"/>
      <c r="J151" s="1"/>
      <c r="K151" s="1"/>
      <c r="L151" s="1"/>
      <c r="O151" s="25">
        <v>149</v>
      </c>
      <c r="P151" s="76">
        <f t="shared" si="26"/>
        <v>44186.662697502761</v>
      </c>
      <c r="Q151" s="25" t="str">
        <f t="shared" si="27"/>
        <v>EQUIPO 2</v>
      </c>
      <c r="R151" s="25" t="str">
        <f t="shared" si="28"/>
        <v>FIN</v>
      </c>
      <c r="S151" s="25">
        <f t="shared" si="33"/>
        <v>0</v>
      </c>
      <c r="T151" s="25">
        <f t="shared" si="34"/>
        <v>1</v>
      </c>
      <c r="U151" s="25">
        <f t="shared" si="29"/>
        <v>1</v>
      </c>
      <c r="V151" s="25">
        <f t="shared" si="30"/>
        <v>5400</v>
      </c>
      <c r="W151" s="25">
        <f t="shared" si="31"/>
        <v>5.2388302283361554E-2</v>
      </c>
      <c r="X151" s="25">
        <f t="shared" si="32"/>
        <v>282.89683233015239</v>
      </c>
      <c r="Y151" s="25">
        <f t="shared" si="25"/>
        <v>518.64419260527939</v>
      </c>
    </row>
    <row r="152" spans="2:25">
      <c r="B152" s="1"/>
      <c r="C152" s="4"/>
      <c r="F152" s="1"/>
      <c r="G152" s="4"/>
      <c r="I152" s="1"/>
      <c r="J152" s="1"/>
      <c r="K152" s="1"/>
      <c r="L152" s="1"/>
      <c r="O152" s="25">
        <v>150</v>
      </c>
      <c r="P152" s="76">
        <f t="shared" si="26"/>
        <v>44186.66488034869</v>
      </c>
      <c r="Q152" s="25" t="str">
        <f t="shared" si="27"/>
        <v>EQUIPO 1</v>
      </c>
      <c r="R152" s="25" t="str">
        <f t="shared" si="28"/>
        <v>FIN</v>
      </c>
      <c r="S152" s="25">
        <f t="shared" si="33"/>
        <v>1</v>
      </c>
      <c r="T152" s="25">
        <f t="shared" si="34"/>
        <v>1</v>
      </c>
      <c r="U152" s="25">
        <f t="shared" si="29"/>
        <v>1</v>
      </c>
      <c r="V152" s="25">
        <f t="shared" si="30"/>
        <v>9900</v>
      </c>
      <c r="W152" s="25">
        <f t="shared" si="31"/>
        <v>248.04287163144909</v>
      </c>
      <c r="X152" s="25">
        <f t="shared" si="32"/>
        <v>2455624.429151346</v>
      </c>
      <c r="Y152" s="25">
        <f t="shared" si="25"/>
        <v>2455624.429151346</v>
      </c>
    </row>
    <row r="153" spans="2:25">
      <c r="B153" s="1"/>
      <c r="C153" s="4"/>
      <c r="F153" s="1"/>
      <c r="G153" s="4"/>
      <c r="I153" s="1"/>
      <c r="J153" s="1"/>
      <c r="K153" s="1"/>
      <c r="L153" s="1"/>
      <c r="O153" s="25">
        <v>151</v>
      </c>
      <c r="P153" s="76">
        <f t="shared" si="26"/>
        <v>44197</v>
      </c>
      <c r="Q153" s="25" t="str">
        <f t="shared" si="27"/>
        <v>CAMBIO MES</v>
      </c>
      <c r="R153" s="25" t="str">
        <f t="shared" si="28"/>
        <v>CAMBIO MES</v>
      </c>
      <c r="S153" s="25">
        <f t="shared" si="33"/>
        <v>1</v>
      </c>
      <c r="T153" s="25">
        <f t="shared" si="34"/>
        <v>1</v>
      </c>
      <c r="U153" s="25">
        <f t="shared" si="29"/>
        <v>1</v>
      </c>
      <c r="V153" s="25">
        <f t="shared" si="30"/>
        <v>9900</v>
      </c>
      <c r="W153" s="25">
        <f t="shared" si="31"/>
        <v>136.68333333340706</v>
      </c>
      <c r="X153" s="25">
        <f t="shared" si="32"/>
        <v>1353165.0000007299</v>
      </c>
      <c r="Y153" s="25">
        <f t="shared" si="25"/>
        <v>1353165.0000007299</v>
      </c>
    </row>
    <row r="154" spans="2:25">
      <c r="B154" s="1"/>
      <c r="C154" s="4"/>
      <c r="F154" s="1"/>
      <c r="G154" s="4"/>
      <c r="I154" s="1"/>
      <c r="J154" s="1"/>
      <c r="K154" s="1"/>
      <c r="L154" s="1"/>
      <c r="O154" s="25">
        <v>152</v>
      </c>
      <c r="P154" s="76">
        <f t="shared" si="26"/>
        <v>44202.695138888892</v>
      </c>
      <c r="Q154" s="25" t="str">
        <f t="shared" si="27"/>
        <v>EQUIPO 2</v>
      </c>
      <c r="R154" s="25" t="str">
        <f t="shared" si="28"/>
        <v>INICIO</v>
      </c>
      <c r="S154" s="25">
        <f t="shared" si="33"/>
        <v>1</v>
      </c>
      <c r="T154" s="25">
        <f t="shared" si="34"/>
        <v>0</v>
      </c>
      <c r="U154" s="25">
        <f t="shared" si="29"/>
        <v>1</v>
      </c>
      <c r="V154" s="25">
        <f t="shared" si="30"/>
        <v>4500</v>
      </c>
      <c r="W154" s="25">
        <f t="shared" si="31"/>
        <v>0.24999999994179234</v>
      </c>
      <c r="X154" s="25">
        <f t="shared" si="32"/>
        <v>1124.9999997380655</v>
      </c>
      <c r="Y154" s="25">
        <f t="shared" si="25"/>
        <v>2474.9999994237442</v>
      </c>
    </row>
    <row r="155" spans="2:25">
      <c r="B155" s="1"/>
      <c r="C155" s="4"/>
      <c r="F155" s="1"/>
      <c r="G155" s="4"/>
      <c r="I155" s="1"/>
      <c r="J155" s="1"/>
      <c r="K155" s="1"/>
      <c r="L155" s="1"/>
      <c r="O155" s="25">
        <v>153</v>
      </c>
      <c r="P155" s="76">
        <f t="shared" si="26"/>
        <v>44202.705555555556</v>
      </c>
      <c r="Q155" s="25" t="str">
        <f t="shared" si="27"/>
        <v>EQUIPO 1</v>
      </c>
      <c r="R155" s="25" t="str">
        <f t="shared" si="28"/>
        <v>INICIO</v>
      </c>
      <c r="S155" s="25">
        <f t="shared" si="33"/>
        <v>0</v>
      </c>
      <c r="T155" s="25">
        <f t="shared" si="34"/>
        <v>0</v>
      </c>
      <c r="U155" s="25">
        <f t="shared" si="29"/>
        <v>0</v>
      </c>
      <c r="V155" s="25">
        <f t="shared" si="30"/>
        <v>0</v>
      </c>
      <c r="W155" s="25">
        <f t="shared" si="31"/>
        <v>3.1569511793204583</v>
      </c>
      <c r="X155" s="25">
        <f t="shared" si="32"/>
        <v>0</v>
      </c>
      <c r="Y155" s="25">
        <f t="shared" si="25"/>
        <v>31253.816675272537</v>
      </c>
    </row>
    <row r="156" spans="2:25">
      <c r="B156" s="1"/>
      <c r="C156" s="4"/>
      <c r="F156" s="1"/>
      <c r="G156" s="4"/>
      <c r="I156" s="1"/>
      <c r="J156" s="1"/>
      <c r="K156" s="1"/>
      <c r="L156" s="1"/>
      <c r="O156" s="25">
        <v>154</v>
      </c>
      <c r="P156" s="76">
        <f t="shared" si="26"/>
        <v>44202.837095188028</v>
      </c>
      <c r="Q156" s="25" t="str">
        <f t="shared" si="27"/>
        <v>EQUIPO 1</v>
      </c>
      <c r="R156" s="25" t="str">
        <f t="shared" si="28"/>
        <v>FIN</v>
      </c>
      <c r="S156" s="25">
        <f t="shared" si="33"/>
        <v>1</v>
      </c>
      <c r="T156" s="25">
        <f t="shared" si="34"/>
        <v>0</v>
      </c>
      <c r="U156" s="25">
        <f t="shared" si="29"/>
        <v>1</v>
      </c>
      <c r="V156" s="25">
        <f t="shared" si="30"/>
        <v>4500</v>
      </c>
      <c r="W156" s="25">
        <f t="shared" si="31"/>
        <v>2.4853218637872487E-2</v>
      </c>
      <c r="X156" s="25">
        <f t="shared" si="32"/>
        <v>111.83948387042619</v>
      </c>
      <c r="Y156" s="25">
        <f t="shared" si="25"/>
        <v>246.04686451493762</v>
      </c>
    </row>
    <row r="157" spans="2:25">
      <c r="B157" s="1"/>
      <c r="C157" s="4"/>
      <c r="F157" s="1"/>
      <c r="G157" s="4"/>
      <c r="I157" s="1"/>
      <c r="J157" s="1"/>
      <c r="K157" s="1"/>
      <c r="L157" s="1"/>
      <c r="O157" s="25">
        <v>155</v>
      </c>
      <c r="P157" s="76">
        <f t="shared" si="26"/>
        <v>44202.838130738804</v>
      </c>
      <c r="Q157" s="25" t="str">
        <f t="shared" si="27"/>
        <v>EQUIPO 2</v>
      </c>
      <c r="R157" s="25" t="str">
        <f t="shared" si="28"/>
        <v>FIN</v>
      </c>
      <c r="S157" s="25">
        <f t="shared" si="33"/>
        <v>1</v>
      </c>
      <c r="T157" s="25">
        <f t="shared" si="34"/>
        <v>1</v>
      </c>
      <c r="U157" s="25">
        <f t="shared" si="29"/>
        <v>1</v>
      </c>
      <c r="V157" s="25">
        <f t="shared" si="30"/>
        <v>9900</v>
      </c>
      <c r="W157" s="25">
        <f t="shared" si="31"/>
        <v>109.88486226863461</v>
      </c>
      <c r="X157" s="25">
        <f t="shared" si="32"/>
        <v>1087860.1364594826</v>
      </c>
      <c r="Y157" s="25">
        <f t="shared" si="25"/>
        <v>1087860.1364594826</v>
      </c>
    </row>
    <row r="158" spans="2:25">
      <c r="B158" s="1"/>
      <c r="C158" s="4"/>
      <c r="F158" s="1"/>
      <c r="G158" s="4"/>
      <c r="I158" s="1"/>
      <c r="J158" s="1"/>
      <c r="K158" s="1"/>
      <c r="L158" s="1"/>
      <c r="O158" s="25">
        <v>156</v>
      </c>
      <c r="P158" s="76">
        <f t="shared" si="26"/>
        <v>44207.416666666664</v>
      </c>
      <c r="Q158" s="25" t="str">
        <f t="shared" si="27"/>
        <v>EQUIPO 1</v>
      </c>
      <c r="R158" s="25" t="str">
        <f t="shared" si="28"/>
        <v>INICIO</v>
      </c>
      <c r="S158" s="25">
        <f t="shared" si="33"/>
        <v>0</v>
      </c>
      <c r="T158" s="25">
        <f t="shared" si="34"/>
        <v>1</v>
      </c>
      <c r="U158" s="25">
        <f t="shared" si="29"/>
        <v>1</v>
      </c>
      <c r="V158" s="25">
        <f t="shared" si="30"/>
        <v>5400</v>
      </c>
      <c r="W158" s="25">
        <f t="shared" si="31"/>
        <v>0</v>
      </c>
      <c r="X158" s="25">
        <f t="shared" si="32"/>
        <v>0</v>
      </c>
      <c r="Y158" s="25">
        <f t="shared" si="25"/>
        <v>0</v>
      </c>
    </row>
    <row r="159" spans="2:25">
      <c r="B159" s="1"/>
      <c r="C159" s="4"/>
      <c r="F159" s="1"/>
      <c r="G159" s="4"/>
      <c r="I159" s="1"/>
      <c r="J159" s="1"/>
      <c r="K159" s="1"/>
      <c r="L159" s="1"/>
      <c r="O159" s="25">
        <v>157</v>
      </c>
      <c r="P159" s="76">
        <f t="shared" si="26"/>
        <v>44207.416666666664</v>
      </c>
      <c r="Q159" s="25" t="str">
        <f t="shared" si="27"/>
        <v>EQUIPO 1</v>
      </c>
      <c r="R159" s="25" t="str">
        <f t="shared" si="28"/>
        <v>INICIO</v>
      </c>
      <c r="S159" s="25">
        <f t="shared" si="33"/>
        <v>0</v>
      </c>
      <c r="T159" s="25">
        <f t="shared" si="34"/>
        <v>1</v>
      </c>
      <c r="U159" s="25">
        <f t="shared" si="29"/>
        <v>1</v>
      </c>
      <c r="V159" s="25">
        <f t="shared" si="30"/>
        <v>5400</v>
      </c>
      <c r="W159" s="25">
        <f t="shared" si="31"/>
        <v>3.4354281777050346</v>
      </c>
      <c r="X159" s="25">
        <f t="shared" si="32"/>
        <v>18551.312159607187</v>
      </c>
      <c r="Y159" s="25">
        <f t="shared" si="25"/>
        <v>34010.738959279843</v>
      </c>
    </row>
    <row r="160" spans="2:25">
      <c r="B160" s="1"/>
      <c r="C160" s="4"/>
      <c r="F160" s="1"/>
      <c r="G160" s="4"/>
      <c r="I160" s="1"/>
      <c r="J160" s="1"/>
      <c r="K160" s="1"/>
      <c r="L160" s="1"/>
      <c r="O160" s="25">
        <v>158</v>
      </c>
      <c r="P160" s="76">
        <f t="shared" si="26"/>
        <v>44207.559809507402</v>
      </c>
      <c r="Q160" s="25" t="str">
        <f t="shared" si="27"/>
        <v>EQUIPO 1</v>
      </c>
      <c r="R160" s="25" t="str">
        <f t="shared" si="28"/>
        <v>FIN</v>
      </c>
      <c r="S160" s="25">
        <f t="shared" si="33"/>
        <v>1</v>
      </c>
      <c r="T160" s="25">
        <f t="shared" si="34"/>
        <v>1</v>
      </c>
      <c r="U160" s="25">
        <f t="shared" si="29"/>
        <v>1</v>
      </c>
      <c r="V160" s="25">
        <f t="shared" si="30"/>
        <v>9900</v>
      </c>
      <c r="W160" s="25">
        <f t="shared" si="31"/>
        <v>0.17536308366106823</v>
      </c>
      <c r="X160" s="25">
        <f t="shared" si="32"/>
        <v>1736.0945282445755</v>
      </c>
      <c r="Y160" s="25">
        <f t="shared" si="25"/>
        <v>1736.0945282445755</v>
      </c>
    </row>
    <row r="161" spans="2:25">
      <c r="B161" s="1"/>
      <c r="C161" s="4"/>
      <c r="F161" s="1"/>
      <c r="G161" s="4"/>
      <c r="I161" s="1"/>
      <c r="J161" s="1"/>
      <c r="K161" s="1"/>
      <c r="L161" s="1"/>
      <c r="O161" s="25">
        <v>159</v>
      </c>
      <c r="P161" s="76">
        <f t="shared" si="26"/>
        <v>44207.567116302554</v>
      </c>
      <c r="Q161" s="25" t="str">
        <f t="shared" si="27"/>
        <v>EQUIPO 2</v>
      </c>
      <c r="R161" s="25" t="str">
        <f t="shared" si="28"/>
        <v>FIN</v>
      </c>
      <c r="S161" s="25">
        <f t="shared" si="33"/>
        <v>1</v>
      </c>
      <c r="T161" s="25">
        <f t="shared" si="34"/>
        <v>1</v>
      </c>
      <c r="U161" s="25">
        <f t="shared" si="29"/>
        <v>1</v>
      </c>
      <c r="V161" s="25">
        <f t="shared" si="30"/>
        <v>9900</v>
      </c>
      <c r="W161" s="25">
        <f t="shared" si="31"/>
        <v>165.38920873875031</v>
      </c>
      <c r="X161" s="25">
        <f t="shared" si="32"/>
        <v>1637353.1665136281</v>
      </c>
      <c r="Y161" s="25">
        <f t="shared" si="25"/>
        <v>1637353.1665136281</v>
      </c>
    </row>
    <row r="162" spans="2:25">
      <c r="B162" s="1"/>
      <c r="C162" s="4"/>
      <c r="F162" s="1"/>
      <c r="G162" s="4"/>
      <c r="I162" s="1"/>
      <c r="J162" s="1"/>
      <c r="K162" s="1"/>
      <c r="L162" s="1"/>
      <c r="O162" s="25">
        <v>160</v>
      </c>
      <c r="P162" s="76">
        <f t="shared" si="26"/>
        <v>44214.458333333336</v>
      </c>
      <c r="Q162" s="25" t="str">
        <f t="shared" si="27"/>
        <v>EQUIPO 1</v>
      </c>
      <c r="R162" s="25" t="str">
        <f t="shared" si="28"/>
        <v>INICIO</v>
      </c>
      <c r="S162" s="25">
        <f t="shared" si="33"/>
        <v>0</v>
      </c>
      <c r="T162" s="25">
        <f t="shared" si="34"/>
        <v>1</v>
      </c>
      <c r="U162" s="25">
        <f t="shared" si="29"/>
        <v>1</v>
      </c>
      <c r="V162" s="25">
        <f t="shared" si="30"/>
        <v>5400</v>
      </c>
      <c r="W162" s="25">
        <f t="shared" si="31"/>
        <v>0</v>
      </c>
      <c r="X162" s="25">
        <f t="shared" si="32"/>
        <v>0</v>
      </c>
      <c r="Y162" s="25">
        <f t="shared" si="25"/>
        <v>0</v>
      </c>
    </row>
    <row r="163" spans="2:25">
      <c r="B163" s="1"/>
      <c r="C163" s="4"/>
      <c r="F163" s="1"/>
      <c r="G163" s="4"/>
      <c r="I163" s="1"/>
      <c r="J163" s="1"/>
      <c r="K163" s="1"/>
      <c r="L163" s="1"/>
      <c r="O163" s="25">
        <v>161</v>
      </c>
      <c r="P163" s="76">
        <f t="shared" si="26"/>
        <v>44214.458333333336</v>
      </c>
      <c r="Q163" s="25" t="str">
        <f t="shared" si="27"/>
        <v>EQUIPO 1</v>
      </c>
      <c r="R163" s="25" t="str">
        <f t="shared" si="28"/>
        <v>INICIO</v>
      </c>
      <c r="S163" s="25">
        <f t="shared" si="33"/>
        <v>0</v>
      </c>
      <c r="T163" s="25">
        <f t="shared" si="34"/>
        <v>1</v>
      </c>
      <c r="U163" s="25">
        <f t="shared" si="29"/>
        <v>1</v>
      </c>
      <c r="V163" s="25">
        <f t="shared" si="30"/>
        <v>5400</v>
      </c>
      <c r="W163" s="25">
        <f t="shared" si="31"/>
        <v>3.048891648708377</v>
      </c>
      <c r="X163" s="25">
        <f t="shared" si="32"/>
        <v>16464.014903025236</v>
      </c>
      <c r="Y163" s="25">
        <f t="shared" si="25"/>
        <v>30184.027322212933</v>
      </c>
    </row>
    <row r="164" spans="2:25">
      <c r="B164" s="1"/>
      <c r="C164" s="4"/>
      <c r="F164" s="1"/>
      <c r="G164" s="4"/>
      <c r="I164" s="1"/>
      <c r="J164" s="1"/>
      <c r="K164" s="1"/>
      <c r="L164" s="1"/>
      <c r="O164" s="25">
        <v>162</v>
      </c>
      <c r="P164" s="76">
        <f t="shared" si="26"/>
        <v>44214.585370485365</v>
      </c>
      <c r="Q164" s="25" t="str">
        <f t="shared" si="27"/>
        <v>EQUIPO 1</v>
      </c>
      <c r="R164" s="25" t="str">
        <f t="shared" si="28"/>
        <v>FIN</v>
      </c>
      <c r="S164" s="25">
        <f t="shared" si="33"/>
        <v>1</v>
      </c>
      <c r="T164" s="25">
        <f t="shared" si="34"/>
        <v>1</v>
      </c>
      <c r="U164" s="25">
        <f t="shared" si="29"/>
        <v>1</v>
      </c>
      <c r="V164" s="25">
        <f t="shared" si="30"/>
        <v>9900</v>
      </c>
      <c r="W164" s="25">
        <f t="shared" si="31"/>
        <v>0.65612464654259384</v>
      </c>
      <c r="X164" s="25">
        <f t="shared" si="32"/>
        <v>6495.634000771679</v>
      </c>
      <c r="Y164" s="25">
        <f t="shared" si="25"/>
        <v>6495.634000771679</v>
      </c>
    </row>
    <row r="165" spans="2:25">
      <c r="B165" s="1"/>
      <c r="C165" s="4"/>
      <c r="F165" s="1"/>
      <c r="G165" s="4"/>
      <c r="I165" s="1"/>
      <c r="J165" s="1"/>
      <c r="K165" s="1"/>
      <c r="L165" s="1"/>
      <c r="O165" s="25">
        <v>163</v>
      </c>
      <c r="P165" s="76">
        <f t="shared" si="26"/>
        <v>44214.612709012305</v>
      </c>
      <c r="Q165" s="25" t="str">
        <f t="shared" si="27"/>
        <v>EQUIPO 2</v>
      </c>
      <c r="R165" s="25" t="str">
        <f t="shared" si="28"/>
        <v>FIN</v>
      </c>
      <c r="S165" s="25">
        <f t="shared" si="33"/>
        <v>1</v>
      </c>
      <c r="T165" s="25">
        <f t="shared" si="34"/>
        <v>1</v>
      </c>
      <c r="U165" s="25">
        <f t="shared" si="29"/>
        <v>1</v>
      </c>
      <c r="V165" s="25">
        <f t="shared" si="30"/>
        <v>9900</v>
      </c>
      <c r="W165" s="25">
        <f t="shared" si="31"/>
        <v>42.328317037958186</v>
      </c>
      <c r="X165" s="25">
        <f t="shared" si="32"/>
        <v>419050.33867578604</v>
      </c>
      <c r="Y165" s="25">
        <f t="shared" si="25"/>
        <v>419050.33867578604</v>
      </c>
    </row>
    <row r="166" spans="2:25">
      <c r="B166" s="1"/>
      <c r="C166" s="4"/>
      <c r="F166" s="1"/>
      <c r="G166" s="4"/>
      <c r="I166" s="1"/>
      <c r="J166" s="1"/>
      <c r="K166" s="1"/>
      <c r="L166" s="1"/>
      <c r="O166" s="25">
        <v>164</v>
      </c>
      <c r="P166" s="76">
        <f t="shared" si="26"/>
        <v>44216.376388888886</v>
      </c>
      <c r="Q166" s="25" t="str">
        <f t="shared" si="27"/>
        <v>EQUIPO 1</v>
      </c>
      <c r="R166" s="25" t="str">
        <f t="shared" si="28"/>
        <v>INICIO</v>
      </c>
      <c r="S166" s="25">
        <f t="shared" si="33"/>
        <v>0</v>
      </c>
      <c r="T166" s="25">
        <f t="shared" si="34"/>
        <v>1</v>
      </c>
      <c r="U166" s="25">
        <f t="shared" si="29"/>
        <v>1</v>
      </c>
      <c r="V166" s="25">
        <f t="shared" si="30"/>
        <v>5400</v>
      </c>
      <c r="W166" s="25">
        <f t="shared" si="31"/>
        <v>3.4750401541823521</v>
      </c>
      <c r="X166" s="25">
        <f t="shared" si="32"/>
        <v>18765.216832584701</v>
      </c>
      <c r="Y166" s="25">
        <f t="shared" si="25"/>
        <v>34402.897526405286</v>
      </c>
    </row>
    <row r="167" spans="2:25">
      <c r="B167" s="1"/>
      <c r="C167" s="4"/>
      <c r="F167" s="1"/>
      <c r="G167" s="4"/>
      <c r="I167" s="1"/>
      <c r="J167" s="1"/>
      <c r="K167" s="1"/>
      <c r="L167" s="1"/>
      <c r="O167" s="25">
        <v>165</v>
      </c>
      <c r="P167" s="76">
        <f t="shared" si="26"/>
        <v>44216.521182228644</v>
      </c>
      <c r="Q167" s="25" t="str">
        <f t="shared" si="27"/>
        <v>EQUIPO 1</v>
      </c>
      <c r="R167" s="25" t="str">
        <f t="shared" si="28"/>
        <v>FIN</v>
      </c>
      <c r="S167" s="25">
        <f t="shared" si="33"/>
        <v>1</v>
      </c>
      <c r="T167" s="25">
        <f t="shared" si="34"/>
        <v>1</v>
      </c>
      <c r="U167" s="25">
        <f t="shared" si="29"/>
        <v>1</v>
      </c>
      <c r="V167" s="25">
        <f t="shared" si="30"/>
        <v>9900</v>
      </c>
      <c r="W167" s="25">
        <f t="shared" si="31"/>
        <v>145.49162651260849</v>
      </c>
      <c r="X167" s="25">
        <f t="shared" si="32"/>
        <v>1440367.1024748241</v>
      </c>
      <c r="Y167" s="25">
        <f t="shared" si="25"/>
        <v>1440367.1024748241</v>
      </c>
    </row>
    <row r="168" spans="2:25">
      <c r="B168" s="1"/>
      <c r="C168" s="4"/>
      <c r="F168" s="1"/>
      <c r="G168" s="4"/>
      <c r="I168" s="1"/>
      <c r="J168" s="1"/>
      <c r="K168" s="1"/>
      <c r="L168" s="1"/>
      <c r="O168" s="25">
        <v>166</v>
      </c>
      <c r="P168" s="76">
        <f t="shared" si="26"/>
        <v>44222.583333333336</v>
      </c>
      <c r="Q168" s="25" t="str">
        <f t="shared" si="27"/>
        <v>EQUIPO 2</v>
      </c>
      <c r="R168" s="25" t="str">
        <f t="shared" si="28"/>
        <v>INICIO</v>
      </c>
      <c r="S168" s="25">
        <f t="shared" si="33"/>
        <v>1</v>
      </c>
      <c r="T168" s="25">
        <f t="shared" si="34"/>
        <v>0</v>
      </c>
      <c r="U168" s="25">
        <f t="shared" si="29"/>
        <v>1</v>
      </c>
      <c r="V168" s="25">
        <f t="shared" si="30"/>
        <v>4500</v>
      </c>
      <c r="W168" s="25">
        <f t="shared" si="31"/>
        <v>1.5</v>
      </c>
      <c r="X168" s="25">
        <f t="shared" si="32"/>
        <v>6750</v>
      </c>
      <c r="Y168" s="25">
        <f t="shared" si="25"/>
        <v>14850</v>
      </c>
    </row>
    <row r="169" spans="2:25">
      <c r="B169" s="1"/>
      <c r="C169" s="4"/>
      <c r="F169" s="1"/>
      <c r="G169" s="4"/>
      <c r="I169" s="1"/>
      <c r="J169" s="1"/>
      <c r="K169" s="1"/>
      <c r="L169" s="1"/>
      <c r="O169" s="25">
        <v>167</v>
      </c>
      <c r="P169" s="76">
        <f t="shared" si="26"/>
        <v>44222.645833333336</v>
      </c>
      <c r="Q169" s="25" t="str">
        <f t="shared" si="27"/>
        <v>EQUIPO 1</v>
      </c>
      <c r="R169" s="25" t="str">
        <f t="shared" si="28"/>
        <v>INICIO</v>
      </c>
      <c r="S169" s="25">
        <f t="shared" si="33"/>
        <v>0</v>
      </c>
      <c r="T169" s="25">
        <f t="shared" si="34"/>
        <v>0</v>
      </c>
      <c r="U169" s="25">
        <f t="shared" si="29"/>
        <v>0</v>
      </c>
      <c r="V169" s="25">
        <f t="shared" si="30"/>
        <v>0</v>
      </c>
      <c r="W169" s="25">
        <f t="shared" si="31"/>
        <v>2.1595566539908759</v>
      </c>
      <c r="X169" s="25">
        <f t="shared" si="32"/>
        <v>0</v>
      </c>
      <c r="Y169" s="25">
        <f t="shared" si="25"/>
        <v>21379.610874509672</v>
      </c>
    </row>
    <row r="170" spans="2:25">
      <c r="B170" s="1"/>
      <c r="C170" s="4"/>
      <c r="F170" s="1"/>
      <c r="G170" s="4"/>
      <c r="I170" s="1"/>
      <c r="J170" s="1"/>
      <c r="K170" s="1"/>
      <c r="L170" s="1"/>
      <c r="O170" s="25">
        <v>168</v>
      </c>
      <c r="P170" s="76">
        <f t="shared" si="26"/>
        <v>44222.735814860585</v>
      </c>
      <c r="Q170" s="25" t="str">
        <f t="shared" si="27"/>
        <v>EQUIPO 2</v>
      </c>
      <c r="R170" s="25" t="str">
        <f t="shared" si="28"/>
        <v>FIN</v>
      </c>
      <c r="S170" s="25">
        <f t="shared" si="33"/>
        <v>0</v>
      </c>
      <c r="T170" s="25">
        <f t="shared" si="34"/>
        <v>1</v>
      </c>
      <c r="U170" s="25">
        <f t="shared" si="29"/>
        <v>1</v>
      </c>
      <c r="V170" s="25">
        <f t="shared" si="30"/>
        <v>5400</v>
      </c>
      <c r="W170" s="25">
        <f t="shared" si="31"/>
        <v>0.9283980090986006</v>
      </c>
      <c r="X170" s="25">
        <f t="shared" si="32"/>
        <v>5013.3492491324432</v>
      </c>
      <c r="Y170" s="25">
        <f t="shared" si="25"/>
        <v>9191.1402900761459</v>
      </c>
    </row>
    <row r="171" spans="2:25">
      <c r="B171" s="1"/>
      <c r="C171" s="4"/>
      <c r="F171" s="1"/>
      <c r="G171" s="4"/>
      <c r="I171" s="1"/>
      <c r="J171" s="1"/>
      <c r="K171" s="1"/>
      <c r="L171" s="1"/>
      <c r="O171" s="25">
        <v>169</v>
      </c>
      <c r="P171" s="76">
        <f t="shared" si="26"/>
        <v>44222.774498110964</v>
      </c>
      <c r="Q171" s="25" t="str">
        <f t="shared" si="27"/>
        <v>EQUIPO 1</v>
      </c>
      <c r="R171" s="25" t="str">
        <f t="shared" si="28"/>
        <v>FIN</v>
      </c>
      <c r="S171" s="25">
        <f t="shared" si="33"/>
        <v>1</v>
      </c>
      <c r="T171" s="25">
        <f t="shared" si="34"/>
        <v>1</v>
      </c>
      <c r="U171" s="25">
        <f t="shared" si="29"/>
        <v>1</v>
      </c>
      <c r="V171" s="25">
        <f t="shared" si="30"/>
        <v>9900</v>
      </c>
      <c r="W171" s="25">
        <f t="shared" si="31"/>
        <v>125.41204533685232</v>
      </c>
      <c r="X171" s="25">
        <f t="shared" si="32"/>
        <v>1241579.2488348379</v>
      </c>
      <c r="Y171" s="25">
        <f t="shared" si="25"/>
        <v>1241579.2488348379</v>
      </c>
    </row>
    <row r="172" spans="2:25">
      <c r="B172" s="1"/>
      <c r="C172" s="4"/>
      <c r="F172" s="1"/>
      <c r="G172" s="4"/>
      <c r="I172" s="1"/>
      <c r="J172" s="1"/>
      <c r="K172" s="1"/>
      <c r="L172" s="1"/>
      <c r="O172" s="25">
        <v>170</v>
      </c>
      <c r="P172" s="76">
        <f t="shared" si="26"/>
        <v>44228</v>
      </c>
      <c r="Q172" s="25" t="str">
        <f t="shared" si="27"/>
        <v>CAMBIO MES</v>
      </c>
      <c r="R172" s="25" t="str">
        <f t="shared" si="28"/>
        <v>CAMBIO MES</v>
      </c>
      <c r="S172" s="25">
        <f t="shared" si="33"/>
        <v>1</v>
      </c>
      <c r="T172" s="25">
        <f t="shared" si="34"/>
        <v>1</v>
      </c>
      <c r="U172" s="25">
        <f t="shared" si="29"/>
        <v>1</v>
      </c>
      <c r="V172" s="25">
        <f t="shared" si="30"/>
        <v>9900</v>
      </c>
      <c r="W172" s="25">
        <f t="shared" si="31"/>
        <v>255.48333333333721</v>
      </c>
      <c r="X172" s="25">
        <f t="shared" si="32"/>
        <v>2529285.0000000382</v>
      </c>
      <c r="Y172" s="25">
        <f t="shared" si="25"/>
        <v>2529285.0000000382</v>
      </c>
    </row>
    <row r="173" spans="2:25">
      <c r="B173" s="1"/>
      <c r="C173" s="4"/>
      <c r="F173" s="1"/>
      <c r="G173" s="4"/>
      <c r="I173" s="1"/>
      <c r="J173" s="1"/>
      <c r="K173" s="1"/>
      <c r="L173" s="1"/>
      <c r="O173" s="25">
        <v>171</v>
      </c>
      <c r="P173" s="76">
        <f t="shared" si="26"/>
        <v>44238.645138888889</v>
      </c>
      <c r="Q173" s="25" t="str">
        <f t="shared" si="27"/>
        <v>EQUIPO 1</v>
      </c>
      <c r="R173" s="25" t="str">
        <f t="shared" si="28"/>
        <v>INICIO</v>
      </c>
      <c r="S173" s="25">
        <f t="shared" si="33"/>
        <v>0</v>
      </c>
      <c r="T173" s="25">
        <f t="shared" si="34"/>
        <v>1</v>
      </c>
      <c r="U173" s="25">
        <f t="shared" si="29"/>
        <v>1</v>
      </c>
      <c r="V173" s="25">
        <f t="shared" si="30"/>
        <v>5400</v>
      </c>
      <c r="W173" s="25">
        <f t="shared" si="31"/>
        <v>3.2787982615409419</v>
      </c>
      <c r="X173" s="25">
        <f t="shared" si="32"/>
        <v>17705.510612321086</v>
      </c>
      <c r="Y173" s="25">
        <f t="shared" si="25"/>
        <v>32460.102789255325</v>
      </c>
    </row>
    <row r="174" spans="2:25">
      <c r="B174" s="1"/>
      <c r="C174" s="4"/>
      <c r="F174" s="1"/>
      <c r="G174" s="4"/>
      <c r="I174" s="1"/>
      <c r="J174" s="1"/>
      <c r="K174" s="1"/>
      <c r="L174" s="1"/>
      <c r="O174" s="25">
        <v>172</v>
      </c>
      <c r="P174" s="76">
        <f t="shared" si="26"/>
        <v>44238.78175548312</v>
      </c>
      <c r="Q174" s="25" t="str">
        <f t="shared" si="27"/>
        <v>EQUIPO 1</v>
      </c>
      <c r="R174" s="25" t="str">
        <f t="shared" si="28"/>
        <v>FIN</v>
      </c>
      <c r="S174" s="25">
        <f t="shared" si="33"/>
        <v>1</v>
      </c>
      <c r="T174" s="25">
        <f t="shared" si="34"/>
        <v>1</v>
      </c>
      <c r="U174" s="25">
        <f t="shared" si="29"/>
        <v>1</v>
      </c>
      <c r="V174" s="25">
        <f t="shared" si="30"/>
        <v>9900</v>
      </c>
      <c r="W174" s="25">
        <f t="shared" si="31"/>
        <v>413.23786840512184</v>
      </c>
      <c r="X174" s="25">
        <f t="shared" si="32"/>
        <v>4091054.897210706</v>
      </c>
      <c r="Y174" s="25">
        <f t="shared" si="25"/>
        <v>4091054.897210706</v>
      </c>
    </row>
    <row r="175" spans="2:25">
      <c r="B175" s="1"/>
      <c r="C175" s="4"/>
      <c r="F175" s="1"/>
      <c r="G175" s="4"/>
      <c r="I175" s="1"/>
      <c r="J175" s="1"/>
      <c r="K175" s="1"/>
      <c r="L175" s="1"/>
      <c r="O175" s="25">
        <v>173</v>
      </c>
      <c r="P175" s="76">
        <f t="shared" si="26"/>
        <v>44256</v>
      </c>
      <c r="Q175" s="25" t="str">
        <f t="shared" si="27"/>
        <v>CAMBIO MES</v>
      </c>
      <c r="R175" s="25" t="str">
        <f t="shared" si="28"/>
        <v>CAMBIO MES</v>
      </c>
      <c r="S175" s="25">
        <f t="shared" si="33"/>
        <v>1</v>
      </c>
      <c r="T175" s="25">
        <f t="shared" si="34"/>
        <v>1</v>
      </c>
      <c r="U175" s="25">
        <f t="shared" si="29"/>
        <v>1</v>
      </c>
      <c r="V175" s="25">
        <f t="shared" si="30"/>
        <v>9900</v>
      </c>
      <c r="W175" s="25">
        <f t="shared" si="31"/>
        <v>275.49999999994179</v>
      </c>
      <c r="X175" s="25">
        <f t="shared" si="32"/>
        <v>2727449.9999994235</v>
      </c>
      <c r="Y175" s="25">
        <f t="shared" si="25"/>
        <v>2727449.9999994235</v>
      </c>
    </row>
    <row r="176" spans="2:25">
      <c r="B176" s="1"/>
      <c r="C176" s="4"/>
      <c r="F176" s="1"/>
      <c r="G176" s="4"/>
      <c r="I176" s="1"/>
      <c r="J176" s="1"/>
      <c r="K176" s="1"/>
      <c r="L176" s="1"/>
      <c r="O176" s="25">
        <v>174</v>
      </c>
      <c r="P176" s="76">
        <f t="shared" si="26"/>
        <v>44267.479166666664</v>
      </c>
      <c r="Q176" s="25" t="str">
        <f t="shared" si="27"/>
        <v>EQUIPO 1</v>
      </c>
      <c r="R176" s="25" t="str">
        <f t="shared" si="28"/>
        <v>INICIO</v>
      </c>
      <c r="S176" s="25">
        <f t="shared" si="33"/>
        <v>0</v>
      </c>
      <c r="T176" s="25">
        <f t="shared" si="34"/>
        <v>1</v>
      </c>
      <c r="U176" s="25">
        <f t="shared" si="29"/>
        <v>1</v>
      </c>
      <c r="V176" s="25">
        <f t="shared" si="30"/>
        <v>5400</v>
      </c>
      <c r="W176" s="25">
        <f t="shared" si="31"/>
        <v>3.9138129691709764</v>
      </c>
      <c r="X176" s="25">
        <f t="shared" si="32"/>
        <v>21134.590033523273</v>
      </c>
      <c r="Y176" s="25">
        <f t="shared" si="25"/>
        <v>38746.748394792667</v>
      </c>
    </row>
    <row r="177" spans="2:25">
      <c r="B177" s="1"/>
      <c r="C177" s="4"/>
      <c r="F177" s="1"/>
      <c r="G177" s="4"/>
      <c r="I177" s="1"/>
      <c r="J177" s="1"/>
      <c r="K177" s="1"/>
      <c r="L177" s="1"/>
      <c r="O177" s="25">
        <v>175</v>
      </c>
      <c r="P177" s="76">
        <f t="shared" si="26"/>
        <v>44267.642242207046</v>
      </c>
      <c r="Q177" s="25" t="str">
        <f t="shared" si="27"/>
        <v>EQUIPO 1</v>
      </c>
      <c r="R177" s="25" t="str">
        <f t="shared" si="28"/>
        <v>FIN</v>
      </c>
      <c r="S177" s="25">
        <f t="shared" si="33"/>
        <v>1</v>
      </c>
      <c r="T177" s="25">
        <f t="shared" si="34"/>
        <v>1</v>
      </c>
      <c r="U177" s="25">
        <f t="shared" si="29"/>
        <v>1</v>
      </c>
      <c r="V177" s="25">
        <f t="shared" si="30"/>
        <v>9900</v>
      </c>
      <c r="W177" s="25">
        <f t="shared" si="31"/>
        <v>115.08618703088723</v>
      </c>
      <c r="X177" s="25">
        <f t="shared" si="32"/>
        <v>1139353.2516057836</v>
      </c>
      <c r="Y177" s="25">
        <f t="shared" si="25"/>
        <v>1139353.2516057836</v>
      </c>
    </row>
    <row r="178" spans="2:25">
      <c r="B178" s="1"/>
      <c r="C178" s="4"/>
      <c r="F178" s="1"/>
      <c r="G178" s="4"/>
      <c r="I178" s="1"/>
      <c r="J178" s="1"/>
      <c r="K178" s="1"/>
      <c r="L178" s="1"/>
      <c r="O178" s="25">
        <v>176</v>
      </c>
      <c r="P178" s="76">
        <f t="shared" si="26"/>
        <v>44272.4375</v>
      </c>
      <c r="Q178" s="25" t="str">
        <f t="shared" si="27"/>
        <v>EQUIPO 1</v>
      </c>
      <c r="R178" s="25" t="str">
        <f t="shared" si="28"/>
        <v>INICIO</v>
      </c>
      <c r="S178" s="25">
        <f t="shared" si="33"/>
        <v>0</v>
      </c>
      <c r="T178" s="25">
        <f t="shared" si="34"/>
        <v>1</v>
      </c>
      <c r="U178" s="25">
        <f t="shared" si="29"/>
        <v>1</v>
      </c>
      <c r="V178" s="25">
        <f t="shared" si="30"/>
        <v>5400</v>
      </c>
      <c r="W178" s="25">
        <f t="shared" si="31"/>
        <v>3.8445233971579</v>
      </c>
      <c r="X178" s="25">
        <f t="shared" si="32"/>
        <v>20760.42634465266</v>
      </c>
      <c r="Y178" s="25">
        <f t="shared" si="25"/>
        <v>38060.78163186321</v>
      </c>
    </row>
    <row r="179" spans="2:25">
      <c r="B179" s="1"/>
      <c r="C179" s="4"/>
      <c r="F179" s="1"/>
      <c r="G179" s="4"/>
      <c r="I179" s="1"/>
      <c r="J179" s="1"/>
      <c r="K179" s="1"/>
      <c r="L179" s="1"/>
      <c r="O179" s="25">
        <v>177</v>
      </c>
      <c r="P179" s="76">
        <f t="shared" si="26"/>
        <v>44272.597688474882</v>
      </c>
      <c r="Q179" s="25" t="str">
        <f t="shared" si="27"/>
        <v>EQUIPO 1</v>
      </c>
      <c r="R179" s="25" t="str">
        <f t="shared" si="28"/>
        <v>FIN</v>
      </c>
      <c r="S179" s="25">
        <f t="shared" si="33"/>
        <v>1</v>
      </c>
      <c r="T179" s="25">
        <f t="shared" si="34"/>
        <v>1</v>
      </c>
      <c r="U179" s="25">
        <f t="shared" si="29"/>
        <v>1</v>
      </c>
      <c r="V179" s="25">
        <f t="shared" si="30"/>
        <v>9900</v>
      </c>
      <c r="W179" s="25">
        <f t="shared" si="31"/>
        <v>119.65547660290031</v>
      </c>
      <c r="X179" s="25">
        <f t="shared" si="32"/>
        <v>1184589.218368713</v>
      </c>
      <c r="Y179" s="25">
        <f t="shared" si="25"/>
        <v>1184589.218368713</v>
      </c>
    </row>
    <row r="180" spans="2:25">
      <c r="B180" s="1"/>
      <c r="C180" s="4"/>
      <c r="F180" s="1"/>
      <c r="G180" s="4"/>
      <c r="I180" s="1"/>
      <c r="J180" s="1"/>
      <c r="K180" s="1"/>
      <c r="L180" s="1"/>
      <c r="O180" s="25">
        <v>178</v>
      </c>
      <c r="P180" s="76">
        <f t="shared" si="26"/>
        <v>44277.583333333336</v>
      </c>
      <c r="Q180" s="25" t="str">
        <f t="shared" si="27"/>
        <v>EQUIPO 2</v>
      </c>
      <c r="R180" s="25" t="str">
        <f t="shared" si="28"/>
        <v>INICIO</v>
      </c>
      <c r="S180" s="25">
        <f t="shared" si="33"/>
        <v>1</v>
      </c>
      <c r="T180" s="25">
        <f t="shared" si="34"/>
        <v>0</v>
      </c>
      <c r="U180" s="25">
        <f t="shared" si="29"/>
        <v>1</v>
      </c>
      <c r="V180" s="25">
        <f t="shared" si="30"/>
        <v>4500</v>
      </c>
      <c r="W180" s="25">
        <f t="shared" si="31"/>
        <v>1.5</v>
      </c>
      <c r="X180" s="25">
        <f t="shared" si="32"/>
        <v>6750</v>
      </c>
      <c r="Y180" s="25">
        <f t="shared" si="25"/>
        <v>14850</v>
      </c>
    </row>
    <row r="181" spans="2:25">
      <c r="B181" s="1"/>
      <c r="C181" s="4"/>
      <c r="F181" s="1"/>
      <c r="G181" s="4"/>
      <c r="I181" s="1"/>
      <c r="J181" s="1"/>
      <c r="K181" s="1"/>
      <c r="L181" s="1"/>
      <c r="O181" s="25">
        <v>179</v>
      </c>
      <c r="P181" s="76">
        <f t="shared" si="26"/>
        <v>44277.645833333336</v>
      </c>
      <c r="Q181" s="25" t="str">
        <f t="shared" si="27"/>
        <v>EQUIPO 1</v>
      </c>
      <c r="R181" s="25" t="str">
        <f t="shared" si="28"/>
        <v>INICIO</v>
      </c>
      <c r="S181" s="25">
        <f t="shared" si="33"/>
        <v>0</v>
      </c>
      <c r="T181" s="25">
        <f t="shared" si="34"/>
        <v>0</v>
      </c>
      <c r="U181" s="25">
        <f t="shared" si="29"/>
        <v>0</v>
      </c>
      <c r="V181" s="25">
        <f t="shared" si="30"/>
        <v>0</v>
      </c>
      <c r="W181" s="25">
        <f t="shared" si="31"/>
        <v>1.8163487979909405</v>
      </c>
      <c r="X181" s="25">
        <f t="shared" si="32"/>
        <v>0</v>
      </c>
      <c r="Y181" s="25">
        <f t="shared" si="25"/>
        <v>17981.853100110311</v>
      </c>
    </row>
    <row r="182" spans="2:25">
      <c r="B182" s="1"/>
      <c r="C182" s="4"/>
      <c r="F182" s="1"/>
      <c r="G182" s="4"/>
      <c r="I182" s="1"/>
      <c r="J182" s="1"/>
      <c r="K182" s="1"/>
      <c r="L182" s="1"/>
      <c r="O182" s="25">
        <v>180</v>
      </c>
      <c r="P182" s="76">
        <f t="shared" si="26"/>
        <v>44277.721514533252</v>
      </c>
      <c r="Q182" s="25" t="str">
        <f t="shared" si="27"/>
        <v>EQUIPO 2</v>
      </c>
      <c r="R182" s="25" t="str">
        <f t="shared" si="28"/>
        <v>FIN</v>
      </c>
      <c r="S182" s="25">
        <f t="shared" si="33"/>
        <v>0</v>
      </c>
      <c r="T182" s="25">
        <f t="shared" si="34"/>
        <v>1</v>
      </c>
      <c r="U182" s="25">
        <f t="shared" si="29"/>
        <v>1</v>
      </c>
      <c r="V182" s="25">
        <f t="shared" si="30"/>
        <v>5400</v>
      </c>
      <c r="W182" s="25">
        <f t="shared" si="31"/>
        <v>2.1789173723082058</v>
      </c>
      <c r="X182" s="25">
        <f t="shared" si="32"/>
        <v>11766.153810464311</v>
      </c>
      <c r="Y182" s="25">
        <f t="shared" si="25"/>
        <v>21571.281985851238</v>
      </c>
    </row>
    <row r="183" spans="2:25">
      <c r="B183" s="1"/>
      <c r="C183" s="4"/>
      <c r="F183" s="1"/>
      <c r="G183" s="4"/>
      <c r="I183" s="1"/>
      <c r="J183" s="1"/>
      <c r="K183" s="1"/>
      <c r="L183" s="1"/>
      <c r="O183" s="25">
        <v>181</v>
      </c>
      <c r="P183" s="76">
        <f t="shared" si="26"/>
        <v>44277.812302757098</v>
      </c>
      <c r="Q183" s="25" t="str">
        <f t="shared" si="27"/>
        <v>EQUIPO 1</v>
      </c>
      <c r="R183" s="25" t="str">
        <f t="shared" si="28"/>
        <v>FIN</v>
      </c>
      <c r="S183" s="25">
        <f t="shared" si="33"/>
        <v>1</v>
      </c>
      <c r="T183" s="25">
        <f t="shared" si="34"/>
        <v>1</v>
      </c>
      <c r="U183" s="25">
        <f t="shared" si="29"/>
        <v>1</v>
      </c>
      <c r="V183" s="25">
        <f t="shared" si="30"/>
        <v>9900</v>
      </c>
      <c r="W183" s="25">
        <f t="shared" si="31"/>
        <v>220.50473382964265</v>
      </c>
      <c r="X183" s="25">
        <f t="shared" si="32"/>
        <v>2182996.8649134622</v>
      </c>
      <c r="Y183" s="25">
        <f t="shared" si="25"/>
        <v>2182996.8649134622</v>
      </c>
    </row>
    <row r="184" spans="2:25">
      <c r="B184" s="1"/>
      <c r="C184" s="4"/>
      <c r="F184" s="1"/>
      <c r="G184" s="4"/>
      <c r="I184" s="1"/>
      <c r="J184" s="1"/>
      <c r="K184" s="1"/>
      <c r="L184" s="1"/>
      <c r="O184" s="25">
        <v>182</v>
      </c>
      <c r="P184" s="76">
        <f t="shared" si="26"/>
        <v>44287</v>
      </c>
      <c r="Q184" s="25" t="str">
        <f t="shared" si="27"/>
        <v>CAMBIO MES</v>
      </c>
      <c r="R184" s="25" t="str">
        <f t="shared" si="28"/>
        <v>CAMBIO MES</v>
      </c>
      <c r="S184" s="25">
        <f t="shared" si="33"/>
        <v>1</v>
      </c>
      <c r="T184" s="25">
        <f t="shared" si="34"/>
        <v>1</v>
      </c>
      <c r="U184" s="25">
        <f t="shared" si="29"/>
        <v>1</v>
      </c>
      <c r="V184" s="25">
        <f t="shared" si="30"/>
        <v>9900</v>
      </c>
      <c r="W184" s="25">
        <f t="shared" si="31"/>
        <v>613.08333333337214</v>
      </c>
      <c r="X184" s="25">
        <f t="shared" si="32"/>
        <v>6069525.0000003837</v>
      </c>
      <c r="Y184" s="25">
        <f t="shared" si="25"/>
        <v>6069525.0000003837</v>
      </c>
    </row>
    <row r="185" spans="2:25">
      <c r="B185" s="1"/>
      <c r="C185" s="4"/>
      <c r="F185" s="1"/>
      <c r="G185" s="4"/>
      <c r="I185" s="1"/>
      <c r="J185" s="1"/>
      <c r="K185" s="1"/>
      <c r="L185" s="1"/>
      <c r="O185" s="25">
        <v>183</v>
      </c>
      <c r="P185" s="76">
        <f t="shared" si="26"/>
        <v>44312.545138888891</v>
      </c>
      <c r="Q185" s="25" t="str">
        <f t="shared" si="27"/>
        <v>EQUIPO 1</v>
      </c>
      <c r="R185" s="25" t="str">
        <f t="shared" si="28"/>
        <v>INICIO</v>
      </c>
      <c r="S185" s="25">
        <f t="shared" si="33"/>
        <v>0</v>
      </c>
      <c r="T185" s="25">
        <f t="shared" si="34"/>
        <v>1</v>
      </c>
      <c r="U185" s="25">
        <f t="shared" si="29"/>
        <v>1</v>
      </c>
      <c r="V185" s="25">
        <f t="shared" si="30"/>
        <v>5400</v>
      </c>
      <c r="W185" s="25">
        <f t="shared" si="31"/>
        <v>3.3212203360162675</v>
      </c>
      <c r="X185" s="25">
        <f t="shared" si="32"/>
        <v>17934.589814487845</v>
      </c>
      <c r="Y185" s="25">
        <f t="shared" si="25"/>
        <v>32880.081326561049</v>
      </c>
    </row>
    <row r="186" spans="2:25">
      <c r="B186" s="1"/>
      <c r="C186" s="4"/>
      <c r="F186" s="1"/>
      <c r="G186" s="4"/>
      <c r="I186" s="1"/>
      <c r="J186" s="1"/>
      <c r="K186" s="1"/>
      <c r="L186" s="1"/>
      <c r="O186" s="25">
        <v>184</v>
      </c>
      <c r="P186" s="76">
        <f t="shared" si="26"/>
        <v>44312.683523069558</v>
      </c>
      <c r="Q186" s="25" t="str">
        <f t="shared" si="27"/>
        <v>EQUIPO 1</v>
      </c>
      <c r="R186" s="25" t="str">
        <f t="shared" si="28"/>
        <v>FIN</v>
      </c>
      <c r="S186" s="25">
        <f t="shared" si="33"/>
        <v>1</v>
      </c>
      <c r="T186" s="25">
        <f t="shared" si="34"/>
        <v>1</v>
      </c>
      <c r="U186" s="25">
        <f t="shared" si="29"/>
        <v>1</v>
      </c>
      <c r="V186" s="25">
        <f t="shared" si="30"/>
        <v>9900</v>
      </c>
      <c r="W186" s="25">
        <f t="shared" si="31"/>
        <v>19.428779663925525</v>
      </c>
      <c r="X186" s="25">
        <f t="shared" si="32"/>
        <v>192344.9186728627</v>
      </c>
      <c r="Y186" s="25">
        <f t="shared" si="25"/>
        <v>192344.9186728627</v>
      </c>
    </row>
    <row r="187" spans="2:25">
      <c r="B187" s="1"/>
      <c r="C187" s="4"/>
      <c r="F187" s="1"/>
      <c r="G187" s="4"/>
      <c r="I187" s="1"/>
      <c r="J187" s="1"/>
      <c r="K187" s="1"/>
      <c r="L187" s="1"/>
      <c r="O187" s="25">
        <v>185</v>
      </c>
      <c r="P187" s="76">
        <f t="shared" si="26"/>
        <v>44313.493055555555</v>
      </c>
      <c r="Q187" s="25" t="str">
        <f t="shared" si="27"/>
        <v>EQUIPO 1</v>
      </c>
      <c r="R187" s="25" t="str">
        <f t="shared" si="28"/>
        <v>INICIO</v>
      </c>
      <c r="S187" s="25">
        <f t="shared" si="33"/>
        <v>0</v>
      </c>
      <c r="T187" s="25">
        <f t="shared" si="34"/>
        <v>1</v>
      </c>
      <c r="U187" s="25">
        <f t="shared" si="29"/>
        <v>1</v>
      </c>
      <c r="V187" s="25">
        <f t="shared" si="30"/>
        <v>5400</v>
      </c>
      <c r="W187" s="25">
        <f t="shared" si="31"/>
        <v>3.9031115803518333</v>
      </c>
      <c r="X187" s="25">
        <f t="shared" si="32"/>
        <v>21076.8025338999</v>
      </c>
      <c r="Y187" s="25">
        <f t="shared" si="25"/>
        <v>38640.804645483149</v>
      </c>
    </row>
    <row r="188" spans="2:25">
      <c r="B188" s="1"/>
      <c r="C188" s="4"/>
      <c r="F188" s="1"/>
      <c r="G188" s="4"/>
      <c r="I188" s="1"/>
      <c r="J188" s="1"/>
      <c r="K188" s="1"/>
      <c r="L188" s="1"/>
      <c r="O188" s="25">
        <v>186</v>
      </c>
      <c r="P188" s="76">
        <f t="shared" si="26"/>
        <v>44313.655685204736</v>
      </c>
      <c r="Q188" s="25" t="str">
        <f t="shared" si="27"/>
        <v>EQUIPO 1</v>
      </c>
      <c r="R188" s="25" t="str">
        <f t="shared" si="28"/>
        <v>FIN</v>
      </c>
      <c r="S188" s="25">
        <f t="shared" si="33"/>
        <v>1</v>
      </c>
      <c r="T188" s="25">
        <f t="shared" si="34"/>
        <v>1</v>
      </c>
      <c r="U188" s="25">
        <f t="shared" si="29"/>
        <v>1</v>
      </c>
      <c r="V188" s="25">
        <f t="shared" si="30"/>
        <v>9900</v>
      </c>
      <c r="W188" s="25">
        <f t="shared" si="31"/>
        <v>25.646888419752941</v>
      </c>
      <c r="X188" s="25">
        <f t="shared" si="32"/>
        <v>253904.19535555411</v>
      </c>
      <c r="Y188" s="25">
        <f t="shared" si="25"/>
        <v>253904.19535555411</v>
      </c>
    </row>
    <row r="189" spans="2:25">
      <c r="B189" s="1"/>
      <c r="C189" s="4"/>
      <c r="F189" s="1"/>
      <c r="G189" s="4"/>
      <c r="I189" s="1"/>
      <c r="J189" s="1"/>
      <c r="K189" s="1"/>
      <c r="L189" s="1"/>
      <c r="O189" s="25">
        <v>187</v>
      </c>
      <c r="P189" s="76">
        <f t="shared" si="26"/>
        <v>44314.724305555559</v>
      </c>
      <c r="Q189" s="25" t="str">
        <f t="shared" si="27"/>
        <v>EQUIPO 1</v>
      </c>
      <c r="R189" s="25" t="str">
        <f t="shared" si="28"/>
        <v>INICIO</v>
      </c>
      <c r="S189" s="25">
        <f t="shared" si="33"/>
        <v>0</v>
      </c>
      <c r="T189" s="25">
        <f t="shared" si="34"/>
        <v>1</v>
      </c>
      <c r="U189" s="25">
        <f t="shared" si="29"/>
        <v>1</v>
      </c>
      <c r="V189" s="25">
        <f t="shared" si="30"/>
        <v>5400</v>
      </c>
      <c r="W189" s="25">
        <f t="shared" si="31"/>
        <v>3.9709946749499068</v>
      </c>
      <c r="X189" s="25">
        <f t="shared" si="32"/>
        <v>21443.371244729497</v>
      </c>
      <c r="Y189" s="25">
        <f t="shared" si="25"/>
        <v>39312.847282004077</v>
      </c>
    </row>
    <row r="190" spans="2:25">
      <c r="B190" s="1"/>
      <c r="C190" s="4"/>
      <c r="F190" s="1"/>
      <c r="G190" s="4"/>
      <c r="I190" s="1"/>
      <c r="J190" s="1"/>
      <c r="K190" s="1"/>
      <c r="L190" s="1"/>
      <c r="O190" s="25">
        <v>188</v>
      </c>
      <c r="P190" s="76">
        <f t="shared" si="26"/>
        <v>44314.889763667015</v>
      </c>
      <c r="Q190" s="25" t="str">
        <f t="shared" si="27"/>
        <v>EQUIPO 1</v>
      </c>
      <c r="R190" s="25" t="str">
        <f t="shared" si="28"/>
        <v>FIN</v>
      </c>
      <c r="S190" s="25">
        <f t="shared" si="33"/>
        <v>1</v>
      </c>
      <c r="T190" s="25">
        <f t="shared" si="34"/>
        <v>1</v>
      </c>
      <c r="U190" s="25">
        <f t="shared" si="29"/>
        <v>1</v>
      </c>
      <c r="V190" s="25">
        <f t="shared" si="30"/>
        <v>9900</v>
      </c>
      <c r="W190" s="25">
        <f t="shared" si="31"/>
        <v>15.81233865825925</v>
      </c>
      <c r="X190" s="25">
        <f t="shared" si="32"/>
        <v>156542.15271676658</v>
      </c>
      <c r="Y190" s="25">
        <f t="shared" si="25"/>
        <v>156542.15271676658</v>
      </c>
    </row>
    <row r="191" spans="2:25">
      <c r="B191" s="1"/>
      <c r="C191" s="4"/>
      <c r="F191" s="1"/>
      <c r="G191" s="4"/>
      <c r="I191" s="1"/>
      <c r="J191" s="1"/>
      <c r="K191" s="1"/>
      <c r="L191" s="1"/>
      <c r="O191" s="25">
        <v>189</v>
      </c>
      <c r="P191" s="76">
        <f t="shared" si="26"/>
        <v>44315.548611111109</v>
      </c>
      <c r="Q191" s="25" t="str">
        <f t="shared" si="27"/>
        <v>EQUIPO 1</v>
      </c>
      <c r="R191" s="25" t="str">
        <f t="shared" si="28"/>
        <v>INICIO</v>
      </c>
      <c r="S191" s="25">
        <f t="shared" si="33"/>
        <v>0</v>
      </c>
      <c r="T191" s="25">
        <f t="shared" si="34"/>
        <v>1</v>
      </c>
      <c r="U191" s="25">
        <f t="shared" si="29"/>
        <v>1</v>
      </c>
      <c r="V191" s="25">
        <f t="shared" si="30"/>
        <v>5400</v>
      </c>
      <c r="W191" s="25">
        <f t="shared" si="31"/>
        <v>3.4060410793754272</v>
      </c>
      <c r="X191" s="25">
        <f t="shared" si="32"/>
        <v>18392.621828627307</v>
      </c>
      <c r="Y191" s="25">
        <f t="shared" si="25"/>
        <v>33719.806685816729</v>
      </c>
    </row>
    <row r="192" spans="2:25">
      <c r="B192" s="1"/>
      <c r="C192" s="4"/>
      <c r="F192" s="1"/>
      <c r="G192" s="4"/>
      <c r="I192" s="1"/>
      <c r="J192" s="1"/>
      <c r="K192" s="1"/>
      <c r="L192" s="1"/>
      <c r="O192" s="25">
        <v>190</v>
      </c>
      <c r="P192" s="76">
        <f t="shared" si="26"/>
        <v>44315.690529489417</v>
      </c>
      <c r="Q192" s="25" t="str">
        <f t="shared" si="27"/>
        <v>EQUIPO 1</v>
      </c>
      <c r="R192" s="25" t="str">
        <f t="shared" si="28"/>
        <v>FIN</v>
      </c>
      <c r="S192" s="25">
        <f t="shared" si="33"/>
        <v>1</v>
      </c>
      <c r="T192" s="25">
        <f t="shared" si="34"/>
        <v>1</v>
      </c>
      <c r="U192" s="25">
        <f t="shared" si="29"/>
        <v>1</v>
      </c>
      <c r="V192" s="25">
        <f t="shared" si="30"/>
        <v>9900</v>
      </c>
      <c r="W192" s="25">
        <f t="shared" si="31"/>
        <v>31.427292253996711</v>
      </c>
      <c r="X192" s="25">
        <f t="shared" si="32"/>
        <v>311130.19331456744</v>
      </c>
      <c r="Y192" s="25">
        <f t="shared" si="25"/>
        <v>311130.19331456744</v>
      </c>
    </row>
    <row r="193" spans="2:25">
      <c r="B193" s="1"/>
      <c r="C193" s="4"/>
      <c r="F193" s="1"/>
      <c r="G193" s="4"/>
      <c r="I193" s="1"/>
      <c r="J193" s="1"/>
      <c r="K193" s="1"/>
      <c r="L193" s="1"/>
      <c r="O193" s="25">
        <v>191</v>
      </c>
      <c r="P193" s="76">
        <f t="shared" si="26"/>
        <v>44317</v>
      </c>
      <c r="Q193" s="25" t="str">
        <f t="shared" si="27"/>
        <v>CAMBIO MES</v>
      </c>
      <c r="R193" s="25" t="str">
        <f t="shared" si="28"/>
        <v>CAMBIO MES</v>
      </c>
      <c r="S193" s="25">
        <f t="shared" si="33"/>
        <v>1</v>
      </c>
      <c r="T193" s="25">
        <f t="shared" si="34"/>
        <v>1</v>
      </c>
      <c r="U193" s="25">
        <f t="shared" si="29"/>
        <v>1</v>
      </c>
      <c r="V193" s="25">
        <f t="shared" si="30"/>
        <v>9900</v>
      </c>
      <c r="W193" s="25">
        <f t="shared" si="31"/>
        <v>252.16666666668607</v>
      </c>
      <c r="X193" s="25">
        <f t="shared" si="32"/>
        <v>2496450.0000001919</v>
      </c>
      <c r="Y193" s="25">
        <f t="shared" si="25"/>
        <v>2496450.0000001919</v>
      </c>
    </row>
    <row r="194" spans="2:25">
      <c r="B194" s="1"/>
      <c r="C194" s="4"/>
      <c r="F194" s="1"/>
      <c r="G194" s="4"/>
      <c r="I194" s="1"/>
      <c r="J194" s="1"/>
      <c r="K194" s="1"/>
      <c r="L194" s="1"/>
      <c r="O194" s="25">
        <v>192</v>
      </c>
      <c r="P194" s="76">
        <f t="shared" si="26"/>
        <v>44327.506944444445</v>
      </c>
      <c r="Q194" s="25" t="str">
        <f t="shared" si="27"/>
        <v>EQUIPO 1</v>
      </c>
      <c r="R194" s="25" t="str">
        <f t="shared" si="28"/>
        <v>INICIO</v>
      </c>
      <c r="S194" s="25">
        <f t="shared" si="33"/>
        <v>0</v>
      </c>
      <c r="T194" s="25">
        <f t="shared" si="34"/>
        <v>1</v>
      </c>
      <c r="U194" s="25">
        <f t="shared" si="29"/>
        <v>1</v>
      </c>
      <c r="V194" s="25">
        <f t="shared" si="30"/>
        <v>5400</v>
      </c>
      <c r="W194" s="25">
        <f t="shared" si="31"/>
        <v>3.6111331206047907</v>
      </c>
      <c r="X194" s="25">
        <f t="shared" si="32"/>
        <v>19500.11885126587</v>
      </c>
      <c r="Y194" s="25">
        <f t="shared" si="25"/>
        <v>35750.217893987428</v>
      </c>
    </row>
    <row r="195" spans="2:25">
      <c r="B195" s="1"/>
      <c r="C195" s="4"/>
      <c r="F195" s="1"/>
      <c r="G195" s="4"/>
      <c r="I195" s="1"/>
      <c r="J195" s="1"/>
      <c r="K195" s="1"/>
      <c r="L195" s="1"/>
      <c r="O195" s="25">
        <v>193</v>
      </c>
      <c r="P195" s="76">
        <f t="shared" si="26"/>
        <v>44327.65740832447</v>
      </c>
      <c r="Q195" s="25" t="str">
        <f t="shared" si="27"/>
        <v>EQUIPO 1</v>
      </c>
      <c r="R195" s="25" t="str">
        <f t="shared" si="28"/>
        <v>FIN</v>
      </c>
      <c r="S195" s="25">
        <f t="shared" si="33"/>
        <v>1</v>
      </c>
      <c r="T195" s="25">
        <f t="shared" si="34"/>
        <v>1</v>
      </c>
      <c r="U195" s="25">
        <f t="shared" si="29"/>
        <v>1</v>
      </c>
      <c r="V195" s="25">
        <f t="shared" si="30"/>
        <v>9900</v>
      </c>
      <c r="W195" s="25">
        <f t="shared" si="31"/>
        <v>138.22220021265093</v>
      </c>
      <c r="X195" s="25">
        <f t="shared" si="32"/>
        <v>1368399.7821052442</v>
      </c>
      <c r="Y195" s="25">
        <f t="shared" ref="Y195:Y252" si="35">$AC$1*W195</f>
        <v>1368399.7821052442</v>
      </c>
    </row>
    <row r="196" spans="2:25">
      <c r="B196" s="1"/>
      <c r="C196" s="4"/>
      <c r="F196" s="1"/>
      <c r="G196" s="4"/>
      <c r="I196" s="1"/>
      <c r="J196" s="1"/>
      <c r="K196" s="1"/>
      <c r="L196" s="1"/>
      <c r="O196" s="25">
        <v>194</v>
      </c>
      <c r="P196" s="76">
        <f t="shared" ref="P196:P253" si="36">SMALL($I$4:$M$503,O196)</f>
        <v>44333.416666666664</v>
      </c>
      <c r="Q196" s="25" t="str">
        <f t="shared" ref="Q196:Q253" si="37">IFERROR(IF(VLOOKUP(P196,$I$4:$I$503,1,0)&gt;0,$I$2,""),IFERROR(IF(VLOOKUP(P196,$J$4:$J$503,1,0)&gt;0,$J$2,""),IFERROR(IF(VLOOKUP(P196,$K$4:$K$503,1,0)&gt;0,$K$2,""),IFERROR(IF(VLOOKUP(P196,$L$4:$L$503,1,0)&gt;0,$L$2,""),IFERROR(IF(VLOOKUP(P196,$M$4:$M$63,1,0)&gt;0,$M$2,""),"ERROR")))))</f>
        <v>EQUIPO 1</v>
      </c>
      <c r="R196" s="25" t="str">
        <f t="shared" ref="R196:R253" si="38">IFERROR(IF(VLOOKUP(P196,$I$4:$I$503,1,0)&gt;0,$I$3,""),IFERROR(IF(VLOOKUP(P196,$J$4:$J$503,1,0)&gt;0,$J$3,""),IFERROR(IF(VLOOKUP(P196,$K$4:$K$503,1,0)&gt;0,$K$3,""),IFERROR(IF(VLOOKUP(P196,$L$4:$L$503,1,0)&gt;0,$L$3,""),IFERROR(IF(VLOOKUP(P196,$M$4:$M$63,1,0)&gt;0,$M$2,""),"ERROR")))))</f>
        <v>INICIO</v>
      </c>
      <c r="S196" s="25">
        <f t="shared" si="33"/>
        <v>0</v>
      </c>
      <c r="T196" s="25">
        <f t="shared" si="34"/>
        <v>1</v>
      </c>
      <c r="U196" s="25">
        <f t="shared" ref="U196:U253" si="39">IF(S196=1,1,IF(T196=1,1,0))</f>
        <v>1</v>
      </c>
      <c r="V196" s="25">
        <f t="shared" ref="V196:V253" si="40">IF((IF(S196=1,$C$2,0)+IF(T196=1,$G$2,0))&gt;$AC$1,$AC$1,IF(S196=1,$C$2,0)+IF(T196=1,$G$2,0))</f>
        <v>5400</v>
      </c>
      <c r="W196" s="25">
        <f t="shared" ref="W196:W252" si="41">(P197-P196)*24</f>
        <v>3.8734950338839553</v>
      </c>
      <c r="X196" s="25">
        <f t="shared" ref="X196:X252" si="42">U196*W196*V196</f>
        <v>20916.873182973359</v>
      </c>
      <c r="Y196" s="25">
        <f t="shared" si="35"/>
        <v>38347.600835451158</v>
      </c>
    </row>
    <row r="197" spans="2:25">
      <c r="B197" s="1"/>
      <c r="C197" s="4"/>
      <c r="F197" s="1"/>
      <c r="G197" s="4"/>
      <c r="I197" s="1"/>
      <c r="J197" s="1"/>
      <c r="K197" s="1"/>
      <c r="L197" s="1"/>
      <c r="O197" s="25">
        <v>195</v>
      </c>
      <c r="P197" s="76">
        <f t="shared" si="36"/>
        <v>44333.578062293076</v>
      </c>
      <c r="Q197" s="25" t="str">
        <f t="shared" si="37"/>
        <v>EQUIPO 1</v>
      </c>
      <c r="R197" s="25" t="str">
        <f t="shared" si="38"/>
        <v>FIN</v>
      </c>
      <c r="S197" s="25">
        <f t="shared" ref="S197:S253" si="43">IF(Q197&lt;&gt;$S$2,S196,IF(R197="INICIO",0,IF(R197="FIN",1,"ERROR")))</f>
        <v>1</v>
      </c>
      <c r="T197" s="25">
        <f t="shared" ref="T197:T253" si="44">IF(Q197&lt;&gt;$T$2,T196,IF(R197="INICIO",0,IF(R197="FIN",1,"ERROR")))</f>
        <v>1</v>
      </c>
      <c r="U197" s="25">
        <f t="shared" si="39"/>
        <v>1</v>
      </c>
      <c r="V197" s="25">
        <f t="shared" si="40"/>
        <v>9900</v>
      </c>
      <c r="W197" s="25">
        <f t="shared" si="41"/>
        <v>213.12650496623246</v>
      </c>
      <c r="X197" s="25">
        <f t="shared" si="42"/>
        <v>2109952.3991657011</v>
      </c>
      <c r="Y197" s="25">
        <f t="shared" si="35"/>
        <v>2109952.3991657011</v>
      </c>
    </row>
    <row r="198" spans="2:25">
      <c r="B198" s="1"/>
      <c r="C198" s="4"/>
      <c r="F198" s="1"/>
      <c r="G198" s="4"/>
      <c r="I198" s="1"/>
      <c r="J198" s="1"/>
      <c r="K198" s="1"/>
      <c r="L198" s="1"/>
      <c r="O198" s="25">
        <v>196</v>
      </c>
      <c r="P198" s="76">
        <f t="shared" si="36"/>
        <v>44342.458333333336</v>
      </c>
      <c r="Q198" s="25" t="str">
        <f t="shared" si="37"/>
        <v>EQUIPO 2</v>
      </c>
      <c r="R198" s="25" t="str">
        <f t="shared" si="38"/>
        <v>INICIO</v>
      </c>
      <c r="S198" s="25">
        <f t="shared" si="43"/>
        <v>1</v>
      </c>
      <c r="T198" s="25">
        <f t="shared" si="44"/>
        <v>0</v>
      </c>
      <c r="U198" s="25">
        <f t="shared" si="39"/>
        <v>1</v>
      </c>
      <c r="V198" s="25">
        <f t="shared" si="40"/>
        <v>4500</v>
      </c>
      <c r="W198" s="25">
        <f t="shared" si="41"/>
        <v>0.75</v>
      </c>
      <c r="X198" s="25">
        <f t="shared" si="42"/>
        <v>3375</v>
      </c>
      <c r="Y198" s="25">
        <f t="shared" si="35"/>
        <v>7425</v>
      </c>
    </row>
    <row r="199" spans="2:25">
      <c r="B199" s="1"/>
      <c r="C199" s="4"/>
      <c r="F199" s="1"/>
      <c r="G199" s="4"/>
      <c r="I199" s="1"/>
      <c r="J199" s="1"/>
      <c r="K199" s="1"/>
      <c r="L199" s="1"/>
      <c r="O199" s="25">
        <v>197</v>
      </c>
      <c r="P199" s="76">
        <f t="shared" si="36"/>
        <v>44342.489583333336</v>
      </c>
      <c r="Q199" s="25" t="str">
        <f t="shared" si="37"/>
        <v>EQUIPO 1</v>
      </c>
      <c r="R199" s="25" t="str">
        <f t="shared" si="38"/>
        <v>INICIO</v>
      </c>
      <c r="S199" s="25">
        <f t="shared" si="43"/>
        <v>0</v>
      </c>
      <c r="T199" s="25">
        <f t="shared" si="44"/>
        <v>0</v>
      </c>
      <c r="U199" s="25">
        <f t="shared" si="39"/>
        <v>0</v>
      </c>
      <c r="V199" s="25">
        <f t="shared" si="40"/>
        <v>0</v>
      </c>
      <c r="W199" s="25">
        <f t="shared" si="41"/>
        <v>2.3957330054836348</v>
      </c>
      <c r="X199" s="25">
        <f t="shared" si="42"/>
        <v>0</v>
      </c>
      <c r="Y199" s="25">
        <f t="shared" si="35"/>
        <v>23717.756754287984</v>
      </c>
    </row>
    <row r="200" spans="2:25">
      <c r="B200" s="1"/>
      <c r="C200" s="4"/>
      <c r="F200" s="1"/>
      <c r="G200" s="4"/>
      <c r="I200" s="1"/>
      <c r="J200" s="1"/>
      <c r="K200" s="1"/>
      <c r="L200" s="1"/>
      <c r="O200" s="25">
        <v>198</v>
      </c>
      <c r="P200" s="76">
        <f t="shared" si="36"/>
        <v>44342.589405541898</v>
      </c>
      <c r="Q200" s="25" t="str">
        <f t="shared" si="37"/>
        <v>EQUIPO 2</v>
      </c>
      <c r="R200" s="25" t="str">
        <f t="shared" si="38"/>
        <v>FIN</v>
      </c>
      <c r="S200" s="25">
        <f t="shared" si="43"/>
        <v>0</v>
      </c>
      <c r="T200" s="25">
        <f t="shared" si="44"/>
        <v>1</v>
      </c>
      <c r="U200" s="25">
        <f t="shared" si="39"/>
        <v>1</v>
      </c>
      <c r="V200" s="25">
        <f t="shared" si="40"/>
        <v>5400</v>
      </c>
      <c r="W200" s="25">
        <f t="shared" si="41"/>
        <v>0.80900357163045555</v>
      </c>
      <c r="X200" s="25">
        <f t="shared" si="42"/>
        <v>4368.61928680446</v>
      </c>
      <c r="Y200" s="25">
        <f t="shared" si="35"/>
        <v>8009.13535914151</v>
      </c>
    </row>
    <row r="201" spans="2:25">
      <c r="B201" s="1"/>
      <c r="C201" s="4"/>
      <c r="F201" s="1"/>
      <c r="G201" s="4"/>
      <c r="I201" s="1"/>
      <c r="J201" s="1"/>
      <c r="K201" s="1"/>
      <c r="L201" s="1"/>
      <c r="O201" s="25">
        <v>199</v>
      </c>
      <c r="P201" s="76">
        <f t="shared" si="36"/>
        <v>44342.623114024049</v>
      </c>
      <c r="Q201" s="25" t="str">
        <f t="shared" si="37"/>
        <v>EQUIPO 1</v>
      </c>
      <c r="R201" s="25" t="str">
        <f t="shared" si="38"/>
        <v>FIN</v>
      </c>
      <c r="S201" s="25">
        <f t="shared" si="43"/>
        <v>1</v>
      </c>
      <c r="T201" s="25">
        <f t="shared" si="44"/>
        <v>1</v>
      </c>
      <c r="U201" s="25">
        <f t="shared" si="39"/>
        <v>1</v>
      </c>
      <c r="V201" s="25">
        <f t="shared" si="40"/>
        <v>9900</v>
      </c>
      <c r="W201" s="25">
        <f t="shared" si="41"/>
        <v>129.0452634228277</v>
      </c>
      <c r="X201" s="25">
        <f t="shared" si="42"/>
        <v>1277548.1078859942</v>
      </c>
      <c r="Y201" s="25">
        <f t="shared" si="35"/>
        <v>1277548.1078859942</v>
      </c>
    </row>
    <row r="202" spans="2:25">
      <c r="B202" s="1"/>
      <c r="C202" s="4"/>
      <c r="F202" s="1"/>
      <c r="G202" s="4"/>
      <c r="I202" s="1"/>
      <c r="J202" s="1"/>
      <c r="K202" s="1"/>
      <c r="L202" s="1"/>
      <c r="O202" s="25">
        <v>200</v>
      </c>
      <c r="P202" s="76">
        <f t="shared" si="36"/>
        <v>44348</v>
      </c>
      <c r="Q202" s="25" t="str">
        <f t="shared" si="37"/>
        <v>CAMBIO MES</v>
      </c>
      <c r="R202" s="25" t="str">
        <f t="shared" si="38"/>
        <v>CAMBIO MES</v>
      </c>
      <c r="S202" s="25">
        <f t="shared" si="43"/>
        <v>1</v>
      </c>
      <c r="T202" s="25">
        <f t="shared" si="44"/>
        <v>1</v>
      </c>
      <c r="U202" s="25">
        <f t="shared" si="39"/>
        <v>1</v>
      </c>
      <c r="V202" s="25">
        <f t="shared" si="40"/>
        <v>9900</v>
      </c>
      <c r="W202" s="25">
        <f t="shared" si="41"/>
        <v>543</v>
      </c>
      <c r="X202" s="25">
        <f t="shared" si="42"/>
        <v>5375700</v>
      </c>
      <c r="Y202" s="25">
        <f t="shared" si="35"/>
        <v>5375700</v>
      </c>
    </row>
    <row r="203" spans="2:25">
      <c r="B203" s="1"/>
      <c r="C203" s="4"/>
      <c r="F203" s="1"/>
      <c r="G203" s="4"/>
      <c r="I203" s="1"/>
      <c r="J203" s="1"/>
      <c r="K203" s="1"/>
      <c r="L203" s="1"/>
      <c r="O203" s="25">
        <v>201</v>
      </c>
      <c r="P203" s="76">
        <f t="shared" si="36"/>
        <v>44370.625</v>
      </c>
      <c r="Q203" s="25" t="str">
        <f t="shared" si="37"/>
        <v>EQUIPO 1</v>
      </c>
      <c r="R203" s="25" t="str">
        <f t="shared" si="38"/>
        <v>INICIO</v>
      </c>
      <c r="S203" s="25">
        <f t="shared" si="43"/>
        <v>0</v>
      </c>
      <c r="T203" s="25">
        <f t="shared" si="44"/>
        <v>1</v>
      </c>
      <c r="U203" s="25">
        <f t="shared" si="39"/>
        <v>1</v>
      </c>
      <c r="V203" s="25">
        <f t="shared" si="40"/>
        <v>5400</v>
      </c>
      <c r="W203" s="25">
        <f t="shared" si="41"/>
        <v>3.2768827560357749</v>
      </c>
      <c r="X203" s="25">
        <f t="shared" si="42"/>
        <v>17695.166882593185</v>
      </c>
      <c r="Y203" s="25">
        <f t="shared" si="35"/>
        <v>32441.139284754172</v>
      </c>
    </row>
    <row r="204" spans="2:25">
      <c r="B204" s="1"/>
      <c r="C204" s="4"/>
      <c r="F204" s="1"/>
      <c r="G204" s="4"/>
      <c r="I204" s="1"/>
      <c r="J204" s="1"/>
      <c r="K204" s="1"/>
      <c r="L204" s="1"/>
      <c r="O204" s="25">
        <v>202</v>
      </c>
      <c r="P204" s="76">
        <f t="shared" si="36"/>
        <v>44370.761536781501</v>
      </c>
      <c r="Q204" s="25" t="str">
        <f t="shared" si="37"/>
        <v>EQUIPO 1</v>
      </c>
      <c r="R204" s="25" t="str">
        <f t="shared" si="38"/>
        <v>FIN</v>
      </c>
      <c r="S204" s="25">
        <f t="shared" si="43"/>
        <v>1</v>
      </c>
      <c r="T204" s="25">
        <f t="shared" si="44"/>
        <v>1</v>
      </c>
      <c r="U204" s="25">
        <f t="shared" si="39"/>
        <v>1</v>
      </c>
      <c r="V204" s="25">
        <f t="shared" si="40"/>
        <v>9900</v>
      </c>
      <c r="W204" s="25">
        <f t="shared" si="41"/>
        <v>17.206450577359647</v>
      </c>
      <c r="X204" s="25">
        <f t="shared" si="42"/>
        <v>170343.8607158605</v>
      </c>
      <c r="Y204" s="25">
        <f t="shared" si="35"/>
        <v>170343.8607158605</v>
      </c>
    </row>
    <row r="205" spans="2:25">
      <c r="B205" s="1"/>
      <c r="C205" s="4"/>
      <c r="F205" s="1"/>
      <c r="G205" s="4"/>
      <c r="I205" s="1"/>
      <c r="J205" s="1"/>
      <c r="K205" s="1"/>
      <c r="L205" s="1"/>
      <c r="O205" s="25">
        <v>203</v>
      </c>
      <c r="P205" s="76">
        <f t="shared" si="36"/>
        <v>44371.478472222225</v>
      </c>
      <c r="Q205" s="25" t="str">
        <f t="shared" si="37"/>
        <v>EQUIPO 1</v>
      </c>
      <c r="R205" s="25" t="str">
        <f t="shared" si="38"/>
        <v>INICIO</v>
      </c>
      <c r="S205" s="25">
        <f t="shared" si="43"/>
        <v>0</v>
      </c>
      <c r="T205" s="25">
        <f t="shared" si="44"/>
        <v>1</v>
      </c>
      <c r="U205" s="25">
        <f t="shared" si="39"/>
        <v>1</v>
      </c>
      <c r="V205" s="25">
        <f t="shared" si="40"/>
        <v>5400</v>
      </c>
      <c r="W205" s="25">
        <f t="shared" si="41"/>
        <v>3.0982259878073819</v>
      </c>
      <c r="X205" s="25">
        <f t="shared" si="42"/>
        <v>16730.420334159862</v>
      </c>
      <c r="Y205" s="25">
        <f t="shared" si="35"/>
        <v>30672.437279293081</v>
      </c>
    </row>
    <row r="206" spans="2:25">
      <c r="B206" s="1"/>
      <c r="C206" s="4"/>
      <c r="F206" s="1"/>
      <c r="G206" s="4"/>
      <c r="I206" s="1"/>
      <c r="J206" s="1"/>
      <c r="K206" s="1"/>
      <c r="L206" s="1"/>
      <c r="O206" s="25">
        <v>204</v>
      </c>
      <c r="P206" s="76">
        <f t="shared" si="36"/>
        <v>44371.607564971717</v>
      </c>
      <c r="Q206" s="25" t="str">
        <f t="shared" si="37"/>
        <v>EQUIPO 1</v>
      </c>
      <c r="R206" s="25" t="str">
        <f t="shared" si="38"/>
        <v>FIN</v>
      </c>
      <c r="S206" s="25">
        <f t="shared" si="43"/>
        <v>1</v>
      </c>
      <c r="T206" s="25">
        <f t="shared" si="44"/>
        <v>1</v>
      </c>
      <c r="U206" s="25">
        <f t="shared" si="39"/>
        <v>1</v>
      </c>
      <c r="V206" s="25">
        <f t="shared" si="40"/>
        <v>9900</v>
      </c>
      <c r="W206" s="25">
        <f t="shared" si="41"/>
        <v>18.918440678855404</v>
      </c>
      <c r="X206" s="25">
        <f t="shared" si="42"/>
        <v>187292.5627206685</v>
      </c>
      <c r="Y206" s="25">
        <f t="shared" si="35"/>
        <v>187292.5627206685</v>
      </c>
    </row>
    <row r="207" spans="2:25">
      <c r="B207" s="1"/>
      <c r="C207" s="4"/>
      <c r="F207" s="1"/>
      <c r="G207" s="4"/>
      <c r="I207" s="1"/>
      <c r="J207" s="1"/>
      <c r="K207" s="1"/>
      <c r="L207" s="1"/>
      <c r="O207" s="25">
        <v>205</v>
      </c>
      <c r="P207" s="76">
        <f t="shared" si="36"/>
        <v>44372.395833333336</v>
      </c>
      <c r="Q207" s="25" t="str">
        <f t="shared" si="37"/>
        <v>EQUIPO 1</v>
      </c>
      <c r="R207" s="25" t="str">
        <f t="shared" si="38"/>
        <v>INICIO</v>
      </c>
      <c r="S207" s="25">
        <f t="shared" si="43"/>
        <v>0</v>
      </c>
      <c r="T207" s="25">
        <f t="shared" si="44"/>
        <v>1</v>
      </c>
      <c r="U207" s="25">
        <f t="shared" si="39"/>
        <v>1</v>
      </c>
      <c r="V207" s="25">
        <f t="shared" si="40"/>
        <v>5400</v>
      </c>
      <c r="W207" s="25">
        <f t="shared" si="41"/>
        <v>3.9993625679053366</v>
      </c>
      <c r="X207" s="25">
        <f t="shared" si="42"/>
        <v>21596.557866688818</v>
      </c>
      <c r="Y207" s="25">
        <f t="shared" si="35"/>
        <v>39593.689422262833</v>
      </c>
    </row>
    <row r="208" spans="2:25">
      <c r="B208" s="1"/>
      <c r="C208" s="4"/>
      <c r="F208" s="1"/>
      <c r="G208" s="4"/>
      <c r="I208" s="1"/>
      <c r="J208" s="1"/>
      <c r="K208" s="1"/>
      <c r="L208" s="1"/>
      <c r="O208" s="25">
        <v>206</v>
      </c>
      <c r="P208" s="76">
        <f t="shared" si="36"/>
        <v>44372.562473440332</v>
      </c>
      <c r="Q208" s="25" t="str">
        <f t="shared" si="37"/>
        <v>EQUIPO 1</v>
      </c>
      <c r="R208" s="25" t="str">
        <f t="shared" si="38"/>
        <v>FIN</v>
      </c>
      <c r="S208" s="25">
        <f t="shared" si="43"/>
        <v>1</v>
      </c>
      <c r="T208" s="25">
        <f t="shared" si="44"/>
        <v>1</v>
      </c>
      <c r="U208" s="25">
        <f t="shared" si="39"/>
        <v>1</v>
      </c>
      <c r="V208" s="25">
        <f t="shared" si="40"/>
        <v>9900</v>
      </c>
      <c r="W208" s="25">
        <f t="shared" si="41"/>
        <v>130.50063743203646</v>
      </c>
      <c r="X208" s="25">
        <f t="shared" si="42"/>
        <v>1291956.3105771609</v>
      </c>
      <c r="Y208" s="25">
        <f t="shared" si="35"/>
        <v>1291956.3105771609</v>
      </c>
    </row>
    <row r="209" spans="2:25">
      <c r="B209" s="1"/>
      <c r="C209" s="4"/>
      <c r="F209" s="1"/>
      <c r="G209" s="4"/>
      <c r="I209" s="1"/>
      <c r="J209" s="1"/>
      <c r="K209" s="1"/>
      <c r="L209" s="1"/>
      <c r="O209" s="25">
        <v>207</v>
      </c>
      <c r="P209" s="76">
        <f t="shared" si="36"/>
        <v>44378</v>
      </c>
      <c r="Q209" s="25" t="str">
        <f t="shared" si="37"/>
        <v>CAMBIO MES</v>
      </c>
      <c r="R209" s="25" t="str">
        <f t="shared" si="38"/>
        <v>CAMBIO MES</v>
      </c>
      <c r="S209" s="25">
        <f t="shared" si="43"/>
        <v>1</v>
      </c>
      <c r="T209" s="25">
        <f t="shared" si="44"/>
        <v>1</v>
      </c>
      <c r="U209" s="25">
        <f t="shared" si="39"/>
        <v>1</v>
      </c>
      <c r="V209" s="25">
        <f t="shared" si="40"/>
        <v>9900</v>
      </c>
      <c r="W209" s="25">
        <f t="shared" si="41"/>
        <v>109.16666666662786</v>
      </c>
      <c r="X209" s="25">
        <f t="shared" si="42"/>
        <v>1080749.9999996158</v>
      </c>
      <c r="Y209" s="25">
        <f t="shared" si="35"/>
        <v>1080749.9999996158</v>
      </c>
    </row>
    <row r="210" spans="2:25">
      <c r="B210" s="1"/>
      <c r="C210" s="4"/>
      <c r="F210" s="1"/>
      <c r="G210" s="4"/>
      <c r="I210" s="1"/>
      <c r="J210" s="1"/>
      <c r="K210" s="1"/>
      <c r="L210" s="1"/>
      <c r="O210" s="25">
        <v>208</v>
      </c>
      <c r="P210" s="76">
        <f t="shared" si="36"/>
        <v>44382.548611111109</v>
      </c>
      <c r="Q210" s="25" t="str">
        <f t="shared" si="37"/>
        <v>EQUIPO 1</v>
      </c>
      <c r="R210" s="25" t="str">
        <f t="shared" si="38"/>
        <v>INICIO</v>
      </c>
      <c r="S210" s="25">
        <f t="shared" si="43"/>
        <v>0</v>
      </c>
      <c r="T210" s="25">
        <f t="shared" si="44"/>
        <v>1</v>
      </c>
      <c r="U210" s="25">
        <f t="shared" si="39"/>
        <v>1</v>
      </c>
      <c r="V210" s="25">
        <f t="shared" si="40"/>
        <v>5400</v>
      </c>
      <c r="W210" s="25">
        <f t="shared" si="41"/>
        <v>3.1497716914163902</v>
      </c>
      <c r="X210" s="25">
        <f t="shared" si="42"/>
        <v>17008.767133648507</v>
      </c>
      <c r="Y210" s="25">
        <f t="shared" si="35"/>
        <v>31182.739745022263</v>
      </c>
    </row>
    <row r="211" spans="2:25">
      <c r="B211" s="1"/>
      <c r="C211" s="4"/>
      <c r="F211" s="1"/>
      <c r="G211" s="4"/>
      <c r="I211" s="1"/>
      <c r="J211" s="1"/>
      <c r="K211" s="1"/>
      <c r="L211" s="1"/>
      <c r="O211" s="25">
        <v>209</v>
      </c>
      <c r="P211" s="76">
        <f t="shared" si="36"/>
        <v>44382.679851598252</v>
      </c>
      <c r="Q211" s="25" t="str">
        <f t="shared" si="37"/>
        <v>EQUIPO 1</v>
      </c>
      <c r="R211" s="25" t="str">
        <f t="shared" si="38"/>
        <v>FIN</v>
      </c>
      <c r="S211" s="25">
        <f t="shared" si="43"/>
        <v>1</v>
      </c>
      <c r="T211" s="25">
        <f t="shared" si="44"/>
        <v>1</v>
      </c>
      <c r="U211" s="25">
        <f t="shared" si="39"/>
        <v>1</v>
      </c>
      <c r="V211" s="25">
        <f t="shared" si="40"/>
        <v>9900</v>
      </c>
      <c r="W211" s="25">
        <f t="shared" si="41"/>
        <v>67.433561642013956</v>
      </c>
      <c r="X211" s="25">
        <f t="shared" si="42"/>
        <v>667592.26025593816</v>
      </c>
      <c r="Y211" s="25">
        <f t="shared" si="35"/>
        <v>667592.26025593816</v>
      </c>
    </row>
    <row r="212" spans="2:25">
      <c r="B212" s="1"/>
      <c r="C212" s="4"/>
      <c r="F212" s="1"/>
      <c r="G212" s="4"/>
      <c r="I212" s="1"/>
      <c r="J212" s="1"/>
      <c r="K212" s="1"/>
      <c r="L212" s="1"/>
      <c r="O212" s="25">
        <v>210</v>
      </c>
      <c r="P212" s="76">
        <f t="shared" si="36"/>
        <v>44385.489583333336</v>
      </c>
      <c r="Q212" s="25" t="str">
        <f t="shared" si="37"/>
        <v>EQUIPO 2</v>
      </c>
      <c r="R212" s="25" t="str">
        <f t="shared" si="38"/>
        <v>INICIO</v>
      </c>
      <c r="S212" s="25">
        <f t="shared" si="43"/>
        <v>1</v>
      </c>
      <c r="T212" s="25">
        <f t="shared" si="44"/>
        <v>0</v>
      </c>
      <c r="U212" s="25">
        <f t="shared" si="39"/>
        <v>1</v>
      </c>
      <c r="V212" s="25">
        <f t="shared" si="40"/>
        <v>4500</v>
      </c>
      <c r="W212" s="25">
        <f t="shared" si="41"/>
        <v>3.2457765676081181</v>
      </c>
      <c r="X212" s="25">
        <f t="shared" si="42"/>
        <v>14605.994554236531</v>
      </c>
      <c r="Y212" s="25">
        <f t="shared" si="35"/>
        <v>32133.188019320369</v>
      </c>
    </row>
    <row r="213" spans="2:25">
      <c r="B213" s="1"/>
      <c r="C213" s="4"/>
      <c r="F213" s="1"/>
      <c r="G213" s="4"/>
      <c r="I213" s="1"/>
      <c r="J213" s="1"/>
      <c r="K213" s="1"/>
      <c r="L213" s="1"/>
      <c r="O213" s="25">
        <v>211</v>
      </c>
      <c r="P213" s="76">
        <f t="shared" si="36"/>
        <v>44385.624824023653</v>
      </c>
      <c r="Q213" s="25" t="str">
        <f t="shared" si="37"/>
        <v>EQUIPO 2</v>
      </c>
      <c r="R213" s="25" t="str">
        <f t="shared" si="38"/>
        <v>FIN</v>
      </c>
      <c r="S213" s="25">
        <f t="shared" si="43"/>
        <v>1</v>
      </c>
      <c r="T213" s="25">
        <f t="shared" si="44"/>
        <v>1</v>
      </c>
      <c r="U213" s="25">
        <f t="shared" si="39"/>
        <v>1</v>
      </c>
      <c r="V213" s="25">
        <f t="shared" si="40"/>
        <v>9900</v>
      </c>
      <c r="W213" s="25">
        <f t="shared" si="41"/>
        <v>90.837556765589397</v>
      </c>
      <c r="X213" s="25">
        <f t="shared" si="42"/>
        <v>899291.81197933503</v>
      </c>
      <c r="Y213" s="25">
        <f t="shared" si="35"/>
        <v>899291.81197933503</v>
      </c>
    </row>
    <row r="214" spans="2:25">
      <c r="B214" s="1"/>
      <c r="C214" s="4"/>
      <c r="F214" s="1"/>
      <c r="G214" s="4"/>
      <c r="I214" s="1"/>
      <c r="J214" s="1"/>
      <c r="K214" s="1"/>
      <c r="L214" s="1"/>
      <c r="O214" s="25">
        <v>212</v>
      </c>
      <c r="P214" s="76">
        <f t="shared" si="36"/>
        <v>44389.409722222219</v>
      </c>
      <c r="Q214" s="25" t="str">
        <f t="shared" si="37"/>
        <v>EQUIPO 2</v>
      </c>
      <c r="R214" s="25" t="str">
        <f t="shared" si="38"/>
        <v>INICIO</v>
      </c>
      <c r="S214" s="25">
        <f t="shared" si="43"/>
        <v>1</v>
      </c>
      <c r="T214" s="25">
        <f t="shared" si="44"/>
        <v>0</v>
      </c>
      <c r="U214" s="25">
        <f t="shared" si="39"/>
        <v>1</v>
      </c>
      <c r="V214" s="25">
        <f t="shared" si="40"/>
        <v>4500</v>
      </c>
      <c r="W214" s="25">
        <f t="shared" si="41"/>
        <v>3.2784574179095216</v>
      </c>
      <c r="X214" s="25">
        <f t="shared" si="42"/>
        <v>14753.058380592847</v>
      </c>
      <c r="Y214" s="25">
        <f t="shared" si="35"/>
        <v>32456.728437304264</v>
      </c>
    </row>
    <row r="215" spans="2:25">
      <c r="B215" s="1"/>
      <c r="C215" s="4"/>
      <c r="F215" s="1"/>
      <c r="G215" s="4"/>
      <c r="I215" s="1"/>
      <c r="J215" s="1"/>
      <c r="K215" s="1"/>
      <c r="L215" s="1"/>
      <c r="O215" s="25">
        <v>213</v>
      </c>
      <c r="P215" s="76">
        <f t="shared" si="36"/>
        <v>44389.546324614632</v>
      </c>
      <c r="Q215" s="25" t="str">
        <f t="shared" si="37"/>
        <v>EQUIPO 2</v>
      </c>
      <c r="R215" s="25" t="str">
        <f t="shared" si="38"/>
        <v>FIN</v>
      </c>
      <c r="S215" s="25">
        <f t="shared" si="43"/>
        <v>1</v>
      </c>
      <c r="T215" s="25">
        <f t="shared" si="44"/>
        <v>1</v>
      </c>
      <c r="U215" s="25">
        <f t="shared" si="39"/>
        <v>1</v>
      </c>
      <c r="V215" s="25">
        <f t="shared" si="40"/>
        <v>9900</v>
      </c>
      <c r="W215" s="25">
        <f t="shared" si="41"/>
        <v>44.888209248776548</v>
      </c>
      <c r="X215" s="25">
        <f t="shared" si="42"/>
        <v>444393.27156288782</v>
      </c>
      <c r="Y215" s="25">
        <f t="shared" si="35"/>
        <v>444393.27156288782</v>
      </c>
    </row>
    <row r="216" spans="2:25">
      <c r="B216" s="1"/>
      <c r="C216" s="4"/>
      <c r="F216" s="1"/>
      <c r="G216" s="4"/>
      <c r="I216" s="1"/>
      <c r="J216" s="1"/>
      <c r="K216" s="1"/>
      <c r="L216" s="1"/>
      <c r="O216" s="25">
        <v>214</v>
      </c>
      <c r="P216" s="76">
        <f t="shared" si="36"/>
        <v>44391.416666666664</v>
      </c>
      <c r="Q216" s="25" t="str">
        <f t="shared" si="37"/>
        <v>EQUIPO 2</v>
      </c>
      <c r="R216" s="25" t="str">
        <f t="shared" si="38"/>
        <v>INICIO</v>
      </c>
      <c r="S216" s="25">
        <f t="shared" si="43"/>
        <v>1</v>
      </c>
      <c r="T216" s="25">
        <f t="shared" si="44"/>
        <v>0</v>
      </c>
      <c r="U216" s="25">
        <f t="shared" si="39"/>
        <v>1</v>
      </c>
      <c r="V216" s="25">
        <f t="shared" si="40"/>
        <v>4500</v>
      </c>
      <c r="W216" s="25">
        <f t="shared" si="41"/>
        <v>3.9371414143242873</v>
      </c>
      <c r="X216" s="25">
        <f t="shared" si="42"/>
        <v>17717.136364459293</v>
      </c>
      <c r="Y216" s="25">
        <f t="shared" si="35"/>
        <v>38977.700001810445</v>
      </c>
    </row>
    <row r="217" spans="2:25">
      <c r="B217" s="1"/>
      <c r="C217" s="4"/>
      <c r="F217" s="1"/>
      <c r="G217" s="4"/>
      <c r="I217" s="1"/>
      <c r="J217" s="1"/>
      <c r="K217" s="1"/>
      <c r="L217" s="1"/>
      <c r="O217" s="25">
        <v>215</v>
      </c>
      <c r="P217" s="76">
        <f t="shared" si="36"/>
        <v>44391.580714225594</v>
      </c>
      <c r="Q217" s="25" t="str">
        <f t="shared" si="37"/>
        <v>EQUIPO 2</v>
      </c>
      <c r="R217" s="25" t="str">
        <f t="shared" si="38"/>
        <v>FIN</v>
      </c>
      <c r="S217" s="25">
        <f t="shared" si="43"/>
        <v>1</v>
      </c>
      <c r="T217" s="25">
        <f t="shared" si="44"/>
        <v>1</v>
      </c>
      <c r="U217" s="25">
        <f t="shared" si="39"/>
        <v>1</v>
      </c>
      <c r="V217" s="25">
        <f t="shared" si="40"/>
        <v>9900</v>
      </c>
      <c r="W217" s="25">
        <f t="shared" si="41"/>
        <v>24.77952525235014</v>
      </c>
      <c r="X217" s="25">
        <f t="shared" si="42"/>
        <v>245317.29999826639</v>
      </c>
      <c r="Y217" s="25">
        <f t="shared" si="35"/>
        <v>245317.29999826639</v>
      </c>
    </row>
    <row r="218" spans="2:25">
      <c r="B218" s="1"/>
      <c r="C218" s="4"/>
      <c r="F218" s="1"/>
      <c r="G218" s="4"/>
      <c r="I218" s="1"/>
      <c r="J218" s="1"/>
      <c r="K218" s="1"/>
      <c r="L218" s="1"/>
      <c r="O218" s="25">
        <v>216</v>
      </c>
      <c r="P218" s="76">
        <f t="shared" si="36"/>
        <v>44392.613194444442</v>
      </c>
      <c r="Q218" s="25" t="str">
        <f t="shared" si="37"/>
        <v>EQUIPO 2</v>
      </c>
      <c r="R218" s="25" t="str">
        <f t="shared" si="38"/>
        <v>INICIO</v>
      </c>
      <c r="S218" s="25">
        <f t="shared" si="43"/>
        <v>1</v>
      </c>
      <c r="T218" s="25">
        <f t="shared" si="44"/>
        <v>0</v>
      </c>
      <c r="U218" s="25">
        <f t="shared" si="39"/>
        <v>1</v>
      </c>
      <c r="V218" s="25">
        <f t="shared" si="40"/>
        <v>4500</v>
      </c>
      <c r="W218" s="25">
        <f t="shared" si="41"/>
        <v>3.0191533063771203</v>
      </c>
      <c r="X218" s="25">
        <f t="shared" si="42"/>
        <v>13586.189878697041</v>
      </c>
      <c r="Y218" s="25">
        <f t="shared" si="35"/>
        <v>29889.617733133491</v>
      </c>
    </row>
    <row r="219" spans="2:25">
      <c r="B219" s="1"/>
      <c r="C219" s="4"/>
      <c r="F219" s="1"/>
      <c r="G219" s="4"/>
      <c r="I219" s="1"/>
      <c r="J219" s="1"/>
      <c r="K219" s="1"/>
      <c r="L219" s="1"/>
      <c r="O219" s="25">
        <v>217</v>
      </c>
      <c r="P219" s="76">
        <f t="shared" si="36"/>
        <v>44392.738992498875</v>
      </c>
      <c r="Q219" s="25" t="str">
        <f t="shared" si="37"/>
        <v>EQUIPO 2</v>
      </c>
      <c r="R219" s="25" t="str">
        <f t="shared" si="38"/>
        <v>FIN</v>
      </c>
      <c r="S219" s="25">
        <f t="shared" si="43"/>
        <v>1</v>
      </c>
      <c r="T219" s="25">
        <f t="shared" si="44"/>
        <v>1</v>
      </c>
      <c r="U219" s="25">
        <f t="shared" si="39"/>
        <v>1</v>
      </c>
      <c r="V219" s="25">
        <f t="shared" si="40"/>
        <v>9900</v>
      </c>
      <c r="W219" s="25">
        <f t="shared" si="41"/>
        <v>87.514180026948452</v>
      </c>
      <c r="X219" s="25">
        <f t="shared" si="42"/>
        <v>866390.38226678967</v>
      </c>
      <c r="Y219" s="25">
        <f t="shared" si="35"/>
        <v>866390.38226678967</v>
      </c>
    </row>
    <row r="220" spans="2:25">
      <c r="B220" s="1"/>
      <c r="C220" s="4"/>
      <c r="F220" s="1"/>
      <c r="G220" s="4"/>
      <c r="I220" s="1"/>
      <c r="J220" s="1"/>
      <c r="K220" s="1"/>
      <c r="L220" s="1"/>
      <c r="O220" s="25">
        <v>218</v>
      </c>
      <c r="P220" s="76">
        <f t="shared" si="36"/>
        <v>44396.385416666664</v>
      </c>
      <c r="Q220" s="25" t="str">
        <f t="shared" si="37"/>
        <v>EQUIPO 2</v>
      </c>
      <c r="R220" s="25" t="str">
        <f t="shared" si="38"/>
        <v>INICIO</v>
      </c>
      <c r="S220" s="25">
        <f t="shared" si="43"/>
        <v>1</v>
      </c>
      <c r="T220" s="25">
        <f t="shared" si="44"/>
        <v>0</v>
      </c>
      <c r="U220" s="25">
        <f t="shared" si="39"/>
        <v>1</v>
      </c>
      <c r="V220" s="25">
        <f t="shared" si="40"/>
        <v>4500</v>
      </c>
      <c r="W220" s="25">
        <f t="shared" si="41"/>
        <v>3.7645362598705105</v>
      </c>
      <c r="X220" s="25">
        <f t="shared" si="42"/>
        <v>16940.413169417297</v>
      </c>
      <c r="Y220" s="25">
        <f t="shared" si="35"/>
        <v>37268.908972718054</v>
      </c>
    </row>
    <row r="221" spans="2:25">
      <c r="B221" s="1"/>
      <c r="C221" s="4"/>
      <c r="F221" s="1"/>
      <c r="G221" s="4"/>
      <c r="I221" s="1"/>
      <c r="J221" s="1"/>
      <c r="K221" s="1"/>
      <c r="L221" s="1"/>
      <c r="O221" s="25">
        <v>219</v>
      </c>
      <c r="P221" s="76">
        <f t="shared" si="36"/>
        <v>44396.542272344159</v>
      </c>
      <c r="Q221" s="25" t="str">
        <f t="shared" si="37"/>
        <v>EQUIPO 2</v>
      </c>
      <c r="R221" s="25" t="str">
        <f t="shared" si="38"/>
        <v>FIN</v>
      </c>
      <c r="S221" s="25">
        <f t="shared" si="43"/>
        <v>1</v>
      </c>
      <c r="T221" s="25">
        <f t="shared" si="44"/>
        <v>1</v>
      </c>
      <c r="U221" s="25">
        <f t="shared" si="39"/>
        <v>1</v>
      </c>
      <c r="V221" s="25">
        <f t="shared" si="40"/>
        <v>9900</v>
      </c>
      <c r="W221" s="25">
        <f t="shared" si="41"/>
        <v>27.968797073524911</v>
      </c>
      <c r="X221" s="25">
        <f t="shared" si="42"/>
        <v>276891.09102789662</v>
      </c>
      <c r="Y221" s="25">
        <f t="shared" si="35"/>
        <v>276891.09102789662</v>
      </c>
    </row>
    <row r="222" spans="2:25">
      <c r="B222" s="1"/>
      <c r="C222" s="4"/>
      <c r="F222" s="1"/>
      <c r="G222" s="4"/>
      <c r="I222" s="1"/>
      <c r="J222" s="1"/>
      <c r="K222" s="1"/>
      <c r="L222" s="1"/>
      <c r="O222" s="25">
        <v>220</v>
      </c>
      <c r="P222" s="76">
        <f t="shared" si="36"/>
        <v>44397.707638888889</v>
      </c>
      <c r="Q222" s="25" t="str">
        <f t="shared" si="37"/>
        <v>EQUIPO 1</v>
      </c>
      <c r="R222" s="25" t="str">
        <f t="shared" si="38"/>
        <v>INICIO</v>
      </c>
      <c r="S222" s="25">
        <f t="shared" si="43"/>
        <v>0</v>
      </c>
      <c r="T222" s="25">
        <f t="shared" si="44"/>
        <v>1</v>
      </c>
      <c r="U222" s="25">
        <f t="shared" si="39"/>
        <v>1</v>
      </c>
      <c r="V222" s="25">
        <f t="shared" si="40"/>
        <v>5400</v>
      </c>
      <c r="W222" s="25">
        <f t="shared" si="41"/>
        <v>3.3181579394149594</v>
      </c>
      <c r="X222" s="25">
        <f t="shared" si="42"/>
        <v>17918.052872840781</v>
      </c>
      <c r="Y222" s="25">
        <f t="shared" si="35"/>
        <v>32849.763600208098</v>
      </c>
    </row>
    <row r="223" spans="2:25">
      <c r="B223" s="1"/>
      <c r="C223" s="4"/>
      <c r="F223" s="1"/>
      <c r="G223" s="4"/>
      <c r="I223" s="1"/>
      <c r="J223" s="1"/>
      <c r="K223" s="1"/>
      <c r="L223" s="1"/>
      <c r="O223" s="25">
        <v>221</v>
      </c>
      <c r="P223" s="76">
        <f t="shared" si="36"/>
        <v>44397.845895469698</v>
      </c>
      <c r="Q223" s="25" t="str">
        <f t="shared" si="37"/>
        <v>EQUIPO 1</v>
      </c>
      <c r="R223" s="25" t="str">
        <f t="shared" si="38"/>
        <v>FIN</v>
      </c>
      <c r="S223" s="25">
        <f t="shared" si="43"/>
        <v>1</v>
      </c>
      <c r="T223" s="25">
        <f t="shared" si="44"/>
        <v>1</v>
      </c>
      <c r="U223" s="25">
        <f t="shared" si="39"/>
        <v>1</v>
      </c>
      <c r="V223" s="25">
        <f t="shared" si="40"/>
        <v>9900</v>
      </c>
      <c r="W223" s="25">
        <f t="shared" si="41"/>
        <v>13.031842060619965</v>
      </c>
      <c r="X223" s="25">
        <f t="shared" si="42"/>
        <v>129015.23640013766</v>
      </c>
      <c r="Y223" s="25">
        <f t="shared" si="35"/>
        <v>129015.23640013766</v>
      </c>
    </row>
    <row r="224" spans="2:25">
      <c r="B224" s="1"/>
      <c r="C224" s="4"/>
      <c r="F224" s="1"/>
      <c r="G224" s="4"/>
      <c r="I224" s="1"/>
      <c r="J224" s="1"/>
      <c r="K224" s="1"/>
      <c r="L224" s="1"/>
      <c r="O224" s="25">
        <v>222</v>
      </c>
      <c r="P224" s="76">
        <f t="shared" si="36"/>
        <v>44398.388888888891</v>
      </c>
      <c r="Q224" s="25" t="str">
        <f t="shared" si="37"/>
        <v>EQUIPO 1</v>
      </c>
      <c r="R224" s="25" t="str">
        <f t="shared" si="38"/>
        <v>INICIO</v>
      </c>
      <c r="S224" s="25">
        <f t="shared" si="43"/>
        <v>0</v>
      </c>
      <c r="T224" s="25">
        <f t="shared" si="44"/>
        <v>1</v>
      </c>
      <c r="U224" s="25">
        <f t="shared" si="39"/>
        <v>1</v>
      </c>
      <c r="V224" s="25">
        <f t="shared" si="40"/>
        <v>5400</v>
      </c>
      <c r="W224" s="25">
        <f t="shared" si="41"/>
        <v>0</v>
      </c>
      <c r="X224" s="25">
        <f t="shared" si="42"/>
        <v>0</v>
      </c>
      <c r="Y224" s="25">
        <f t="shared" si="35"/>
        <v>0</v>
      </c>
    </row>
    <row r="225" spans="2:25">
      <c r="B225" s="1"/>
      <c r="C225" s="4"/>
      <c r="F225" s="1"/>
      <c r="G225" s="4"/>
      <c r="I225" s="1"/>
      <c r="J225" s="1"/>
      <c r="K225" s="1"/>
      <c r="L225" s="1"/>
      <c r="O225" s="25">
        <v>223</v>
      </c>
      <c r="P225" s="76">
        <f t="shared" si="36"/>
        <v>44398.388888888891</v>
      </c>
      <c r="Q225" s="25" t="str">
        <f t="shared" si="37"/>
        <v>EQUIPO 1</v>
      </c>
      <c r="R225" s="25" t="str">
        <f t="shared" si="38"/>
        <v>INICIO</v>
      </c>
      <c r="S225" s="25">
        <f t="shared" si="43"/>
        <v>0</v>
      </c>
      <c r="T225" s="25">
        <f t="shared" si="44"/>
        <v>1</v>
      </c>
      <c r="U225" s="25">
        <f t="shared" si="39"/>
        <v>1</v>
      </c>
      <c r="V225" s="25">
        <f t="shared" si="40"/>
        <v>5400</v>
      </c>
      <c r="W225" s="25">
        <f t="shared" si="41"/>
        <v>3.263330310175661</v>
      </c>
      <c r="X225" s="25">
        <f t="shared" si="42"/>
        <v>17621.983674948569</v>
      </c>
      <c r="Y225" s="25">
        <f t="shared" si="35"/>
        <v>32306.970070739044</v>
      </c>
    </row>
    <row r="226" spans="2:25">
      <c r="B226" s="1"/>
      <c r="C226" s="4"/>
      <c r="F226" s="1"/>
      <c r="G226" s="4"/>
      <c r="I226" s="1"/>
      <c r="J226" s="1"/>
      <c r="K226" s="1"/>
      <c r="L226" s="1"/>
      <c r="O226" s="25">
        <v>224</v>
      </c>
      <c r="P226" s="76">
        <f t="shared" si="36"/>
        <v>44398.524860985148</v>
      </c>
      <c r="Q226" s="25" t="str">
        <f t="shared" si="37"/>
        <v>EQUIPO 2</v>
      </c>
      <c r="R226" s="25" t="str">
        <f t="shared" si="38"/>
        <v>FIN</v>
      </c>
      <c r="S226" s="25">
        <f t="shared" si="43"/>
        <v>0</v>
      </c>
      <c r="T226" s="25">
        <f t="shared" si="44"/>
        <v>1</v>
      </c>
      <c r="U226" s="25">
        <f t="shared" si="39"/>
        <v>1</v>
      </c>
      <c r="V226" s="25">
        <f t="shared" si="40"/>
        <v>5400</v>
      </c>
      <c r="W226" s="25">
        <f t="shared" si="41"/>
        <v>0.32862221903633326</v>
      </c>
      <c r="X226" s="25">
        <f t="shared" si="42"/>
        <v>1774.5599827961996</v>
      </c>
      <c r="Y226" s="25">
        <f t="shared" si="35"/>
        <v>3253.3599684596993</v>
      </c>
    </row>
    <row r="227" spans="2:25">
      <c r="B227" s="1"/>
      <c r="C227" s="4"/>
      <c r="F227" s="1"/>
      <c r="G227" s="4"/>
      <c r="I227" s="1"/>
      <c r="J227" s="1"/>
      <c r="K227" s="1"/>
      <c r="L227" s="1"/>
      <c r="O227" s="25">
        <v>225</v>
      </c>
      <c r="P227" s="76">
        <f t="shared" si="36"/>
        <v>44398.538553577608</v>
      </c>
      <c r="Q227" s="25" t="str">
        <f t="shared" si="37"/>
        <v>EQUIPO 1</v>
      </c>
      <c r="R227" s="25" t="str">
        <f t="shared" si="38"/>
        <v>FIN</v>
      </c>
      <c r="S227" s="25">
        <f t="shared" si="43"/>
        <v>1</v>
      </c>
      <c r="T227" s="25">
        <f t="shared" si="44"/>
        <v>1</v>
      </c>
      <c r="U227" s="25">
        <f t="shared" si="39"/>
        <v>1</v>
      </c>
      <c r="V227" s="25">
        <f t="shared" si="40"/>
        <v>9900</v>
      </c>
      <c r="W227" s="25">
        <f t="shared" si="41"/>
        <v>190.55804747081129</v>
      </c>
      <c r="X227" s="25">
        <f t="shared" si="42"/>
        <v>1886524.6699610318</v>
      </c>
      <c r="Y227" s="25">
        <f t="shared" si="35"/>
        <v>1886524.6699610318</v>
      </c>
    </row>
    <row r="228" spans="2:25">
      <c r="B228" s="1"/>
      <c r="C228" s="4"/>
      <c r="F228" s="1"/>
      <c r="G228" s="4"/>
      <c r="I228" s="1"/>
      <c r="J228" s="1"/>
      <c r="K228" s="1"/>
      <c r="L228" s="1"/>
      <c r="O228" s="25">
        <v>226</v>
      </c>
      <c r="P228" s="76">
        <f t="shared" si="36"/>
        <v>44406.478472222225</v>
      </c>
      <c r="Q228" s="25" t="str">
        <f t="shared" si="37"/>
        <v>EQUIPO 1</v>
      </c>
      <c r="R228" s="25" t="str">
        <f t="shared" si="38"/>
        <v>INICIO</v>
      </c>
      <c r="S228" s="25">
        <f t="shared" si="43"/>
        <v>0</v>
      </c>
      <c r="T228" s="25">
        <f t="shared" si="44"/>
        <v>1</v>
      </c>
      <c r="U228" s="25">
        <f t="shared" si="39"/>
        <v>1</v>
      </c>
      <c r="V228" s="25">
        <f t="shared" si="40"/>
        <v>5400</v>
      </c>
      <c r="W228" s="25">
        <f t="shared" si="41"/>
        <v>3.0705226521240547</v>
      </c>
      <c r="X228" s="25">
        <f t="shared" si="42"/>
        <v>16580.822321469896</v>
      </c>
      <c r="Y228" s="25">
        <f t="shared" si="35"/>
        <v>30398.174256028142</v>
      </c>
    </row>
    <row r="229" spans="2:25">
      <c r="B229" s="1"/>
      <c r="C229" s="4"/>
      <c r="F229" s="1"/>
      <c r="G229" s="4"/>
      <c r="I229" s="1"/>
      <c r="J229" s="1"/>
      <c r="K229" s="1"/>
      <c r="L229" s="1"/>
      <c r="O229" s="25">
        <v>227</v>
      </c>
      <c r="P229" s="76">
        <f t="shared" si="36"/>
        <v>44406.606410666063</v>
      </c>
      <c r="Q229" s="25" t="str">
        <f t="shared" si="37"/>
        <v>EQUIPO 1</v>
      </c>
      <c r="R229" s="25" t="str">
        <f t="shared" si="38"/>
        <v>FIN</v>
      </c>
      <c r="S229" s="25">
        <f t="shared" si="43"/>
        <v>1</v>
      </c>
      <c r="T229" s="25">
        <f t="shared" si="44"/>
        <v>1</v>
      </c>
      <c r="U229" s="25">
        <f t="shared" si="39"/>
        <v>1</v>
      </c>
      <c r="V229" s="25">
        <f t="shared" si="40"/>
        <v>9900</v>
      </c>
      <c r="W229" s="25">
        <f t="shared" si="41"/>
        <v>1.7294773478060961</v>
      </c>
      <c r="X229" s="25">
        <f t="shared" si="42"/>
        <v>17121.825743280351</v>
      </c>
      <c r="Y229" s="25">
        <f t="shared" si="35"/>
        <v>17121.825743280351</v>
      </c>
    </row>
    <row r="230" spans="2:25">
      <c r="B230" s="1"/>
      <c r="C230" s="4"/>
      <c r="F230" s="1"/>
      <c r="G230" s="4"/>
      <c r="I230" s="1"/>
      <c r="J230" s="1"/>
      <c r="K230" s="1"/>
      <c r="L230" s="1"/>
      <c r="O230" s="25">
        <v>228</v>
      </c>
      <c r="P230" s="76">
        <f t="shared" si="36"/>
        <v>44406.678472222222</v>
      </c>
      <c r="Q230" s="25" t="str">
        <f t="shared" si="37"/>
        <v>EQUIPO 1</v>
      </c>
      <c r="R230" s="25" t="str">
        <f t="shared" si="38"/>
        <v>INICIO</v>
      </c>
      <c r="S230" s="25">
        <f t="shared" si="43"/>
        <v>0</v>
      </c>
      <c r="T230" s="25">
        <f t="shared" si="44"/>
        <v>1</v>
      </c>
      <c r="U230" s="25">
        <f t="shared" si="39"/>
        <v>1</v>
      </c>
      <c r="V230" s="25">
        <f t="shared" si="40"/>
        <v>5400</v>
      </c>
      <c r="W230" s="25">
        <f t="shared" si="41"/>
        <v>3.3068972261971794</v>
      </c>
      <c r="X230" s="25">
        <f t="shared" si="42"/>
        <v>17857.245021464769</v>
      </c>
      <c r="Y230" s="25">
        <f t="shared" si="35"/>
        <v>32738.282539352076</v>
      </c>
    </row>
    <row r="231" spans="2:25">
      <c r="B231" s="1"/>
      <c r="C231" s="4"/>
      <c r="F231" s="1"/>
      <c r="G231" s="4"/>
      <c r="I231" s="1"/>
      <c r="J231" s="1"/>
      <c r="K231" s="1"/>
      <c r="L231" s="1"/>
      <c r="O231" s="25">
        <v>229</v>
      </c>
      <c r="P231" s="76">
        <f t="shared" si="36"/>
        <v>44406.816259606647</v>
      </c>
      <c r="Q231" s="25" t="str">
        <f t="shared" si="37"/>
        <v>EQUIPO 1</v>
      </c>
      <c r="R231" s="25" t="str">
        <f t="shared" si="38"/>
        <v>FIN</v>
      </c>
      <c r="S231" s="25">
        <f t="shared" si="43"/>
        <v>1</v>
      </c>
      <c r="T231" s="25">
        <f t="shared" si="44"/>
        <v>1</v>
      </c>
      <c r="U231" s="25">
        <f t="shared" si="39"/>
        <v>1</v>
      </c>
      <c r="V231" s="25">
        <f t="shared" si="40"/>
        <v>9900</v>
      </c>
      <c r="W231" s="25">
        <f t="shared" si="41"/>
        <v>17.159769440477248</v>
      </c>
      <c r="X231" s="25">
        <f t="shared" si="42"/>
        <v>169881.71746072476</v>
      </c>
      <c r="Y231" s="25">
        <f t="shared" si="35"/>
        <v>169881.71746072476</v>
      </c>
    </row>
    <row r="232" spans="2:25">
      <c r="B232" s="1"/>
      <c r="C232" s="4"/>
      <c r="F232" s="1"/>
      <c r="G232" s="4"/>
      <c r="I232" s="1"/>
      <c r="J232" s="1"/>
      <c r="K232" s="1"/>
      <c r="L232" s="1"/>
      <c r="O232" s="25">
        <v>230</v>
      </c>
      <c r="P232" s="76">
        <f t="shared" si="36"/>
        <v>44407.53125</v>
      </c>
      <c r="Q232" s="25" t="str">
        <f t="shared" si="37"/>
        <v>EQUIPO 1</v>
      </c>
      <c r="R232" s="25" t="str">
        <f t="shared" si="38"/>
        <v>INICIO</v>
      </c>
      <c r="S232" s="25">
        <f t="shared" si="43"/>
        <v>0</v>
      </c>
      <c r="T232" s="25">
        <f t="shared" si="44"/>
        <v>1</v>
      </c>
      <c r="U232" s="25">
        <f t="shared" si="39"/>
        <v>1</v>
      </c>
      <c r="V232" s="25">
        <f t="shared" si="40"/>
        <v>5400</v>
      </c>
      <c r="W232" s="25">
        <f t="shared" si="41"/>
        <v>3.1451645704801194</v>
      </c>
      <c r="X232" s="25">
        <f t="shared" si="42"/>
        <v>16983.888680592645</v>
      </c>
      <c r="Y232" s="25">
        <f t="shared" si="35"/>
        <v>31137.129247753182</v>
      </c>
    </row>
    <row r="233" spans="2:25">
      <c r="B233" s="1"/>
      <c r="C233" s="4"/>
      <c r="F233" s="1"/>
      <c r="G233" s="4"/>
      <c r="I233" s="1"/>
      <c r="J233" s="1"/>
      <c r="K233" s="1"/>
      <c r="L233" s="1"/>
      <c r="O233" s="25">
        <v>231</v>
      </c>
      <c r="P233" s="76">
        <f t="shared" si="36"/>
        <v>44407.66229852377</v>
      </c>
      <c r="Q233" s="25" t="str">
        <f t="shared" si="37"/>
        <v>EQUIPO 1</v>
      </c>
      <c r="R233" s="25" t="str">
        <f t="shared" si="38"/>
        <v>FIN</v>
      </c>
      <c r="S233" s="25">
        <f t="shared" si="43"/>
        <v>1</v>
      </c>
      <c r="T233" s="25">
        <f t="shared" si="44"/>
        <v>1</v>
      </c>
      <c r="U233" s="25">
        <f t="shared" si="39"/>
        <v>1</v>
      </c>
      <c r="V233" s="25">
        <f t="shared" si="40"/>
        <v>9900</v>
      </c>
      <c r="W233" s="25">
        <f t="shared" si="41"/>
        <v>32.104835429519881</v>
      </c>
      <c r="X233" s="25">
        <f t="shared" si="42"/>
        <v>317837.87075224682</v>
      </c>
      <c r="Y233" s="25">
        <f t="shared" si="35"/>
        <v>317837.87075224682</v>
      </c>
    </row>
    <row r="234" spans="2:25">
      <c r="B234" s="1"/>
      <c r="C234" s="4"/>
      <c r="F234" s="1"/>
      <c r="G234" s="4"/>
      <c r="I234" s="1"/>
      <c r="J234" s="1"/>
      <c r="K234" s="1"/>
      <c r="L234" s="1"/>
      <c r="O234" s="25">
        <v>232</v>
      </c>
      <c r="P234" s="76">
        <f t="shared" si="36"/>
        <v>44409</v>
      </c>
      <c r="Q234" s="25" t="str">
        <f t="shared" si="37"/>
        <v>CAMBIO MES</v>
      </c>
      <c r="R234" s="25" t="str">
        <f t="shared" si="38"/>
        <v>CAMBIO MES</v>
      </c>
      <c r="S234" s="25">
        <f t="shared" si="43"/>
        <v>1</v>
      </c>
      <c r="T234" s="25">
        <f t="shared" si="44"/>
        <v>1</v>
      </c>
      <c r="U234" s="25">
        <f t="shared" si="39"/>
        <v>1</v>
      </c>
      <c r="V234" s="25">
        <f t="shared" si="40"/>
        <v>9900</v>
      </c>
      <c r="W234" s="25">
        <f t="shared" si="41"/>
        <v>429.50000000005821</v>
      </c>
      <c r="X234" s="25">
        <f t="shared" si="42"/>
        <v>4252050.0000005765</v>
      </c>
      <c r="Y234" s="25">
        <f t="shared" si="35"/>
        <v>4252050.0000005765</v>
      </c>
    </row>
    <row r="235" spans="2:25">
      <c r="B235" s="1"/>
      <c r="C235" s="4"/>
      <c r="F235" s="1"/>
      <c r="G235" s="4"/>
      <c r="I235" s="1"/>
      <c r="J235" s="1"/>
      <c r="K235" s="1"/>
      <c r="L235" s="1"/>
      <c r="O235" s="25">
        <v>233</v>
      </c>
      <c r="P235" s="76">
        <f t="shared" si="36"/>
        <v>44426.895833333336</v>
      </c>
      <c r="Q235" s="25" t="str">
        <f t="shared" si="37"/>
        <v>EQUIPO 1</v>
      </c>
      <c r="R235" s="25" t="str">
        <f t="shared" si="38"/>
        <v>INICIO</v>
      </c>
      <c r="S235" s="25">
        <f t="shared" si="43"/>
        <v>0</v>
      </c>
      <c r="T235" s="25">
        <f t="shared" si="44"/>
        <v>1</v>
      </c>
      <c r="U235" s="25">
        <f t="shared" si="39"/>
        <v>1</v>
      </c>
      <c r="V235" s="25">
        <f t="shared" si="40"/>
        <v>5400</v>
      </c>
      <c r="W235" s="25">
        <f t="shared" si="41"/>
        <v>3.2156104396563023</v>
      </c>
      <c r="X235" s="25">
        <f t="shared" si="42"/>
        <v>17364.296374144033</v>
      </c>
      <c r="Y235" s="25">
        <f t="shared" si="35"/>
        <v>31834.543352597393</v>
      </c>
    </row>
    <row r="236" spans="2:25">
      <c r="B236" s="1"/>
      <c r="C236" s="4"/>
      <c r="F236" s="1"/>
      <c r="G236" s="4"/>
      <c r="I236" s="1"/>
      <c r="J236" s="1"/>
      <c r="K236" s="1"/>
      <c r="L236" s="1"/>
      <c r="O236" s="25">
        <v>234</v>
      </c>
      <c r="P236" s="76">
        <f t="shared" si="36"/>
        <v>44427.029817101655</v>
      </c>
      <c r="Q236" s="25" t="str">
        <f t="shared" si="37"/>
        <v>EQUIPO 1</v>
      </c>
      <c r="R236" s="25" t="str">
        <f t="shared" si="38"/>
        <v>FIN</v>
      </c>
      <c r="S236" s="25">
        <f t="shared" si="43"/>
        <v>1</v>
      </c>
      <c r="T236" s="25">
        <f t="shared" si="44"/>
        <v>1</v>
      </c>
      <c r="U236" s="25">
        <f t="shared" si="39"/>
        <v>1</v>
      </c>
      <c r="V236" s="25">
        <f t="shared" si="40"/>
        <v>9900</v>
      </c>
      <c r="W236" s="25">
        <f t="shared" si="41"/>
        <v>12.617722893599421</v>
      </c>
      <c r="X236" s="25">
        <f t="shared" si="42"/>
        <v>124915.45664663427</v>
      </c>
      <c r="Y236" s="25">
        <f t="shared" si="35"/>
        <v>124915.45664663427</v>
      </c>
    </row>
    <row r="237" spans="2:25">
      <c r="B237" s="1"/>
      <c r="C237" s="4"/>
      <c r="F237" s="1"/>
      <c r="G237" s="4"/>
      <c r="I237" s="1"/>
      <c r="J237" s="1"/>
      <c r="K237" s="1"/>
      <c r="L237" s="1"/>
      <c r="O237" s="25">
        <v>235</v>
      </c>
      <c r="P237" s="76">
        <f t="shared" si="36"/>
        <v>44427.555555555555</v>
      </c>
      <c r="Q237" s="25" t="str">
        <f t="shared" si="37"/>
        <v>EQUIPO 1</v>
      </c>
      <c r="R237" s="25" t="str">
        <f t="shared" si="38"/>
        <v>INICIO</v>
      </c>
      <c r="S237" s="25">
        <f t="shared" si="43"/>
        <v>0</v>
      </c>
      <c r="T237" s="25">
        <f t="shared" si="44"/>
        <v>1</v>
      </c>
      <c r="U237" s="25">
        <f t="shared" si="39"/>
        <v>1</v>
      </c>
      <c r="V237" s="25">
        <f t="shared" si="40"/>
        <v>5400</v>
      </c>
      <c r="W237" s="25">
        <f t="shared" si="41"/>
        <v>3.8346268872264773</v>
      </c>
      <c r="X237" s="25">
        <f t="shared" si="42"/>
        <v>20706.985191022977</v>
      </c>
      <c r="Y237" s="25">
        <f t="shared" si="35"/>
        <v>37962.806183542125</v>
      </c>
    </row>
    <row r="238" spans="2:25">
      <c r="B238" s="1"/>
      <c r="C238" s="4"/>
      <c r="F238" s="1"/>
      <c r="G238" s="4"/>
      <c r="I238" s="1"/>
      <c r="J238" s="1"/>
      <c r="K238" s="1"/>
      <c r="L238" s="1"/>
      <c r="O238" s="25">
        <v>236</v>
      </c>
      <c r="P238" s="76">
        <f t="shared" si="36"/>
        <v>44427.715331675856</v>
      </c>
      <c r="Q238" s="25" t="str">
        <f t="shared" si="37"/>
        <v>EQUIPO 1</v>
      </c>
      <c r="R238" s="25" t="str">
        <f t="shared" si="38"/>
        <v>FIN</v>
      </c>
      <c r="S238" s="25">
        <f t="shared" si="43"/>
        <v>1</v>
      </c>
      <c r="T238" s="25">
        <f t="shared" si="44"/>
        <v>1</v>
      </c>
      <c r="U238" s="25">
        <f t="shared" si="39"/>
        <v>1</v>
      </c>
      <c r="V238" s="25">
        <f t="shared" si="40"/>
        <v>9900</v>
      </c>
      <c r="W238" s="25">
        <f t="shared" si="41"/>
        <v>294.83203977945959</v>
      </c>
      <c r="X238" s="25">
        <f t="shared" si="42"/>
        <v>2918837.1938166497</v>
      </c>
      <c r="Y238" s="25">
        <f t="shared" si="35"/>
        <v>2918837.1938166497</v>
      </c>
    </row>
    <row r="239" spans="2:25">
      <c r="B239" s="1"/>
      <c r="C239" s="4"/>
      <c r="F239" s="1"/>
      <c r="G239" s="4"/>
      <c r="I239" s="1"/>
      <c r="J239" s="1"/>
      <c r="K239" s="1"/>
      <c r="L239" s="1"/>
      <c r="O239" s="25">
        <v>237</v>
      </c>
      <c r="P239" s="76">
        <f t="shared" si="36"/>
        <v>44440</v>
      </c>
      <c r="Q239" s="25" t="str">
        <f t="shared" si="37"/>
        <v>CAMBIO MES</v>
      </c>
      <c r="R239" s="25" t="str">
        <f t="shared" si="38"/>
        <v>CAMBIO MES</v>
      </c>
      <c r="S239" s="25">
        <f t="shared" si="43"/>
        <v>1</v>
      </c>
      <c r="T239" s="25">
        <f t="shared" si="44"/>
        <v>1</v>
      </c>
      <c r="U239" s="25">
        <f t="shared" si="39"/>
        <v>1</v>
      </c>
      <c r="V239" s="25">
        <f t="shared" si="40"/>
        <v>9900</v>
      </c>
      <c r="W239" s="25">
        <f t="shared" si="41"/>
        <v>57.500000000058208</v>
      </c>
      <c r="X239" s="25">
        <f t="shared" si="42"/>
        <v>569250.00000057626</v>
      </c>
      <c r="Y239" s="25">
        <f t="shared" si="35"/>
        <v>569250.00000057626</v>
      </c>
    </row>
    <row r="240" spans="2:25">
      <c r="B240" s="1"/>
      <c r="C240" s="4"/>
      <c r="F240" s="1"/>
      <c r="G240" s="4"/>
      <c r="I240" s="1"/>
      <c r="J240" s="1"/>
      <c r="K240" s="1"/>
      <c r="L240" s="1"/>
      <c r="O240" s="25">
        <v>238</v>
      </c>
      <c r="P240" s="76">
        <f t="shared" si="36"/>
        <v>44442.395833333336</v>
      </c>
      <c r="Q240" s="25" t="str">
        <f t="shared" si="37"/>
        <v>EQUIPO 1</v>
      </c>
      <c r="R240" s="25" t="str">
        <f t="shared" si="38"/>
        <v>INICIO</v>
      </c>
      <c r="S240" s="25">
        <f t="shared" si="43"/>
        <v>0</v>
      </c>
      <c r="T240" s="25">
        <f t="shared" si="44"/>
        <v>1</v>
      </c>
      <c r="U240" s="25">
        <f t="shared" si="39"/>
        <v>1</v>
      </c>
      <c r="V240" s="25">
        <f t="shared" si="40"/>
        <v>5400</v>
      </c>
      <c r="W240" s="25">
        <f t="shared" si="41"/>
        <v>3.7299873533193022</v>
      </c>
      <c r="X240" s="25">
        <f t="shared" si="42"/>
        <v>20141.931707924232</v>
      </c>
      <c r="Y240" s="25">
        <f t="shared" si="35"/>
        <v>36926.874797861092</v>
      </c>
    </row>
    <row r="241" spans="2:25">
      <c r="B241" s="1"/>
      <c r="C241" s="4"/>
      <c r="F241" s="1"/>
      <c r="G241" s="4"/>
      <c r="I241" s="1"/>
      <c r="J241" s="1"/>
      <c r="K241" s="1"/>
      <c r="L241" s="1"/>
      <c r="O241" s="25">
        <v>239</v>
      </c>
      <c r="P241" s="76">
        <f t="shared" si="36"/>
        <v>44442.551249473057</v>
      </c>
      <c r="Q241" s="25" t="str">
        <f t="shared" si="37"/>
        <v>EQUIPO 1</v>
      </c>
      <c r="R241" s="25" t="str">
        <f t="shared" si="38"/>
        <v>FIN</v>
      </c>
      <c r="S241" s="25">
        <f t="shared" si="43"/>
        <v>1</v>
      </c>
      <c r="T241" s="25">
        <f t="shared" si="44"/>
        <v>1</v>
      </c>
      <c r="U241" s="25">
        <f t="shared" si="39"/>
        <v>1</v>
      </c>
      <c r="V241" s="25">
        <f t="shared" si="40"/>
        <v>9900</v>
      </c>
      <c r="W241" s="25">
        <f t="shared" si="41"/>
        <v>70.436679313250352</v>
      </c>
      <c r="X241" s="25">
        <f t="shared" si="42"/>
        <v>697323.12520117848</v>
      </c>
      <c r="Y241" s="25">
        <f t="shared" si="35"/>
        <v>697323.12520117848</v>
      </c>
    </row>
    <row r="242" spans="2:25">
      <c r="B242" s="1"/>
      <c r="C242" s="4"/>
      <c r="F242" s="1"/>
      <c r="G242" s="4"/>
      <c r="I242" s="1"/>
      <c r="J242" s="1"/>
      <c r="K242" s="1"/>
      <c r="L242" s="1"/>
      <c r="O242" s="25">
        <v>240</v>
      </c>
      <c r="P242" s="76">
        <f t="shared" si="36"/>
        <v>44445.486111111109</v>
      </c>
      <c r="Q242" s="25" t="str">
        <f t="shared" si="37"/>
        <v>EQUIPO 2</v>
      </c>
      <c r="R242" s="25" t="str">
        <f t="shared" si="38"/>
        <v>INICIO</v>
      </c>
      <c r="S242" s="25">
        <f t="shared" si="43"/>
        <v>1</v>
      </c>
      <c r="T242" s="25">
        <f t="shared" si="44"/>
        <v>0</v>
      </c>
      <c r="U242" s="25">
        <f t="shared" si="39"/>
        <v>1</v>
      </c>
      <c r="V242" s="25">
        <f t="shared" si="40"/>
        <v>4500</v>
      </c>
      <c r="W242" s="25">
        <f t="shared" si="41"/>
        <v>3.7598418667330407</v>
      </c>
      <c r="X242" s="25">
        <f t="shared" si="42"/>
        <v>16919.288400298683</v>
      </c>
      <c r="Y242" s="25">
        <f t="shared" si="35"/>
        <v>37222.434480657103</v>
      </c>
    </row>
    <row r="243" spans="2:25">
      <c r="B243" s="1"/>
      <c r="C243" s="4"/>
      <c r="F243" s="1"/>
      <c r="G243" s="4"/>
      <c r="I243" s="1"/>
      <c r="J243" s="1"/>
      <c r="K243" s="1"/>
      <c r="L243" s="1"/>
      <c r="O243" s="25">
        <v>241</v>
      </c>
      <c r="P243" s="76">
        <f t="shared" si="36"/>
        <v>44445.64277118889</v>
      </c>
      <c r="Q243" s="25" t="str">
        <f t="shared" si="37"/>
        <v>EQUIPO 2</v>
      </c>
      <c r="R243" s="25" t="str">
        <f t="shared" si="38"/>
        <v>FIN</v>
      </c>
      <c r="S243" s="25">
        <f t="shared" si="43"/>
        <v>1</v>
      </c>
      <c r="T243" s="25">
        <f t="shared" si="44"/>
        <v>1</v>
      </c>
      <c r="U243" s="25">
        <f t="shared" si="39"/>
        <v>1</v>
      </c>
      <c r="V243" s="25">
        <f t="shared" si="40"/>
        <v>9900</v>
      </c>
      <c r="W243" s="25">
        <f t="shared" si="41"/>
        <v>18.073491466697305</v>
      </c>
      <c r="X243" s="25">
        <f t="shared" si="42"/>
        <v>178927.56552030332</v>
      </c>
      <c r="Y243" s="25">
        <f t="shared" si="35"/>
        <v>178927.56552030332</v>
      </c>
    </row>
    <row r="244" spans="2:25">
      <c r="B244" s="1"/>
      <c r="C244" s="4"/>
      <c r="F244" s="1"/>
      <c r="G244" s="4"/>
      <c r="I244" s="1"/>
      <c r="J244" s="1"/>
      <c r="K244" s="1"/>
      <c r="L244" s="1"/>
      <c r="O244" s="25">
        <v>242</v>
      </c>
      <c r="P244" s="76">
        <f t="shared" si="36"/>
        <v>44446.395833333336</v>
      </c>
      <c r="Q244" s="25" t="str">
        <f t="shared" si="37"/>
        <v>EQUIPO 2</v>
      </c>
      <c r="R244" s="25" t="str">
        <f t="shared" si="38"/>
        <v>INICIO</v>
      </c>
      <c r="S244" s="25">
        <f t="shared" si="43"/>
        <v>1</v>
      </c>
      <c r="T244" s="25">
        <f t="shared" si="44"/>
        <v>0</v>
      </c>
      <c r="U244" s="25">
        <f t="shared" si="39"/>
        <v>1</v>
      </c>
      <c r="V244" s="25">
        <f t="shared" si="40"/>
        <v>4500</v>
      </c>
      <c r="W244" s="25">
        <f t="shared" si="41"/>
        <v>3.0955526072066277</v>
      </c>
      <c r="X244" s="25">
        <f t="shared" si="42"/>
        <v>13929.986732429825</v>
      </c>
      <c r="Y244" s="25">
        <f t="shared" si="35"/>
        <v>30645.970811345614</v>
      </c>
    </row>
    <row r="245" spans="2:25">
      <c r="B245" s="1"/>
      <c r="C245" s="4"/>
      <c r="F245" s="1"/>
      <c r="G245" s="4"/>
      <c r="I245" s="1"/>
      <c r="J245" s="1"/>
      <c r="K245" s="1"/>
      <c r="L245" s="1"/>
      <c r="O245" s="25">
        <v>243</v>
      </c>
      <c r="P245" s="76">
        <f t="shared" si="36"/>
        <v>44446.524814691969</v>
      </c>
      <c r="Q245" s="25" t="str">
        <f t="shared" si="37"/>
        <v>EQUIPO 2</v>
      </c>
      <c r="R245" s="25" t="str">
        <f t="shared" si="38"/>
        <v>FIN</v>
      </c>
      <c r="S245" s="25">
        <f t="shared" si="43"/>
        <v>1</v>
      </c>
      <c r="T245" s="25">
        <f t="shared" si="44"/>
        <v>1</v>
      </c>
      <c r="U245" s="25">
        <f t="shared" si="39"/>
        <v>1</v>
      </c>
      <c r="V245" s="25">
        <f t="shared" si="40"/>
        <v>9900</v>
      </c>
      <c r="W245" s="25">
        <f t="shared" si="41"/>
        <v>165.65444739279337</v>
      </c>
      <c r="X245" s="25">
        <f t="shared" si="42"/>
        <v>1639979.0291886544</v>
      </c>
      <c r="Y245" s="25">
        <f t="shared" si="35"/>
        <v>1639979.0291886544</v>
      </c>
    </row>
    <row r="246" spans="2:25">
      <c r="B246" s="1"/>
      <c r="C246" s="4"/>
      <c r="F246" s="1"/>
      <c r="G246" s="4"/>
      <c r="I246" s="1"/>
      <c r="J246" s="1"/>
      <c r="K246" s="1"/>
      <c r="L246" s="1"/>
      <c r="O246" s="25">
        <v>244</v>
      </c>
      <c r="P246" s="76">
        <f t="shared" si="36"/>
        <v>44453.427083333336</v>
      </c>
      <c r="Q246" s="25" t="str">
        <f t="shared" si="37"/>
        <v>EQUIPO 2</v>
      </c>
      <c r="R246" s="25" t="str">
        <f t="shared" si="38"/>
        <v>INICIO</v>
      </c>
      <c r="S246" s="25">
        <f t="shared" si="43"/>
        <v>1</v>
      </c>
      <c r="T246" s="25">
        <f t="shared" si="44"/>
        <v>0</v>
      </c>
      <c r="U246" s="25">
        <f t="shared" si="39"/>
        <v>1</v>
      </c>
      <c r="V246" s="25">
        <f t="shared" si="40"/>
        <v>4500</v>
      </c>
      <c r="W246" s="25">
        <f t="shared" si="41"/>
        <v>3.8807760615600273</v>
      </c>
      <c r="X246" s="25">
        <f t="shared" si="42"/>
        <v>17463.492277020123</v>
      </c>
      <c r="Y246" s="25">
        <f t="shared" si="35"/>
        <v>38419.68300944427</v>
      </c>
    </row>
    <row r="247" spans="2:25">
      <c r="B247" s="1"/>
      <c r="C247" s="4"/>
      <c r="F247" s="1"/>
      <c r="G247" s="4"/>
      <c r="I247" s="1"/>
      <c r="J247" s="1"/>
      <c r="K247" s="1"/>
      <c r="L247" s="1"/>
      <c r="O247" s="25">
        <v>245</v>
      </c>
      <c r="P247" s="76">
        <f t="shared" si="36"/>
        <v>44453.588782335901</v>
      </c>
      <c r="Q247" s="25" t="str">
        <f t="shared" si="37"/>
        <v>EQUIPO 2</v>
      </c>
      <c r="R247" s="25" t="str">
        <f t="shared" si="38"/>
        <v>FIN</v>
      </c>
      <c r="S247" s="25">
        <f t="shared" si="43"/>
        <v>1</v>
      </c>
      <c r="T247" s="25">
        <f t="shared" si="44"/>
        <v>1</v>
      </c>
      <c r="U247" s="25">
        <f t="shared" si="39"/>
        <v>1</v>
      </c>
      <c r="V247" s="25">
        <f t="shared" si="40"/>
        <v>9900</v>
      </c>
      <c r="W247" s="25">
        <f t="shared" si="41"/>
        <v>186.76922393840505</v>
      </c>
      <c r="X247" s="25">
        <f t="shared" si="42"/>
        <v>1849015.31699021</v>
      </c>
      <c r="Y247" s="25">
        <f t="shared" si="35"/>
        <v>1849015.31699021</v>
      </c>
    </row>
    <row r="248" spans="2:25">
      <c r="B248" s="1"/>
      <c r="C248" s="4"/>
      <c r="F248" s="1"/>
      <c r="G248" s="4"/>
      <c r="I248" s="1"/>
      <c r="J248" s="1"/>
      <c r="K248" s="1"/>
      <c r="L248" s="1"/>
      <c r="O248" s="25">
        <v>246</v>
      </c>
      <c r="P248" s="76">
        <f t="shared" si="36"/>
        <v>44461.370833333334</v>
      </c>
      <c r="Q248" s="25" t="str">
        <f t="shared" si="37"/>
        <v>EQUIPO 1</v>
      </c>
      <c r="R248" s="25" t="str">
        <f t="shared" si="38"/>
        <v>INICIO</v>
      </c>
      <c r="S248" s="25">
        <f t="shared" si="43"/>
        <v>0</v>
      </c>
      <c r="T248" s="25">
        <f t="shared" si="44"/>
        <v>1</v>
      </c>
      <c r="U248" s="25">
        <f t="shared" si="39"/>
        <v>1</v>
      </c>
      <c r="V248" s="25">
        <f t="shared" si="40"/>
        <v>5400</v>
      </c>
      <c r="W248" s="25">
        <f t="shared" si="41"/>
        <v>3.8390616124961525</v>
      </c>
      <c r="X248" s="25">
        <f t="shared" si="42"/>
        <v>20730.932707479224</v>
      </c>
      <c r="Y248" s="25">
        <f t="shared" si="35"/>
        <v>38006.70996371191</v>
      </c>
    </row>
    <row r="249" spans="2:25">
      <c r="B249" s="1"/>
      <c r="C249" s="4"/>
      <c r="F249" s="1"/>
      <c r="G249" s="4"/>
      <c r="I249" s="1"/>
      <c r="J249" s="1"/>
      <c r="K249" s="1"/>
      <c r="L249" s="1"/>
      <c r="O249" s="25">
        <v>247</v>
      </c>
      <c r="P249" s="76">
        <f t="shared" si="36"/>
        <v>44461.530794233855</v>
      </c>
      <c r="Q249" s="25" t="str">
        <f t="shared" si="37"/>
        <v>EQUIPO 1</v>
      </c>
      <c r="R249" s="25" t="str">
        <f t="shared" si="38"/>
        <v>FIN</v>
      </c>
      <c r="S249" s="25">
        <f t="shared" si="43"/>
        <v>1</v>
      </c>
      <c r="T249" s="25">
        <f t="shared" si="44"/>
        <v>1</v>
      </c>
      <c r="U249" s="25">
        <f t="shared" si="39"/>
        <v>1</v>
      </c>
      <c r="V249" s="25">
        <f t="shared" si="40"/>
        <v>9900</v>
      </c>
      <c r="W249" s="25">
        <f t="shared" si="41"/>
        <v>203.26093838748056</v>
      </c>
      <c r="X249" s="25">
        <f t="shared" si="42"/>
        <v>2012283.2900360576</v>
      </c>
      <c r="Y249" s="25">
        <f t="shared" si="35"/>
        <v>2012283.2900360576</v>
      </c>
    </row>
    <row r="250" spans="2:25">
      <c r="B250" s="1"/>
      <c r="C250" s="4"/>
      <c r="F250" s="1"/>
      <c r="G250" s="4"/>
      <c r="I250" s="1"/>
      <c r="J250" s="1"/>
      <c r="K250" s="1"/>
      <c r="L250" s="1"/>
      <c r="O250" s="25">
        <v>248</v>
      </c>
      <c r="P250" s="76">
        <f t="shared" si="36"/>
        <v>44470</v>
      </c>
      <c r="Q250" s="25" t="str">
        <f t="shared" si="37"/>
        <v>CAMBIO MES</v>
      </c>
      <c r="R250" s="25" t="str">
        <f t="shared" si="38"/>
        <v>CAMBIO MES</v>
      </c>
      <c r="S250" s="25">
        <f t="shared" si="43"/>
        <v>1</v>
      </c>
      <c r="T250" s="25">
        <f t="shared" si="44"/>
        <v>1</v>
      </c>
      <c r="U250" s="25">
        <f t="shared" si="39"/>
        <v>1</v>
      </c>
      <c r="V250" s="25">
        <f t="shared" si="40"/>
        <v>9900</v>
      </c>
      <c r="W250" s="25">
        <f t="shared" si="41"/>
        <v>588.53333333332557</v>
      </c>
      <c r="X250" s="25">
        <f t="shared" si="42"/>
        <v>5826479.9999999236</v>
      </c>
      <c r="Y250" s="25">
        <f t="shared" si="35"/>
        <v>5826479.9999999236</v>
      </c>
    </row>
    <row r="251" spans="2:25">
      <c r="B251" s="1"/>
      <c r="C251" s="4"/>
      <c r="F251" s="1"/>
      <c r="G251" s="4"/>
      <c r="I251" s="1"/>
      <c r="J251" s="1"/>
      <c r="K251" s="1"/>
      <c r="L251" s="1"/>
      <c r="O251" s="25">
        <v>249</v>
      </c>
      <c r="P251" s="76">
        <f t="shared" si="36"/>
        <v>44494.522222222222</v>
      </c>
      <c r="Q251" s="25" t="str">
        <f t="shared" si="37"/>
        <v>EQUIPO 2</v>
      </c>
      <c r="R251" s="25" t="str">
        <f t="shared" si="38"/>
        <v>INICIO</v>
      </c>
      <c r="S251" s="25">
        <f t="shared" si="43"/>
        <v>1</v>
      </c>
      <c r="T251" s="25">
        <f t="shared" si="44"/>
        <v>0</v>
      </c>
      <c r="U251" s="25">
        <f t="shared" si="39"/>
        <v>1</v>
      </c>
      <c r="V251" s="25">
        <f t="shared" si="40"/>
        <v>4500</v>
      </c>
      <c r="W251" s="25">
        <f t="shared" si="41"/>
        <v>3.7388530461466871</v>
      </c>
      <c r="X251" s="25">
        <f t="shared" si="42"/>
        <v>16824.838707660092</v>
      </c>
      <c r="Y251" s="25">
        <f t="shared" si="35"/>
        <v>37014.645156852202</v>
      </c>
    </row>
    <row r="252" spans="2:25">
      <c r="B252" s="1"/>
      <c r="C252" s="4"/>
      <c r="F252" s="1"/>
      <c r="G252" s="4"/>
      <c r="I252" s="1"/>
      <c r="J252" s="1"/>
      <c r="K252" s="1"/>
      <c r="L252" s="1"/>
      <c r="O252" s="25">
        <v>250</v>
      </c>
      <c r="P252" s="76">
        <f t="shared" si="36"/>
        <v>44494.678007765811</v>
      </c>
      <c r="Q252" s="25" t="str">
        <f t="shared" si="37"/>
        <v>EQUIPO 2</v>
      </c>
      <c r="R252" s="25" t="str">
        <f t="shared" si="38"/>
        <v>FIN</v>
      </c>
      <c r="S252" s="25">
        <f t="shared" si="43"/>
        <v>1</v>
      </c>
      <c r="T252" s="25">
        <f t="shared" si="44"/>
        <v>1</v>
      </c>
      <c r="U252" s="25">
        <f t="shared" si="39"/>
        <v>1</v>
      </c>
      <c r="V252" s="25">
        <f t="shared" si="40"/>
        <v>9900</v>
      </c>
      <c r="W252" s="25">
        <f t="shared" si="41"/>
        <v>151.72781362052774</v>
      </c>
      <c r="X252" s="25">
        <f t="shared" si="42"/>
        <v>1502105.3548432246</v>
      </c>
      <c r="Y252" s="25">
        <f t="shared" si="35"/>
        <v>1502105.3548432246</v>
      </c>
    </row>
    <row r="253" spans="2:25">
      <c r="B253" s="1"/>
      <c r="C253" s="4"/>
      <c r="F253" s="1"/>
      <c r="G253" s="4"/>
      <c r="I253" s="1"/>
      <c r="J253" s="1"/>
      <c r="K253" s="1"/>
      <c r="L253" s="1"/>
      <c r="O253" s="25">
        <v>251</v>
      </c>
      <c r="P253" s="76">
        <f t="shared" si="36"/>
        <v>44501</v>
      </c>
      <c r="Q253" s="25" t="str">
        <f t="shared" si="37"/>
        <v>CAMBIO MES</v>
      </c>
      <c r="R253" s="25" t="str">
        <f t="shared" si="38"/>
        <v>CAMBIO MES</v>
      </c>
      <c r="S253" s="25">
        <f t="shared" si="43"/>
        <v>1</v>
      </c>
      <c r="T253" s="25">
        <f t="shared" si="44"/>
        <v>1</v>
      </c>
      <c r="U253" s="25">
        <f t="shared" si="39"/>
        <v>1</v>
      </c>
      <c r="V253" s="25">
        <f t="shared" si="40"/>
        <v>9900</v>
      </c>
      <c r="W253" s="25"/>
      <c r="X253" s="25"/>
      <c r="Y253" s="25"/>
    </row>
    <row r="254" spans="2:25">
      <c r="B254" s="1"/>
      <c r="C254" s="4"/>
      <c r="F254" s="1"/>
      <c r="G254" s="4"/>
      <c r="I254" s="1"/>
      <c r="J254" s="1"/>
      <c r="K254" s="1"/>
      <c r="L254" s="1"/>
      <c r="P254" s="1"/>
    </row>
    <row r="255" spans="2:25">
      <c r="B255" s="1"/>
      <c r="C255" s="4"/>
      <c r="F255" s="1"/>
      <c r="G255" s="4"/>
      <c r="I255" s="1"/>
      <c r="J255" s="1"/>
      <c r="K255" s="1"/>
      <c r="L255" s="1"/>
      <c r="P255" s="1"/>
    </row>
    <row r="256" spans="2:25">
      <c r="B256" s="1"/>
      <c r="C256" s="4"/>
      <c r="F256" s="1"/>
      <c r="G256" s="4"/>
      <c r="I256" s="1"/>
      <c r="J256" s="1"/>
      <c r="K256" s="1"/>
      <c r="L256" s="1"/>
      <c r="P256" s="1"/>
    </row>
    <row r="257" spans="2:16">
      <c r="B257" s="1"/>
      <c r="C257" s="4"/>
      <c r="F257" s="1"/>
      <c r="G257" s="4"/>
      <c r="I257" s="1"/>
      <c r="J257" s="1"/>
      <c r="K257" s="1"/>
      <c r="L257" s="1"/>
      <c r="P257" s="1"/>
    </row>
    <row r="258" spans="2:16">
      <c r="B258" s="1"/>
      <c r="C258" s="4"/>
      <c r="F258" s="1"/>
      <c r="G258" s="4"/>
      <c r="I258" s="1"/>
      <c r="J258" s="1"/>
      <c r="K258" s="1"/>
      <c r="L258" s="1"/>
      <c r="P258" s="1"/>
    </row>
    <row r="259" spans="2:16">
      <c r="B259" s="1"/>
      <c r="C259" s="4"/>
      <c r="F259" s="1"/>
      <c r="G259" s="4"/>
      <c r="I259" s="1"/>
      <c r="J259" s="1"/>
      <c r="K259" s="1"/>
      <c r="L259" s="1"/>
      <c r="P259" s="1"/>
    </row>
    <row r="260" spans="2:16">
      <c r="B260" s="1"/>
      <c r="C260" s="4"/>
      <c r="F260" s="1"/>
      <c r="G260" s="4"/>
      <c r="I260" s="1"/>
      <c r="J260" s="1"/>
      <c r="K260" s="1"/>
      <c r="L260" s="1"/>
      <c r="P260" s="1"/>
    </row>
    <row r="261" spans="2:16">
      <c r="B261" s="1"/>
      <c r="C261" s="4"/>
      <c r="F261" s="1"/>
      <c r="G261" s="4"/>
      <c r="I261" s="1"/>
      <c r="J261" s="1"/>
      <c r="K261" s="1"/>
      <c r="L261" s="1"/>
      <c r="P261" s="1"/>
    </row>
    <row r="262" spans="2:16">
      <c r="B262" s="1"/>
      <c r="C262" s="4"/>
      <c r="F262" s="1"/>
      <c r="G262" s="4"/>
      <c r="I262" s="1"/>
      <c r="J262" s="1"/>
      <c r="K262" s="1"/>
      <c r="L262" s="1"/>
      <c r="P262" s="1"/>
    </row>
    <row r="263" spans="2:16">
      <c r="B263" s="1"/>
      <c r="C263" s="4"/>
      <c r="F263" s="1"/>
      <c r="G263" s="4"/>
      <c r="I263" s="1"/>
      <c r="J263" s="1"/>
      <c r="K263" s="1"/>
      <c r="L263" s="1"/>
      <c r="P263" s="1"/>
    </row>
    <row r="264" spans="2:16">
      <c r="B264" s="1"/>
      <c r="C264" s="4"/>
      <c r="F264" s="1"/>
      <c r="G264" s="4"/>
      <c r="I264" s="1"/>
      <c r="J264" s="1"/>
      <c r="K264" s="1"/>
      <c r="L264" s="1"/>
      <c r="P264" s="1"/>
    </row>
    <row r="265" spans="2:16">
      <c r="B265" s="1"/>
      <c r="C265" s="4"/>
      <c r="F265" s="1"/>
      <c r="G265" s="4"/>
      <c r="I265" s="1"/>
      <c r="J265" s="1"/>
      <c r="K265" s="1"/>
      <c r="L265" s="1"/>
      <c r="P265" s="1"/>
    </row>
    <row r="266" spans="2:16">
      <c r="B266" s="1"/>
      <c r="C266" s="4"/>
      <c r="F266" s="1"/>
      <c r="G266" s="4"/>
      <c r="I266" s="1"/>
      <c r="J266" s="1"/>
      <c r="K266" s="1"/>
      <c r="L266" s="1"/>
      <c r="P266" s="1"/>
    </row>
    <row r="267" spans="2:16">
      <c r="B267" s="1"/>
      <c r="C267" s="4"/>
      <c r="F267" s="1"/>
      <c r="G267" s="4"/>
      <c r="I267" s="1"/>
      <c r="J267" s="1"/>
      <c r="K267" s="1"/>
      <c r="L267" s="1"/>
      <c r="P267" s="1"/>
    </row>
    <row r="268" spans="2:16">
      <c r="B268" s="1"/>
      <c r="C268" s="4"/>
      <c r="F268" s="1"/>
      <c r="G268" s="4"/>
      <c r="I268" s="1"/>
      <c r="J268" s="1"/>
      <c r="K268" s="1"/>
      <c r="L268" s="1"/>
      <c r="P268" s="1"/>
    </row>
    <row r="269" spans="2:16">
      <c r="B269" s="1"/>
      <c r="C269" s="4"/>
      <c r="F269" s="1"/>
      <c r="G269" s="4"/>
      <c r="I269" s="1"/>
      <c r="J269" s="1"/>
      <c r="K269" s="1"/>
      <c r="L269" s="1"/>
      <c r="P269" s="1"/>
    </row>
    <row r="270" spans="2:16">
      <c r="B270" s="1"/>
      <c r="C270" s="4"/>
      <c r="F270" s="1"/>
      <c r="G270" s="4"/>
      <c r="I270" s="1"/>
      <c r="J270" s="1"/>
      <c r="K270" s="1"/>
      <c r="L270" s="1"/>
      <c r="P270" s="1"/>
    </row>
    <row r="271" spans="2:16">
      <c r="B271" s="1"/>
      <c r="C271" s="4"/>
      <c r="F271" s="1"/>
      <c r="G271" s="4"/>
      <c r="I271" s="1"/>
      <c r="J271" s="1"/>
      <c r="K271" s="1"/>
      <c r="L271" s="1"/>
      <c r="P271" s="1"/>
    </row>
    <row r="272" spans="2:16">
      <c r="B272" s="1"/>
      <c r="C272" s="4"/>
      <c r="F272" s="1"/>
      <c r="G272" s="4"/>
      <c r="I272" s="1"/>
      <c r="J272" s="1"/>
      <c r="K272" s="1"/>
      <c r="L272" s="1"/>
      <c r="P272" s="1"/>
    </row>
    <row r="273" spans="2:16">
      <c r="B273" s="1"/>
      <c r="C273" s="4"/>
      <c r="F273" s="1"/>
      <c r="G273" s="4"/>
      <c r="I273" s="1"/>
      <c r="J273" s="1"/>
      <c r="K273" s="1"/>
      <c r="L273" s="1"/>
      <c r="P273" s="1"/>
    </row>
    <row r="274" spans="2:16">
      <c r="B274" s="1"/>
      <c r="C274" s="4"/>
      <c r="F274" s="1"/>
      <c r="G274" s="4"/>
      <c r="I274" s="1"/>
      <c r="J274" s="1"/>
      <c r="K274" s="1"/>
      <c r="L274" s="1"/>
      <c r="P274" s="1"/>
    </row>
    <row r="275" spans="2:16">
      <c r="B275" s="1"/>
      <c r="C275" s="4"/>
      <c r="F275" s="1"/>
      <c r="G275" s="4"/>
      <c r="I275" s="1"/>
      <c r="J275" s="1"/>
      <c r="K275" s="1"/>
      <c r="L275" s="1"/>
      <c r="P275" s="1"/>
    </row>
    <row r="276" spans="2:16">
      <c r="B276" s="1"/>
      <c r="C276" s="4"/>
      <c r="F276" s="1"/>
      <c r="G276" s="4"/>
      <c r="I276" s="1"/>
      <c r="J276" s="1"/>
      <c r="K276" s="1"/>
      <c r="L276" s="1"/>
      <c r="P276" s="1"/>
    </row>
    <row r="277" spans="2:16">
      <c r="B277" s="1"/>
      <c r="C277" s="4"/>
      <c r="F277" s="1"/>
      <c r="G277" s="4"/>
      <c r="I277" s="1"/>
      <c r="J277" s="1"/>
      <c r="K277" s="1"/>
      <c r="L277" s="1"/>
      <c r="P277" s="1"/>
    </row>
    <row r="278" spans="2:16">
      <c r="B278" s="1"/>
      <c r="C278" s="4"/>
      <c r="F278" s="1"/>
      <c r="G278" s="4"/>
      <c r="I278" s="1"/>
      <c r="J278" s="1"/>
      <c r="K278" s="1"/>
      <c r="L278" s="1"/>
      <c r="P278" s="1"/>
    </row>
    <row r="279" spans="2:16">
      <c r="B279" s="1"/>
      <c r="C279" s="4"/>
      <c r="F279" s="1"/>
      <c r="G279" s="4"/>
      <c r="I279" s="1"/>
      <c r="J279" s="1"/>
      <c r="K279" s="1"/>
      <c r="L279" s="1"/>
      <c r="P279" s="1"/>
    </row>
    <row r="280" spans="2:16">
      <c r="B280" s="1"/>
      <c r="C280" s="4"/>
      <c r="F280" s="1"/>
      <c r="G280" s="4"/>
      <c r="I280" s="1"/>
      <c r="J280" s="1"/>
      <c r="K280" s="1"/>
      <c r="L280" s="1"/>
      <c r="P280" s="1"/>
    </row>
    <row r="281" spans="2:16">
      <c r="B281" s="1"/>
      <c r="C281" s="4"/>
      <c r="F281" s="1"/>
      <c r="G281" s="4"/>
      <c r="I281" s="1"/>
      <c r="J281" s="1"/>
      <c r="K281" s="1"/>
      <c r="L281" s="1"/>
      <c r="P281" s="1"/>
    </row>
    <row r="282" spans="2:16">
      <c r="B282" s="1"/>
      <c r="C282" s="4"/>
      <c r="F282" s="1"/>
      <c r="G282" s="4"/>
      <c r="I282" s="1"/>
      <c r="J282" s="1"/>
      <c r="K282" s="1"/>
      <c r="L282" s="1"/>
      <c r="P282" s="1"/>
    </row>
    <row r="283" spans="2:16">
      <c r="B283" s="1"/>
      <c r="C283" s="4"/>
      <c r="F283" s="1"/>
      <c r="G283" s="4"/>
      <c r="I283" s="1"/>
      <c r="J283" s="1"/>
      <c r="K283" s="1"/>
      <c r="L283" s="1"/>
      <c r="P283" s="1"/>
    </row>
    <row r="284" spans="2:16">
      <c r="B284" s="1"/>
      <c r="C284" s="4"/>
      <c r="F284" s="1"/>
      <c r="G284" s="4"/>
      <c r="I284" s="1"/>
      <c r="J284" s="1"/>
      <c r="K284" s="1"/>
      <c r="L284" s="1"/>
      <c r="P284" s="1"/>
    </row>
    <row r="285" spans="2:16">
      <c r="B285" s="1"/>
      <c r="C285" s="4"/>
      <c r="F285" s="1"/>
      <c r="G285" s="4"/>
      <c r="I285" s="1"/>
      <c r="J285" s="1"/>
      <c r="K285" s="1"/>
      <c r="L285" s="1"/>
      <c r="P285" s="1"/>
    </row>
    <row r="286" spans="2:16">
      <c r="B286" s="1"/>
      <c r="C286" s="4"/>
      <c r="F286" s="1"/>
      <c r="G286" s="4"/>
      <c r="I286" s="1"/>
      <c r="J286" s="1"/>
      <c r="K286" s="1"/>
      <c r="L286" s="1"/>
      <c r="P286" s="1"/>
    </row>
    <row r="287" spans="2:16">
      <c r="B287" s="1"/>
      <c r="C287" s="4"/>
      <c r="F287" s="1"/>
      <c r="G287" s="4"/>
      <c r="I287" s="1"/>
      <c r="J287" s="1"/>
      <c r="K287" s="1"/>
      <c r="L287" s="1"/>
      <c r="P287" s="1"/>
    </row>
    <row r="288" spans="2:16">
      <c r="B288" s="1"/>
      <c r="C288" s="4"/>
      <c r="F288" s="1"/>
      <c r="G288" s="4"/>
      <c r="I288" s="1"/>
      <c r="J288" s="1"/>
      <c r="K288" s="1"/>
      <c r="L288" s="1"/>
      <c r="P288" s="1"/>
    </row>
    <row r="289" spans="2:16">
      <c r="B289" s="1"/>
      <c r="C289" s="4"/>
      <c r="F289" s="1"/>
      <c r="G289" s="4"/>
      <c r="I289" s="1"/>
      <c r="J289" s="1"/>
      <c r="K289" s="1"/>
      <c r="L289" s="1"/>
      <c r="P289" s="1"/>
    </row>
    <row r="290" spans="2:16">
      <c r="B290" s="1"/>
      <c r="C290" s="4"/>
      <c r="F290" s="1"/>
      <c r="G290" s="4"/>
      <c r="I290" s="1"/>
      <c r="J290" s="1"/>
      <c r="K290" s="1"/>
      <c r="L290" s="1"/>
      <c r="P290" s="1"/>
    </row>
    <row r="291" spans="2:16">
      <c r="B291" s="1"/>
      <c r="C291" s="4"/>
      <c r="F291" s="1"/>
      <c r="G291" s="4"/>
      <c r="I291" s="1"/>
      <c r="J291" s="1"/>
      <c r="K291" s="1"/>
      <c r="L291" s="1"/>
      <c r="P291" s="1"/>
    </row>
    <row r="292" spans="2:16">
      <c r="B292" s="1"/>
      <c r="C292" s="4"/>
      <c r="F292" s="1"/>
      <c r="G292" s="4"/>
      <c r="I292" s="1"/>
      <c r="J292" s="1"/>
      <c r="K292" s="1"/>
      <c r="L292" s="1"/>
      <c r="P292" s="1"/>
    </row>
    <row r="293" spans="2:16">
      <c r="B293" s="1"/>
      <c r="C293" s="4"/>
      <c r="F293" s="1"/>
      <c r="G293" s="4"/>
      <c r="I293" s="1"/>
      <c r="J293" s="1"/>
      <c r="K293" s="1"/>
      <c r="L293" s="1"/>
      <c r="P293" s="1"/>
    </row>
    <row r="294" spans="2:16">
      <c r="B294" s="1"/>
      <c r="C294" s="4"/>
      <c r="F294" s="1"/>
      <c r="G294" s="4"/>
      <c r="I294" s="1"/>
      <c r="J294" s="1"/>
      <c r="K294" s="1"/>
      <c r="L294" s="1"/>
      <c r="P294" s="1"/>
    </row>
    <row r="295" spans="2:16">
      <c r="B295" s="1"/>
      <c r="C295" s="4"/>
      <c r="F295" s="1"/>
      <c r="G295" s="4"/>
      <c r="I295" s="1"/>
      <c r="J295" s="1"/>
      <c r="K295" s="1"/>
      <c r="L295" s="1"/>
      <c r="P295" s="1"/>
    </row>
    <row r="296" spans="2:16">
      <c r="B296" s="1"/>
      <c r="C296" s="4"/>
      <c r="F296" s="1"/>
      <c r="G296" s="4"/>
      <c r="I296" s="1"/>
      <c r="J296" s="1"/>
      <c r="K296" s="1"/>
      <c r="L296" s="1"/>
      <c r="P296" s="1"/>
    </row>
    <row r="297" spans="2:16">
      <c r="B297" s="1"/>
      <c r="C297" s="4"/>
      <c r="F297" s="1"/>
      <c r="G297" s="4"/>
      <c r="I297" s="1"/>
      <c r="J297" s="1"/>
      <c r="K297" s="1"/>
      <c r="L297" s="1"/>
      <c r="P297" s="1"/>
    </row>
    <row r="298" spans="2:16">
      <c r="B298" s="1"/>
      <c r="C298" s="4"/>
      <c r="F298" s="1"/>
      <c r="G298" s="4"/>
      <c r="I298" s="1"/>
      <c r="J298" s="1"/>
      <c r="K298" s="1"/>
      <c r="L298" s="1"/>
      <c r="P298" s="1"/>
    </row>
    <row r="299" spans="2:16">
      <c r="B299" s="1"/>
      <c r="C299" s="4"/>
      <c r="F299" s="1"/>
      <c r="G299" s="4"/>
      <c r="I299" s="1"/>
      <c r="J299" s="1"/>
      <c r="K299" s="1"/>
      <c r="L299" s="1"/>
      <c r="P299" s="1"/>
    </row>
    <row r="300" spans="2:16">
      <c r="B300" s="1"/>
      <c r="C300" s="4"/>
      <c r="F300" s="1"/>
      <c r="G300" s="4"/>
      <c r="I300" s="1"/>
      <c r="J300" s="1"/>
      <c r="K300" s="1"/>
      <c r="L300" s="1"/>
      <c r="P300" s="1"/>
    </row>
    <row r="301" spans="2:16">
      <c r="B301" s="1"/>
      <c r="C301" s="4"/>
      <c r="F301" s="1"/>
      <c r="G301" s="4"/>
      <c r="I301" s="1"/>
      <c r="J301" s="1"/>
      <c r="K301" s="1"/>
      <c r="L301" s="1"/>
      <c r="P301" s="1"/>
    </row>
    <row r="302" spans="2:16">
      <c r="B302" s="1"/>
      <c r="C302" s="4"/>
      <c r="F302" s="1"/>
      <c r="G302" s="4"/>
      <c r="I302" s="1"/>
      <c r="J302" s="1"/>
      <c r="K302" s="1"/>
      <c r="L302" s="1"/>
      <c r="P302" s="1"/>
    </row>
    <row r="303" spans="2:16">
      <c r="B303" s="1"/>
      <c r="C303" s="4"/>
      <c r="F303" s="1"/>
      <c r="G303" s="4"/>
      <c r="I303" s="1"/>
      <c r="J303" s="1"/>
      <c r="K303" s="1"/>
      <c r="L303" s="1"/>
      <c r="P303" s="1"/>
    </row>
    <row r="304" spans="2:16">
      <c r="B304" s="1"/>
      <c r="C304" s="4"/>
      <c r="F304" s="1"/>
      <c r="G304" s="4"/>
      <c r="I304" s="1"/>
      <c r="J304" s="1"/>
      <c r="K304" s="1"/>
      <c r="L304" s="1"/>
      <c r="P304" s="1"/>
    </row>
    <row r="305" spans="2:16">
      <c r="B305" s="1"/>
      <c r="C305" s="4"/>
      <c r="F305" s="1"/>
      <c r="G305" s="4"/>
      <c r="I305" s="1"/>
      <c r="J305" s="1"/>
      <c r="K305" s="1"/>
      <c r="L305" s="1"/>
      <c r="P305" s="1"/>
    </row>
    <row r="306" spans="2:16">
      <c r="B306" s="1"/>
      <c r="C306" s="4"/>
      <c r="F306" s="1"/>
      <c r="G306" s="4"/>
      <c r="I306" s="1"/>
      <c r="J306" s="1"/>
      <c r="K306" s="1"/>
      <c r="L306" s="1"/>
      <c r="P306" s="1"/>
    </row>
    <row r="307" spans="2:16">
      <c r="B307" s="1"/>
      <c r="C307" s="4"/>
      <c r="F307" s="1"/>
      <c r="G307" s="4"/>
      <c r="I307" s="1"/>
      <c r="J307" s="1"/>
      <c r="K307" s="1"/>
      <c r="L307" s="1"/>
      <c r="P307" s="1"/>
    </row>
    <row r="308" spans="2:16">
      <c r="B308" s="1"/>
      <c r="C308" s="4"/>
      <c r="F308" s="1"/>
      <c r="G308" s="4"/>
      <c r="I308" s="1"/>
      <c r="J308" s="1"/>
      <c r="K308" s="1"/>
      <c r="L308" s="1"/>
      <c r="P308" s="1"/>
    </row>
    <row r="309" spans="2:16">
      <c r="B309" s="1"/>
      <c r="C309" s="4"/>
      <c r="F309" s="1"/>
      <c r="G309" s="4"/>
      <c r="I309" s="1"/>
      <c r="J309" s="1"/>
      <c r="K309" s="1"/>
      <c r="L309" s="1"/>
      <c r="P309" s="1"/>
    </row>
    <row r="310" spans="2:16">
      <c r="B310" s="1"/>
      <c r="C310" s="4"/>
      <c r="F310" s="1"/>
      <c r="G310" s="4"/>
      <c r="I310" s="1"/>
      <c r="J310" s="1"/>
      <c r="K310" s="1"/>
      <c r="L310" s="1"/>
      <c r="P310" s="1"/>
    </row>
    <row r="311" spans="2:16">
      <c r="B311" s="1"/>
      <c r="C311" s="4"/>
      <c r="F311" s="1"/>
      <c r="G311" s="4"/>
      <c r="I311" s="1"/>
      <c r="J311" s="1"/>
      <c r="K311" s="1"/>
      <c r="L311" s="1"/>
      <c r="P311" s="1"/>
    </row>
    <row r="312" spans="2:16">
      <c r="B312" s="1"/>
      <c r="C312" s="4"/>
      <c r="F312" s="1"/>
      <c r="G312" s="4"/>
      <c r="I312" s="1"/>
      <c r="J312" s="1"/>
      <c r="K312" s="1"/>
      <c r="L312" s="1"/>
      <c r="P312" s="1"/>
    </row>
    <row r="313" spans="2:16">
      <c r="B313" s="1"/>
      <c r="C313" s="4"/>
      <c r="F313" s="1"/>
      <c r="G313" s="4"/>
      <c r="I313" s="1"/>
      <c r="J313" s="1"/>
      <c r="K313" s="1"/>
      <c r="L313" s="1"/>
      <c r="P313" s="1"/>
    </row>
    <row r="314" spans="2:16">
      <c r="B314" s="1"/>
      <c r="C314" s="4"/>
      <c r="F314" s="1"/>
      <c r="G314" s="4"/>
      <c r="I314" s="1"/>
      <c r="J314" s="1"/>
      <c r="K314" s="1"/>
      <c r="L314" s="1"/>
      <c r="P314" s="1"/>
    </row>
    <row r="315" spans="2:16">
      <c r="B315" s="1"/>
      <c r="C315" s="4"/>
      <c r="F315" s="1"/>
      <c r="G315" s="4"/>
      <c r="I315" s="1"/>
      <c r="J315" s="1"/>
      <c r="K315" s="1"/>
      <c r="L315" s="1"/>
      <c r="P315" s="1"/>
    </row>
    <row r="316" spans="2:16">
      <c r="B316" s="1"/>
      <c r="C316" s="4"/>
      <c r="F316" s="1"/>
      <c r="G316" s="4"/>
      <c r="I316" s="1"/>
      <c r="J316" s="1"/>
      <c r="K316" s="1"/>
      <c r="L316" s="1"/>
      <c r="P316" s="1"/>
    </row>
    <row r="317" spans="2:16">
      <c r="B317" s="1"/>
      <c r="C317" s="4"/>
      <c r="F317" s="1"/>
      <c r="G317" s="4"/>
      <c r="I317" s="1"/>
      <c r="J317" s="1"/>
      <c r="K317" s="1"/>
      <c r="L317" s="1"/>
      <c r="P317" s="1"/>
    </row>
    <row r="318" spans="2:16">
      <c r="B318" s="1"/>
      <c r="C318" s="4"/>
      <c r="F318" s="1"/>
      <c r="G318" s="4"/>
      <c r="I318" s="1"/>
      <c r="J318" s="1"/>
      <c r="K318" s="1"/>
      <c r="L318" s="1"/>
      <c r="P318" s="1"/>
    </row>
    <row r="319" spans="2:16">
      <c r="B319" s="1"/>
      <c r="C319" s="4"/>
      <c r="F319" s="1"/>
      <c r="G319" s="4"/>
      <c r="I319" s="1"/>
      <c r="J319" s="1"/>
      <c r="K319" s="1"/>
      <c r="L319" s="1"/>
      <c r="P319" s="1"/>
    </row>
    <row r="320" spans="2:16">
      <c r="B320" s="1"/>
      <c r="C320" s="4"/>
      <c r="F320" s="1"/>
      <c r="G320" s="4"/>
      <c r="I320" s="1"/>
      <c r="J320" s="1"/>
      <c r="K320" s="1"/>
      <c r="L320" s="1"/>
      <c r="P320" s="1"/>
    </row>
    <row r="321" spans="2:16">
      <c r="B321" s="1"/>
      <c r="C321" s="4"/>
      <c r="F321" s="1"/>
      <c r="G321" s="4"/>
      <c r="I321" s="1"/>
      <c r="J321" s="1"/>
      <c r="K321" s="1"/>
      <c r="L321" s="1"/>
      <c r="P321" s="1"/>
    </row>
    <row r="322" spans="2:16">
      <c r="B322" s="1"/>
      <c r="C322" s="4"/>
      <c r="F322" s="1"/>
      <c r="G322" s="4"/>
      <c r="I322" s="1"/>
      <c r="J322" s="1"/>
      <c r="K322" s="1"/>
      <c r="L322" s="1"/>
      <c r="P322" s="1"/>
    </row>
    <row r="323" spans="2:16">
      <c r="B323" s="1"/>
      <c r="C323" s="4"/>
      <c r="F323" s="1"/>
      <c r="G323" s="4"/>
      <c r="I323" s="1"/>
      <c r="J323" s="1"/>
      <c r="K323" s="1"/>
      <c r="L323" s="1"/>
      <c r="P323" s="1"/>
    </row>
    <row r="324" spans="2:16">
      <c r="B324" s="1"/>
      <c r="C324" s="4"/>
      <c r="F324" s="1"/>
      <c r="G324" s="4"/>
      <c r="I324" s="1"/>
      <c r="J324" s="1"/>
      <c r="K324" s="1"/>
      <c r="L324" s="1"/>
      <c r="P324" s="1"/>
    </row>
    <row r="325" spans="2:16">
      <c r="B325" s="1"/>
      <c r="C325" s="4"/>
      <c r="F325" s="1"/>
      <c r="G325" s="4"/>
      <c r="I325" s="1"/>
      <c r="J325" s="1"/>
      <c r="K325" s="1"/>
      <c r="L325" s="1"/>
      <c r="P325" s="1"/>
    </row>
    <row r="326" spans="2:16">
      <c r="B326" s="1"/>
      <c r="C326" s="4"/>
      <c r="F326" s="1"/>
      <c r="G326" s="4"/>
      <c r="I326" s="1"/>
      <c r="J326" s="1"/>
      <c r="K326" s="1"/>
      <c r="L326" s="1"/>
      <c r="P326" s="1"/>
    </row>
    <row r="327" spans="2:16">
      <c r="B327" s="1"/>
      <c r="C327" s="4"/>
      <c r="F327" s="1"/>
      <c r="G327" s="4"/>
      <c r="I327" s="1"/>
      <c r="J327" s="1"/>
      <c r="K327" s="1"/>
      <c r="L327" s="1"/>
      <c r="P327" s="1"/>
    </row>
    <row r="328" spans="2:16">
      <c r="B328" s="1"/>
      <c r="C328" s="4"/>
      <c r="F328" s="1"/>
      <c r="G328" s="4"/>
      <c r="I328" s="1"/>
      <c r="J328" s="1"/>
      <c r="K328" s="1"/>
      <c r="L328" s="1"/>
      <c r="P328" s="1"/>
    </row>
    <row r="329" spans="2:16">
      <c r="B329" s="1"/>
      <c r="C329" s="4"/>
      <c r="F329" s="1"/>
      <c r="G329" s="4"/>
      <c r="I329" s="1"/>
      <c r="J329" s="1"/>
      <c r="K329" s="1"/>
      <c r="L329" s="1"/>
      <c r="P329" s="1"/>
    </row>
    <row r="330" spans="2:16">
      <c r="B330" s="1"/>
      <c r="C330" s="4"/>
      <c r="F330" s="1"/>
      <c r="G330" s="4"/>
      <c r="I330" s="1"/>
      <c r="J330" s="1"/>
      <c r="K330" s="1"/>
      <c r="L330" s="1"/>
      <c r="P330" s="1"/>
    </row>
    <row r="331" spans="2:16">
      <c r="B331" s="1"/>
      <c r="C331" s="4"/>
      <c r="F331" s="1"/>
      <c r="G331" s="4"/>
      <c r="I331" s="1"/>
      <c r="J331" s="1"/>
      <c r="K331" s="1"/>
      <c r="L331" s="1"/>
      <c r="P331" s="1"/>
    </row>
    <row r="332" spans="2:16">
      <c r="B332" s="1"/>
      <c r="C332" s="4"/>
      <c r="F332" s="1"/>
      <c r="G332" s="4"/>
      <c r="I332" s="1"/>
      <c r="J332" s="1"/>
      <c r="K332" s="1"/>
      <c r="L332" s="1"/>
      <c r="P332" s="1"/>
    </row>
    <row r="333" spans="2:16">
      <c r="B333" s="1"/>
      <c r="C333" s="4"/>
      <c r="F333" s="1"/>
      <c r="G333" s="4"/>
      <c r="I333" s="1"/>
      <c r="J333" s="1"/>
      <c r="K333" s="1"/>
      <c r="L333" s="1"/>
      <c r="P333" s="1"/>
    </row>
    <row r="334" spans="2:16">
      <c r="B334" s="1"/>
      <c r="C334" s="4"/>
      <c r="F334" s="1"/>
      <c r="G334" s="4"/>
      <c r="I334" s="1"/>
      <c r="J334" s="1"/>
      <c r="K334" s="1"/>
      <c r="L334" s="1"/>
      <c r="P334" s="1"/>
    </row>
    <row r="335" spans="2:16">
      <c r="B335" s="1"/>
      <c r="C335" s="4"/>
      <c r="F335" s="1"/>
      <c r="G335" s="4"/>
      <c r="I335" s="1"/>
      <c r="J335" s="1"/>
      <c r="K335" s="1"/>
      <c r="L335" s="1"/>
      <c r="P335" s="1"/>
    </row>
    <row r="336" spans="2:16">
      <c r="B336" s="1"/>
      <c r="C336" s="4"/>
      <c r="F336" s="1"/>
      <c r="G336" s="4"/>
      <c r="I336" s="1"/>
      <c r="J336" s="1"/>
      <c r="K336" s="1"/>
      <c r="L336" s="1"/>
      <c r="P336" s="1"/>
    </row>
    <row r="337" spans="2:16">
      <c r="B337" s="1"/>
      <c r="C337" s="4"/>
      <c r="F337" s="1"/>
      <c r="G337" s="4"/>
      <c r="I337" s="1"/>
      <c r="J337" s="1"/>
      <c r="K337" s="1"/>
      <c r="L337" s="1"/>
      <c r="P337" s="1"/>
    </row>
    <row r="338" spans="2:16">
      <c r="B338" s="1"/>
      <c r="C338" s="4"/>
      <c r="F338" s="1"/>
      <c r="G338" s="4"/>
      <c r="I338" s="1"/>
      <c r="J338" s="1"/>
      <c r="K338" s="1"/>
      <c r="L338" s="1"/>
      <c r="P338" s="1"/>
    </row>
    <row r="339" spans="2:16">
      <c r="B339" s="1"/>
      <c r="C339" s="4"/>
      <c r="F339" s="1"/>
      <c r="G339" s="4"/>
      <c r="I339" s="1"/>
      <c r="J339" s="1"/>
      <c r="K339" s="1"/>
      <c r="L339" s="1"/>
      <c r="P339" s="1"/>
    </row>
    <row r="340" spans="2:16">
      <c r="B340" s="1"/>
      <c r="C340" s="4"/>
      <c r="F340" s="1"/>
      <c r="G340" s="4"/>
      <c r="I340" s="1"/>
      <c r="J340" s="1"/>
      <c r="K340" s="1"/>
      <c r="L340" s="1"/>
      <c r="P340" s="1"/>
    </row>
    <row r="341" spans="2:16">
      <c r="B341" s="1"/>
      <c r="C341" s="4"/>
      <c r="F341" s="1"/>
      <c r="G341" s="4"/>
      <c r="I341" s="1"/>
      <c r="J341" s="1"/>
      <c r="K341" s="1"/>
      <c r="L341" s="1"/>
      <c r="P341" s="1"/>
    </row>
    <row r="342" spans="2:16">
      <c r="B342" s="1"/>
      <c r="C342" s="4"/>
      <c r="F342" s="1"/>
      <c r="G342" s="4"/>
      <c r="I342" s="1"/>
      <c r="J342" s="1"/>
      <c r="K342" s="1"/>
      <c r="L342" s="1"/>
      <c r="P342" s="1"/>
    </row>
    <row r="343" spans="2:16">
      <c r="B343" s="1"/>
      <c r="C343" s="4"/>
      <c r="F343" s="1"/>
      <c r="G343" s="4"/>
      <c r="I343" s="1"/>
      <c r="J343" s="1"/>
      <c r="K343" s="1"/>
      <c r="L343" s="1"/>
      <c r="P343" s="1"/>
    </row>
    <row r="344" spans="2:16">
      <c r="B344" s="1"/>
      <c r="C344" s="4"/>
      <c r="F344" s="1"/>
      <c r="G344" s="4"/>
      <c r="I344" s="1"/>
      <c r="J344" s="1"/>
      <c r="K344" s="1"/>
      <c r="L344" s="1"/>
      <c r="P344" s="1"/>
    </row>
    <row r="345" spans="2:16">
      <c r="B345" s="1"/>
      <c r="C345" s="4"/>
      <c r="F345" s="1"/>
      <c r="G345" s="4"/>
      <c r="I345" s="1"/>
      <c r="J345" s="1"/>
      <c r="K345" s="1"/>
      <c r="L345" s="1"/>
      <c r="P345" s="1"/>
    </row>
    <row r="346" spans="2:16">
      <c r="B346" s="1"/>
      <c r="C346" s="4"/>
      <c r="F346" s="1"/>
      <c r="G346" s="4"/>
      <c r="I346" s="1"/>
      <c r="J346" s="1"/>
      <c r="K346" s="1"/>
      <c r="L346" s="1"/>
      <c r="P346" s="1"/>
    </row>
    <row r="347" spans="2:16">
      <c r="B347" s="1"/>
      <c r="C347" s="4"/>
      <c r="F347" s="1"/>
      <c r="G347" s="4"/>
      <c r="I347" s="1"/>
      <c r="J347" s="1"/>
      <c r="K347" s="1"/>
      <c r="L347" s="1"/>
      <c r="P347" s="1"/>
    </row>
    <row r="348" spans="2:16">
      <c r="B348" s="1"/>
      <c r="C348" s="4"/>
      <c r="F348" s="1"/>
      <c r="G348" s="4"/>
      <c r="I348" s="1"/>
      <c r="J348" s="1"/>
      <c r="K348" s="1"/>
      <c r="L348" s="1"/>
      <c r="P348" s="1"/>
    </row>
    <row r="349" spans="2:16">
      <c r="B349" s="1"/>
      <c r="C349" s="4"/>
      <c r="F349" s="1"/>
      <c r="G349" s="4"/>
      <c r="I349" s="1"/>
      <c r="J349" s="1"/>
      <c r="K349" s="1"/>
      <c r="L349" s="1"/>
      <c r="P349" s="1"/>
    </row>
    <row r="350" spans="2:16">
      <c r="B350" s="1"/>
      <c r="C350" s="4"/>
      <c r="F350" s="1"/>
      <c r="G350" s="4"/>
      <c r="I350" s="1"/>
      <c r="J350" s="1"/>
      <c r="K350" s="1"/>
      <c r="L350" s="1"/>
      <c r="P350" s="1"/>
    </row>
    <row r="351" spans="2:16">
      <c r="B351" s="1"/>
      <c r="C351" s="4"/>
      <c r="F351" s="1"/>
      <c r="G351" s="4"/>
      <c r="I351" s="1"/>
      <c r="J351" s="1"/>
      <c r="K351" s="1"/>
      <c r="L351" s="1"/>
      <c r="P351" s="1"/>
    </row>
    <row r="352" spans="2:16">
      <c r="B352" s="1"/>
      <c r="C352" s="4"/>
      <c r="F352" s="1"/>
      <c r="G352" s="4"/>
      <c r="I352" s="1"/>
      <c r="J352" s="1"/>
      <c r="K352" s="1"/>
      <c r="L352" s="1"/>
      <c r="P352" s="1"/>
    </row>
    <row r="353" spans="2:16">
      <c r="B353" s="1"/>
      <c r="C353" s="4"/>
      <c r="F353" s="1"/>
      <c r="G353" s="4"/>
      <c r="I353" s="1"/>
      <c r="J353" s="1"/>
      <c r="K353" s="1"/>
      <c r="L353" s="1"/>
      <c r="P353" s="1"/>
    </row>
    <row r="354" spans="2:16">
      <c r="B354" s="1"/>
      <c r="C354" s="4"/>
      <c r="F354" s="1"/>
      <c r="G354" s="4"/>
      <c r="I354" s="1"/>
      <c r="J354" s="1"/>
      <c r="K354" s="1"/>
      <c r="L354" s="1"/>
      <c r="P354" s="1"/>
    </row>
    <row r="355" spans="2:16">
      <c r="B355" s="1"/>
      <c r="C355" s="4"/>
      <c r="F355" s="1"/>
      <c r="G355" s="4"/>
      <c r="I355" s="1"/>
      <c r="J355" s="1"/>
      <c r="K355" s="1"/>
      <c r="L355" s="1"/>
      <c r="P355" s="1"/>
    </row>
    <row r="356" spans="2:16">
      <c r="B356" s="1"/>
      <c r="C356" s="4"/>
      <c r="F356" s="1"/>
      <c r="G356" s="4"/>
      <c r="I356" s="1"/>
      <c r="J356" s="1"/>
      <c r="K356" s="1"/>
      <c r="L356" s="1"/>
      <c r="P356" s="1"/>
    </row>
    <row r="357" spans="2:16">
      <c r="B357" s="1"/>
      <c r="C357" s="4"/>
      <c r="F357" s="1"/>
      <c r="G357" s="4"/>
      <c r="I357" s="1"/>
      <c r="J357" s="1"/>
      <c r="K357" s="1"/>
      <c r="L357" s="1"/>
      <c r="P357" s="1"/>
    </row>
    <row r="358" spans="2:16">
      <c r="B358" s="1"/>
      <c r="C358" s="4"/>
      <c r="F358" s="1"/>
      <c r="G358" s="4"/>
      <c r="I358" s="1"/>
      <c r="J358" s="1"/>
      <c r="K358" s="1"/>
      <c r="L358" s="1"/>
      <c r="P358" s="1"/>
    </row>
    <row r="359" spans="2:16">
      <c r="B359" s="1"/>
      <c r="C359" s="4"/>
      <c r="F359" s="1"/>
      <c r="G359" s="4"/>
      <c r="I359" s="1"/>
      <c r="J359" s="1"/>
      <c r="K359" s="1"/>
      <c r="L359" s="1"/>
      <c r="P359" s="1"/>
    </row>
    <row r="360" spans="2:16">
      <c r="B360" s="1"/>
      <c r="C360" s="4"/>
      <c r="F360" s="1"/>
      <c r="G360" s="4"/>
      <c r="I360" s="1"/>
      <c r="J360" s="1"/>
      <c r="K360" s="1"/>
      <c r="L360" s="1"/>
      <c r="P360" s="1"/>
    </row>
    <row r="361" spans="2:16">
      <c r="B361" s="1"/>
      <c r="C361" s="4"/>
      <c r="F361" s="1"/>
      <c r="G361" s="4"/>
      <c r="I361" s="1"/>
      <c r="J361" s="1"/>
      <c r="K361" s="1"/>
      <c r="L361" s="1"/>
      <c r="P361" s="1"/>
    </row>
    <row r="362" spans="2:16">
      <c r="B362" s="1"/>
      <c r="C362" s="4"/>
      <c r="F362" s="1"/>
      <c r="G362" s="4"/>
      <c r="I362" s="1"/>
      <c r="J362" s="1"/>
      <c r="K362" s="1"/>
      <c r="L362" s="1"/>
      <c r="P362" s="1"/>
    </row>
    <row r="363" spans="2:16">
      <c r="B363" s="1"/>
      <c r="C363" s="4"/>
      <c r="F363" s="1"/>
      <c r="G363" s="4"/>
      <c r="I363" s="1"/>
      <c r="J363" s="1"/>
      <c r="K363" s="1"/>
      <c r="L363" s="1"/>
      <c r="P363" s="1"/>
    </row>
    <row r="364" spans="2:16">
      <c r="B364" s="1"/>
      <c r="C364" s="4"/>
      <c r="F364" s="1"/>
      <c r="G364" s="4"/>
      <c r="I364" s="1"/>
      <c r="J364" s="1"/>
      <c r="K364" s="1"/>
      <c r="L364" s="1"/>
      <c r="P364" s="1"/>
    </row>
    <row r="365" spans="2:16">
      <c r="B365" s="1"/>
      <c r="C365" s="4"/>
      <c r="F365" s="1"/>
      <c r="G365" s="4"/>
      <c r="I365" s="1"/>
      <c r="J365" s="1"/>
      <c r="K365" s="1"/>
      <c r="L365" s="1"/>
      <c r="P365" s="1"/>
    </row>
    <row r="366" spans="2:16">
      <c r="B366" s="1"/>
      <c r="C366" s="4"/>
      <c r="F366" s="1"/>
      <c r="G366" s="4"/>
      <c r="I366" s="1"/>
      <c r="J366" s="1"/>
      <c r="K366" s="1"/>
      <c r="L366" s="1"/>
      <c r="P366" s="1"/>
    </row>
    <row r="367" spans="2:16">
      <c r="B367" s="1"/>
      <c r="C367" s="4"/>
      <c r="F367" s="1"/>
      <c r="G367" s="4"/>
      <c r="I367" s="1"/>
      <c r="J367" s="1"/>
      <c r="K367" s="1"/>
      <c r="L367" s="1"/>
      <c r="P367" s="1"/>
    </row>
    <row r="368" spans="2:16">
      <c r="B368" s="1"/>
      <c r="C368" s="4"/>
      <c r="F368" s="1"/>
      <c r="G368" s="4"/>
      <c r="I368" s="1"/>
      <c r="J368" s="1"/>
      <c r="K368" s="1"/>
      <c r="L368" s="1"/>
      <c r="P368" s="1"/>
    </row>
    <row r="369" spans="2:16">
      <c r="B369" s="1"/>
      <c r="C369" s="4"/>
      <c r="F369" s="1"/>
      <c r="G369" s="4"/>
      <c r="I369" s="1"/>
      <c r="J369" s="1"/>
      <c r="K369" s="1"/>
      <c r="L369" s="1"/>
      <c r="P369" s="1"/>
    </row>
    <row r="370" spans="2:16">
      <c r="B370" s="1"/>
      <c r="C370" s="4"/>
      <c r="F370" s="1"/>
      <c r="G370" s="4"/>
      <c r="I370" s="1"/>
      <c r="J370" s="1"/>
      <c r="K370" s="1"/>
      <c r="L370" s="1"/>
      <c r="P370" s="1"/>
    </row>
    <row r="371" spans="2:16">
      <c r="B371" s="1"/>
      <c r="C371" s="4"/>
      <c r="F371" s="1"/>
      <c r="G371" s="4"/>
      <c r="I371" s="1"/>
      <c r="J371" s="1"/>
      <c r="K371" s="1"/>
      <c r="L371" s="1"/>
      <c r="P371" s="1"/>
    </row>
    <row r="372" spans="2:16">
      <c r="B372" s="1"/>
      <c r="C372" s="4"/>
      <c r="F372" s="1"/>
      <c r="G372" s="4"/>
      <c r="I372" s="1"/>
      <c r="J372" s="1"/>
      <c r="K372" s="1"/>
      <c r="L372" s="1"/>
      <c r="P372" s="1"/>
    </row>
    <row r="373" spans="2:16">
      <c r="B373" s="1"/>
      <c r="C373" s="4"/>
      <c r="F373" s="1"/>
      <c r="G373" s="4"/>
      <c r="I373" s="1"/>
      <c r="J373" s="1"/>
      <c r="K373" s="1"/>
      <c r="L373" s="1"/>
      <c r="P373" s="1"/>
    </row>
    <row r="374" spans="2:16">
      <c r="B374" s="1"/>
      <c r="C374" s="4"/>
      <c r="F374" s="1"/>
      <c r="G374" s="4"/>
      <c r="I374" s="1"/>
      <c r="J374" s="1"/>
      <c r="K374" s="1"/>
      <c r="L374" s="1"/>
      <c r="P374" s="1"/>
    </row>
    <row r="375" spans="2:16">
      <c r="B375" s="1"/>
      <c r="C375" s="4"/>
      <c r="F375" s="1"/>
      <c r="G375" s="4"/>
      <c r="I375" s="1"/>
      <c r="J375" s="1"/>
      <c r="K375" s="1"/>
      <c r="L375" s="1"/>
      <c r="P375" s="1"/>
    </row>
    <row r="376" spans="2:16">
      <c r="B376" s="1"/>
      <c r="C376" s="4"/>
      <c r="F376" s="1"/>
      <c r="G376" s="4"/>
      <c r="I376" s="1"/>
      <c r="J376" s="1"/>
      <c r="K376" s="1"/>
      <c r="L376" s="1"/>
      <c r="P376" s="1"/>
    </row>
    <row r="377" spans="2:16">
      <c r="B377" s="1"/>
      <c r="C377" s="4"/>
      <c r="F377" s="1"/>
      <c r="G377" s="4"/>
      <c r="I377" s="1"/>
      <c r="J377" s="1"/>
      <c r="K377" s="1"/>
      <c r="L377" s="1"/>
      <c r="P377" s="1"/>
    </row>
    <row r="378" spans="2:16">
      <c r="B378" s="1"/>
      <c r="C378" s="4"/>
      <c r="F378" s="1"/>
      <c r="G378" s="4"/>
      <c r="I378" s="1"/>
      <c r="J378" s="1"/>
      <c r="K378" s="1"/>
      <c r="L378" s="1"/>
      <c r="P378" s="1"/>
    </row>
    <row r="379" spans="2:16">
      <c r="B379" s="1"/>
      <c r="C379" s="4"/>
      <c r="F379" s="1"/>
      <c r="G379" s="4"/>
      <c r="I379" s="1"/>
      <c r="J379" s="1"/>
      <c r="K379" s="1"/>
      <c r="L379" s="1"/>
      <c r="P379" s="1"/>
    </row>
    <row r="380" spans="2:16">
      <c r="B380" s="1"/>
      <c r="C380" s="4"/>
      <c r="F380" s="1"/>
      <c r="G380" s="4"/>
      <c r="I380" s="1"/>
      <c r="J380" s="1"/>
      <c r="K380" s="1"/>
      <c r="L380" s="1"/>
      <c r="P380" s="1"/>
    </row>
    <row r="381" spans="2:16">
      <c r="B381" s="1"/>
      <c r="C381" s="4"/>
      <c r="F381" s="1"/>
      <c r="G381" s="4"/>
      <c r="I381" s="1"/>
      <c r="J381" s="1"/>
      <c r="K381" s="1"/>
      <c r="L381" s="1"/>
      <c r="P381" s="1"/>
    </row>
    <row r="382" spans="2:16">
      <c r="B382" s="1"/>
      <c r="C382" s="4"/>
      <c r="F382" s="1"/>
      <c r="G382" s="4"/>
      <c r="I382" s="1"/>
      <c r="J382" s="1"/>
      <c r="K382" s="1"/>
      <c r="L382" s="1"/>
      <c r="P382" s="1"/>
    </row>
    <row r="383" spans="2:16">
      <c r="B383" s="1"/>
      <c r="C383" s="4"/>
      <c r="F383" s="1"/>
      <c r="G383" s="4"/>
      <c r="I383" s="1"/>
      <c r="J383" s="1"/>
      <c r="K383" s="1"/>
      <c r="L383" s="1"/>
      <c r="P383" s="1"/>
    </row>
    <row r="384" spans="2:16">
      <c r="B384" s="1"/>
      <c r="C384" s="4"/>
      <c r="F384" s="1"/>
      <c r="G384" s="4"/>
      <c r="I384" s="1"/>
      <c r="J384" s="1"/>
      <c r="K384" s="1"/>
      <c r="L384" s="1"/>
      <c r="P384" s="1"/>
    </row>
    <row r="385" spans="2:16">
      <c r="B385" s="1"/>
      <c r="C385" s="4"/>
      <c r="F385" s="1"/>
      <c r="G385" s="4"/>
      <c r="I385" s="1"/>
      <c r="J385" s="1"/>
      <c r="K385" s="1"/>
      <c r="L385" s="1"/>
      <c r="P385" s="1"/>
    </row>
    <row r="386" spans="2:16">
      <c r="B386" s="1"/>
      <c r="C386" s="4"/>
      <c r="F386" s="1"/>
      <c r="G386" s="4"/>
      <c r="I386" s="1"/>
      <c r="J386" s="1"/>
      <c r="K386" s="1"/>
      <c r="L386" s="1"/>
      <c r="P386" s="1"/>
    </row>
    <row r="387" spans="2:16">
      <c r="B387" s="1"/>
      <c r="C387" s="4"/>
      <c r="F387" s="1"/>
      <c r="G387" s="4"/>
      <c r="I387" s="1"/>
      <c r="J387" s="1"/>
      <c r="K387" s="1"/>
      <c r="L387" s="1"/>
      <c r="P387" s="1"/>
    </row>
    <row r="388" spans="2:16">
      <c r="B388" s="1"/>
      <c r="C388" s="4"/>
      <c r="F388" s="1"/>
      <c r="G388" s="4"/>
      <c r="I388" s="1"/>
      <c r="J388" s="1"/>
      <c r="K388" s="1"/>
      <c r="L388" s="1"/>
      <c r="P388" s="1"/>
    </row>
    <row r="389" spans="2:16">
      <c r="B389" s="1"/>
      <c r="C389" s="4"/>
      <c r="F389" s="1"/>
      <c r="G389" s="4"/>
      <c r="I389" s="1"/>
      <c r="J389" s="1"/>
      <c r="K389" s="1"/>
      <c r="L389" s="1"/>
      <c r="P389" s="1"/>
    </row>
    <row r="390" spans="2:16">
      <c r="B390" s="1"/>
      <c r="C390" s="4"/>
      <c r="F390" s="1"/>
      <c r="G390" s="4"/>
      <c r="I390" s="1"/>
      <c r="J390" s="1"/>
      <c r="K390" s="1"/>
      <c r="L390" s="1"/>
      <c r="P390" s="1"/>
    </row>
    <row r="391" spans="2:16">
      <c r="B391" s="1"/>
      <c r="C391" s="4"/>
      <c r="F391" s="1"/>
      <c r="G391" s="4"/>
      <c r="I391" s="1"/>
      <c r="J391" s="1"/>
      <c r="K391" s="1"/>
      <c r="L391" s="1"/>
      <c r="P391" s="1"/>
    </row>
    <row r="392" spans="2:16">
      <c r="B392" s="1"/>
      <c r="C392" s="4"/>
      <c r="F392" s="1"/>
      <c r="G392" s="4"/>
      <c r="I392" s="1"/>
      <c r="J392" s="1"/>
      <c r="K392" s="1"/>
      <c r="L392" s="1"/>
      <c r="P392" s="1"/>
    </row>
    <row r="393" spans="2:16">
      <c r="B393" s="1"/>
      <c r="C393" s="4"/>
      <c r="F393" s="1"/>
      <c r="G393" s="4"/>
      <c r="I393" s="1"/>
      <c r="J393" s="1"/>
      <c r="K393" s="1"/>
      <c r="L393" s="1"/>
      <c r="P393" s="1"/>
    </row>
    <row r="394" spans="2:16">
      <c r="B394" s="1"/>
      <c r="C394" s="4"/>
      <c r="F394" s="1"/>
      <c r="G394" s="4"/>
      <c r="I394" s="1"/>
      <c r="J394" s="1"/>
      <c r="K394" s="1"/>
      <c r="L394" s="1"/>
      <c r="P394" s="1"/>
    </row>
    <row r="395" spans="2:16">
      <c r="B395" s="1"/>
      <c r="C395" s="4"/>
      <c r="F395" s="1"/>
      <c r="G395" s="4"/>
      <c r="I395" s="1"/>
      <c r="J395" s="1"/>
      <c r="K395" s="1"/>
      <c r="L395" s="1"/>
      <c r="P395" s="1"/>
    </row>
    <row r="396" spans="2:16">
      <c r="B396" s="1"/>
      <c r="C396" s="4"/>
      <c r="F396" s="1"/>
      <c r="G396" s="4"/>
      <c r="I396" s="1"/>
      <c r="J396" s="1"/>
      <c r="K396" s="1"/>
      <c r="L396" s="1"/>
      <c r="P396" s="1"/>
    </row>
    <row r="397" spans="2:16">
      <c r="B397" s="1"/>
      <c r="C397" s="4"/>
      <c r="F397" s="1"/>
      <c r="G397" s="4"/>
      <c r="I397" s="1"/>
      <c r="J397" s="1"/>
      <c r="K397" s="1"/>
      <c r="L397" s="1"/>
      <c r="P397" s="1"/>
    </row>
    <row r="398" spans="2:16">
      <c r="B398" s="1"/>
      <c r="C398" s="4"/>
      <c r="F398" s="1"/>
      <c r="G398" s="4"/>
      <c r="I398" s="1"/>
      <c r="J398" s="1"/>
      <c r="K398" s="1"/>
      <c r="L398" s="1"/>
      <c r="P398" s="1"/>
    </row>
    <row r="399" spans="2:16">
      <c r="B399" s="1"/>
      <c r="C399" s="4"/>
      <c r="F399" s="1"/>
      <c r="G399" s="4"/>
      <c r="I399" s="1"/>
      <c r="J399" s="1"/>
      <c r="K399" s="1"/>
      <c r="L399" s="1"/>
      <c r="P399" s="1"/>
    </row>
    <row r="400" spans="2:16">
      <c r="B400" s="1"/>
      <c r="C400" s="4"/>
      <c r="F400" s="1"/>
      <c r="G400" s="4"/>
      <c r="I400" s="1"/>
      <c r="J400" s="1"/>
      <c r="K400" s="1"/>
      <c r="L400" s="1"/>
      <c r="P400" s="1"/>
    </row>
    <row r="401" spans="2:16">
      <c r="B401" s="1"/>
      <c r="C401" s="4"/>
      <c r="F401" s="1"/>
      <c r="G401" s="4"/>
      <c r="I401" s="1"/>
      <c r="J401" s="1"/>
      <c r="K401" s="1"/>
      <c r="L401" s="1"/>
      <c r="P401" s="1"/>
    </row>
    <row r="402" spans="2:16">
      <c r="B402" s="1"/>
      <c r="C402" s="4"/>
      <c r="F402" s="1"/>
      <c r="G402" s="4"/>
      <c r="I402" s="1"/>
      <c r="J402" s="1"/>
      <c r="K402" s="1"/>
      <c r="L402" s="1"/>
      <c r="P402" s="1"/>
    </row>
    <row r="403" spans="2:16">
      <c r="B403" s="1"/>
      <c r="C403" s="4"/>
      <c r="F403" s="1"/>
      <c r="G403" s="4"/>
      <c r="I403" s="1"/>
      <c r="J403" s="1"/>
      <c r="K403" s="1"/>
      <c r="L403" s="1"/>
      <c r="P403" s="1"/>
    </row>
    <row r="404" spans="2:16">
      <c r="B404" s="1"/>
      <c r="C404" s="4"/>
      <c r="F404" s="1"/>
      <c r="G404" s="4"/>
      <c r="I404" s="1"/>
      <c r="J404" s="1"/>
      <c r="K404" s="1"/>
      <c r="L404" s="1"/>
      <c r="P404" s="1"/>
    </row>
    <row r="405" spans="2:16">
      <c r="B405" s="1"/>
      <c r="C405" s="4"/>
      <c r="F405" s="1"/>
      <c r="G405" s="4"/>
      <c r="I405" s="1"/>
      <c r="J405" s="1"/>
      <c r="K405" s="1"/>
      <c r="L405" s="1"/>
      <c r="P405" s="1"/>
    </row>
    <row r="406" spans="2:16">
      <c r="B406" s="1"/>
      <c r="C406" s="4"/>
      <c r="F406" s="1"/>
      <c r="G406" s="4"/>
      <c r="I406" s="1"/>
      <c r="J406" s="1"/>
      <c r="K406" s="1"/>
      <c r="L406" s="1"/>
      <c r="P406" s="1"/>
    </row>
    <row r="407" spans="2:16">
      <c r="B407" s="1"/>
      <c r="C407" s="4"/>
      <c r="F407" s="1"/>
      <c r="G407" s="4"/>
      <c r="I407" s="1"/>
      <c r="J407" s="1"/>
      <c r="K407" s="1"/>
      <c r="L407" s="1"/>
      <c r="P407" s="1"/>
    </row>
    <row r="408" spans="2:16">
      <c r="B408" s="1"/>
      <c r="C408" s="4"/>
      <c r="F408" s="1"/>
      <c r="G408" s="4"/>
      <c r="I408" s="1"/>
      <c r="J408" s="1"/>
      <c r="K408" s="1"/>
      <c r="L408" s="1"/>
      <c r="P408" s="1"/>
    </row>
    <row r="409" spans="2:16">
      <c r="B409" s="1"/>
      <c r="C409" s="4"/>
      <c r="F409" s="1"/>
      <c r="G409" s="4"/>
      <c r="I409" s="1"/>
      <c r="J409" s="1"/>
      <c r="K409" s="1"/>
      <c r="L409" s="1"/>
      <c r="P409" s="1"/>
    </row>
    <row r="410" spans="2:16">
      <c r="B410" s="1"/>
      <c r="C410" s="4"/>
      <c r="F410" s="1"/>
      <c r="G410" s="4"/>
      <c r="I410" s="1"/>
      <c r="J410" s="1"/>
      <c r="K410" s="1"/>
      <c r="L410" s="1"/>
      <c r="P410" s="1"/>
    </row>
    <row r="411" spans="2:16">
      <c r="B411" s="1"/>
      <c r="C411" s="4"/>
      <c r="F411" s="1"/>
      <c r="G411" s="4"/>
      <c r="I411" s="1"/>
      <c r="J411" s="1"/>
      <c r="K411" s="1"/>
      <c r="L411" s="1"/>
      <c r="P411" s="1"/>
    </row>
    <row r="412" spans="2:16">
      <c r="B412" s="1"/>
      <c r="C412" s="4"/>
      <c r="F412" s="1"/>
      <c r="G412" s="4"/>
      <c r="I412" s="1"/>
      <c r="J412" s="1"/>
      <c r="K412" s="1"/>
      <c r="L412" s="1"/>
      <c r="P412" s="1"/>
    </row>
    <row r="413" spans="2:16">
      <c r="B413" s="1"/>
      <c r="C413" s="4"/>
      <c r="F413" s="1"/>
      <c r="G413" s="4"/>
      <c r="I413" s="1"/>
      <c r="J413" s="1"/>
      <c r="K413" s="1"/>
      <c r="L413" s="1"/>
      <c r="P413" s="1"/>
    </row>
    <row r="414" spans="2:16">
      <c r="B414" s="1"/>
      <c r="C414" s="4"/>
      <c r="F414" s="1"/>
      <c r="G414" s="4"/>
      <c r="I414" s="1"/>
      <c r="J414" s="1"/>
      <c r="K414" s="1"/>
      <c r="L414" s="1"/>
      <c r="P414" s="1"/>
    </row>
    <row r="415" spans="2:16">
      <c r="B415" s="1"/>
      <c r="C415" s="4"/>
      <c r="F415" s="1"/>
      <c r="G415" s="4"/>
      <c r="I415" s="1"/>
      <c r="J415" s="1"/>
      <c r="K415" s="1"/>
      <c r="L415" s="1"/>
      <c r="P415" s="1"/>
    </row>
    <row r="416" spans="2:16">
      <c r="B416" s="1"/>
      <c r="C416" s="4"/>
      <c r="F416" s="1"/>
      <c r="G416" s="4"/>
      <c r="I416" s="1"/>
      <c r="J416" s="1"/>
      <c r="K416" s="1"/>
      <c r="L416" s="1"/>
      <c r="P416" s="1"/>
    </row>
    <row r="417" spans="2:16">
      <c r="B417" s="1"/>
      <c r="C417" s="4"/>
      <c r="F417" s="1"/>
      <c r="G417" s="4"/>
      <c r="I417" s="1"/>
      <c r="J417" s="1"/>
      <c r="K417" s="1"/>
      <c r="L417" s="1"/>
      <c r="P417" s="1"/>
    </row>
    <row r="418" spans="2:16">
      <c r="B418" s="1"/>
      <c r="C418" s="4"/>
      <c r="F418" s="1"/>
      <c r="G418" s="4"/>
      <c r="I418" s="1"/>
      <c r="J418" s="1"/>
      <c r="K418" s="1"/>
      <c r="L418" s="1"/>
      <c r="P418" s="1"/>
    </row>
    <row r="419" spans="2:16">
      <c r="B419" s="1"/>
      <c r="C419" s="4"/>
      <c r="F419" s="1"/>
      <c r="G419" s="4"/>
      <c r="I419" s="1"/>
      <c r="J419" s="1"/>
      <c r="K419" s="1"/>
      <c r="L419" s="1"/>
      <c r="P419" s="1"/>
    </row>
    <row r="420" spans="2:16">
      <c r="B420" s="1"/>
      <c r="C420" s="4"/>
      <c r="F420" s="1"/>
      <c r="G420" s="4"/>
      <c r="I420" s="1"/>
      <c r="J420" s="1"/>
      <c r="K420" s="1"/>
      <c r="L420" s="1"/>
      <c r="P420" s="1"/>
    </row>
    <row r="421" spans="2:16">
      <c r="B421" s="1"/>
      <c r="C421" s="4"/>
      <c r="F421" s="1"/>
      <c r="G421" s="4"/>
      <c r="I421" s="1"/>
      <c r="J421" s="1"/>
      <c r="K421" s="1"/>
      <c r="L421" s="1"/>
      <c r="P421" s="1"/>
    </row>
    <row r="422" spans="2:16">
      <c r="B422" s="1"/>
      <c r="C422" s="4"/>
      <c r="F422" s="1"/>
      <c r="G422" s="4"/>
      <c r="I422" s="1"/>
      <c r="J422" s="1"/>
      <c r="K422" s="1"/>
      <c r="L422" s="1"/>
      <c r="P422" s="1"/>
    </row>
    <row r="423" spans="2:16">
      <c r="B423" s="1"/>
      <c r="C423" s="4"/>
      <c r="F423" s="1"/>
      <c r="G423" s="4"/>
      <c r="I423" s="1"/>
      <c r="J423" s="1"/>
      <c r="K423" s="1"/>
      <c r="L423" s="1"/>
      <c r="P423" s="1"/>
    </row>
    <row r="424" spans="2:16">
      <c r="B424" s="1"/>
      <c r="C424" s="4"/>
      <c r="F424" s="1"/>
      <c r="G424" s="4"/>
      <c r="I424" s="1"/>
      <c r="J424" s="1"/>
      <c r="K424" s="1"/>
      <c r="L424" s="1"/>
      <c r="P424" s="1"/>
    </row>
    <row r="425" spans="2:16">
      <c r="B425" s="1"/>
      <c r="C425" s="4"/>
      <c r="F425" s="1"/>
      <c r="G425" s="4"/>
      <c r="I425" s="1"/>
      <c r="J425" s="1"/>
      <c r="K425" s="1"/>
      <c r="L425" s="1"/>
      <c r="P425" s="1"/>
    </row>
    <row r="426" spans="2:16">
      <c r="B426" s="1"/>
      <c r="C426" s="4"/>
      <c r="F426" s="1"/>
      <c r="G426" s="4"/>
      <c r="I426" s="1"/>
      <c r="J426" s="1"/>
      <c r="K426" s="1"/>
      <c r="L426" s="1"/>
      <c r="P426" s="1"/>
    </row>
    <row r="427" spans="2:16">
      <c r="B427" s="1"/>
      <c r="C427" s="4"/>
      <c r="F427" s="1"/>
      <c r="G427" s="4"/>
      <c r="I427" s="1"/>
      <c r="J427" s="1"/>
      <c r="K427" s="1"/>
      <c r="L427" s="1"/>
      <c r="P427" s="1"/>
    </row>
    <row r="428" spans="2:16">
      <c r="B428" s="1"/>
      <c r="C428" s="4"/>
      <c r="F428" s="1"/>
      <c r="G428" s="4"/>
      <c r="I428" s="1"/>
      <c r="J428" s="1"/>
      <c r="K428" s="1"/>
      <c r="L428" s="1"/>
      <c r="P428" s="1"/>
    </row>
    <row r="429" spans="2:16">
      <c r="B429" s="1"/>
      <c r="C429" s="4"/>
      <c r="F429" s="1"/>
      <c r="G429" s="4"/>
      <c r="I429" s="1"/>
      <c r="J429" s="1"/>
      <c r="K429" s="1"/>
      <c r="L429" s="1"/>
      <c r="P429" s="1"/>
    </row>
    <row r="430" spans="2:16">
      <c r="B430" s="1"/>
      <c r="C430" s="4"/>
      <c r="F430" s="1"/>
      <c r="G430" s="4"/>
      <c r="I430" s="1"/>
      <c r="J430" s="1"/>
      <c r="K430" s="1"/>
      <c r="L430" s="1"/>
      <c r="P430" s="1"/>
    </row>
    <row r="431" spans="2:16">
      <c r="B431" s="1"/>
      <c r="C431" s="4"/>
      <c r="F431" s="1"/>
      <c r="G431" s="4"/>
      <c r="I431" s="1"/>
      <c r="J431" s="1"/>
      <c r="K431" s="1"/>
      <c r="L431" s="1"/>
      <c r="P431" s="1"/>
    </row>
    <row r="432" spans="2:16">
      <c r="B432" s="1"/>
      <c r="C432" s="4"/>
      <c r="F432" s="1"/>
      <c r="G432" s="4"/>
      <c r="I432" s="1"/>
      <c r="J432" s="1"/>
      <c r="K432" s="1"/>
      <c r="L432" s="1"/>
      <c r="P432" s="1"/>
    </row>
    <row r="433" spans="2:16">
      <c r="B433" s="1"/>
      <c r="C433" s="4"/>
      <c r="F433" s="1"/>
      <c r="G433" s="4"/>
      <c r="I433" s="1"/>
      <c r="J433" s="1"/>
      <c r="K433" s="1"/>
      <c r="L433" s="1"/>
      <c r="P433" s="1"/>
    </row>
    <row r="434" spans="2:16">
      <c r="B434" s="1"/>
      <c r="C434" s="4"/>
      <c r="F434" s="1"/>
      <c r="G434" s="4"/>
      <c r="I434" s="1"/>
      <c r="J434" s="1"/>
      <c r="K434" s="1"/>
      <c r="L434" s="1"/>
      <c r="P434" s="1"/>
    </row>
    <row r="435" spans="2:16">
      <c r="B435" s="1"/>
      <c r="C435" s="4"/>
      <c r="F435" s="1"/>
      <c r="G435" s="4"/>
      <c r="I435" s="1"/>
      <c r="J435" s="1"/>
      <c r="K435" s="1"/>
      <c r="L435" s="1"/>
      <c r="P435" s="1"/>
    </row>
    <row r="436" spans="2:16">
      <c r="B436" s="1"/>
      <c r="C436" s="4"/>
      <c r="F436" s="1"/>
      <c r="G436" s="4"/>
      <c r="I436" s="1"/>
      <c r="J436" s="1"/>
      <c r="K436" s="1"/>
      <c r="L436" s="1"/>
      <c r="P436" s="1"/>
    </row>
    <row r="437" spans="2:16">
      <c r="B437" s="1"/>
      <c r="C437" s="4"/>
      <c r="F437" s="1"/>
      <c r="G437" s="4"/>
      <c r="I437" s="1"/>
      <c r="J437" s="1"/>
      <c r="K437" s="1"/>
      <c r="L437" s="1"/>
      <c r="P437" s="1"/>
    </row>
    <row r="438" spans="2:16">
      <c r="B438" s="1"/>
      <c r="C438" s="4"/>
      <c r="F438" s="1"/>
      <c r="G438" s="4"/>
      <c r="I438" s="1"/>
      <c r="J438" s="1"/>
      <c r="K438" s="1"/>
      <c r="L438" s="1"/>
      <c r="P438" s="1"/>
    </row>
    <row r="439" spans="2:16">
      <c r="B439" s="1"/>
      <c r="C439" s="4"/>
      <c r="F439" s="1"/>
      <c r="G439" s="4"/>
      <c r="I439" s="1"/>
      <c r="J439" s="1"/>
      <c r="K439" s="1"/>
      <c r="L439" s="1"/>
      <c r="P439" s="1"/>
    </row>
    <row r="440" spans="2:16">
      <c r="B440" s="1"/>
      <c r="C440" s="4"/>
      <c r="F440" s="1"/>
      <c r="G440" s="4"/>
      <c r="I440" s="1"/>
      <c r="J440" s="1"/>
      <c r="K440" s="1"/>
      <c r="L440" s="1"/>
      <c r="P440" s="1"/>
    </row>
    <row r="441" spans="2:16">
      <c r="B441" s="1"/>
      <c r="C441" s="4"/>
      <c r="F441" s="1"/>
      <c r="G441" s="4"/>
      <c r="I441" s="1"/>
      <c r="J441" s="1"/>
      <c r="K441" s="1"/>
      <c r="L441" s="1"/>
      <c r="P441" s="1"/>
    </row>
    <row r="442" spans="2:16">
      <c r="B442" s="1"/>
      <c r="C442" s="4"/>
      <c r="F442" s="1"/>
      <c r="G442" s="4"/>
      <c r="I442" s="1"/>
      <c r="J442" s="1"/>
      <c r="K442" s="1"/>
      <c r="L442" s="1"/>
      <c r="P442" s="1"/>
    </row>
    <row r="443" spans="2:16">
      <c r="B443" s="1"/>
      <c r="C443" s="4"/>
      <c r="F443" s="1"/>
      <c r="G443" s="4"/>
      <c r="I443" s="1"/>
      <c r="J443" s="1"/>
      <c r="K443" s="1"/>
      <c r="L443" s="1"/>
      <c r="P443" s="1"/>
    </row>
    <row r="444" spans="2:16">
      <c r="B444" s="1"/>
      <c r="C444" s="4"/>
      <c r="F444" s="1"/>
      <c r="G444" s="4"/>
      <c r="I444" s="1"/>
      <c r="J444" s="1"/>
      <c r="K444" s="1"/>
      <c r="L444" s="1"/>
      <c r="P444" s="1"/>
    </row>
    <row r="445" spans="2:16">
      <c r="B445" s="1"/>
      <c r="C445" s="4"/>
      <c r="F445" s="1"/>
      <c r="G445" s="4"/>
      <c r="I445" s="1"/>
      <c r="J445" s="1"/>
      <c r="K445" s="1"/>
      <c r="L445" s="1"/>
      <c r="P445" s="1"/>
    </row>
    <row r="446" spans="2:16">
      <c r="B446" s="1"/>
      <c r="C446" s="4"/>
      <c r="F446" s="1"/>
      <c r="G446" s="4"/>
      <c r="I446" s="1"/>
      <c r="J446" s="1"/>
      <c r="K446" s="1"/>
      <c r="L446" s="1"/>
      <c r="P446" s="1"/>
    </row>
    <row r="447" spans="2:16">
      <c r="B447" s="1"/>
      <c r="C447" s="4"/>
      <c r="F447" s="1"/>
      <c r="G447" s="4"/>
      <c r="I447" s="1"/>
      <c r="J447" s="1"/>
      <c r="K447" s="1"/>
      <c r="L447" s="1"/>
      <c r="P447" s="1"/>
    </row>
    <row r="448" spans="2:16">
      <c r="B448" s="1"/>
      <c r="C448" s="4"/>
      <c r="F448" s="1"/>
      <c r="G448" s="4"/>
      <c r="I448" s="1"/>
      <c r="J448" s="1"/>
      <c r="K448" s="1"/>
      <c r="L448" s="1"/>
      <c r="P448" s="1"/>
    </row>
    <row r="449" spans="2:16">
      <c r="B449" s="1"/>
      <c r="C449" s="4"/>
      <c r="F449" s="1"/>
      <c r="G449" s="4"/>
      <c r="I449" s="1"/>
      <c r="J449" s="1"/>
      <c r="K449" s="1"/>
      <c r="L449" s="1"/>
      <c r="P449" s="1"/>
    </row>
    <row r="450" spans="2:16">
      <c r="B450" s="1"/>
      <c r="C450" s="4"/>
      <c r="F450" s="1"/>
      <c r="G450" s="4"/>
      <c r="I450" s="1"/>
      <c r="J450" s="1"/>
      <c r="K450" s="1"/>
      <c r="L450" s="1"/>
      <c r="P450" s="1"/>
    </row>
    <row r="451" spans="2:16">
      <c r="B451" s="1"/>
      <c r="C451" s="4"/>
      <c r="F451" s="1"/>
      <c r="G451" s="4"/>
      <c r="I451" s="1"/>
      <c r="J451" s="1"/>
      <c r="K451" s="1"/>
      <c r="L451" s="1"/>
      <c r="P451" s="1"/>
    </row>
    <row r="452" spans="2:16">
      <c r="B452" s="1"/>
      <c r="C452" s="4"/>
      <c r="F452" s="1"/>
      <c r="G452" s="4"/>
      <c r="I452" s="1"/>
      <c r="J452" s="1"/>
      <c r="K452" s="1"/>
      <c r="L452" s="1"/>
      <c r="P452" s="1"/>
    </row>
    <row r="453" spans="2:16">
      <c r="B453" s="1"/>
      <c r="C453" s="4"/>
      <c r="F453" s="1"/>
      <c r="G453" s="4"/>
      <c r="I453" s="1"/>
      <c r="J453" s="1"/>
      <c r="K453" s="1"/>
      <c r="L453" s="1"/>
      <c r="P453" s="1"/>
    </row>
    <row r="454" spans="2:16">
      <c r="B454" s="1"/>
      <c r="C454" s="4"/>
      <c r="F454" s="1"/>
      <c r="G454" s="4"/>
      <c r="I454" s="1"/>
      <c r="J454" s="1"/>
      <c r="K454" s="1"/>
      <c r="L454" s="1"/>
      <c r="P454" s="1"/>
    </row>
    <row r="455" spans="2:16">
      <c r="B455" s="1"/>
      <c r="C455" s="4"/>
      <c r="F455" s="1"/>
      <c r="G455" s="4"/>
      <c r="I455" s="1"/>
      <c r="J455" s="1"/>
      <c r="K455" s="1"/>
      <c r="L455" s="1"/>
      <c r="P455" s="1"/>
    </row>
    <row r="456" spans="2:16">
      <c r="B456" s="1"/>
      <c r="C456" s="4"/>
      <c r="F456" s="1"/>
      <c r="G456" s="4"/>
      <c r="I456" s="1"/>
      <c r="J456" s="1"/>
      <c r="K456" s="1"/>
      <c r="L456" s="1"/>
      <c r="P456" s="1"/>
    </row>
    <row r="457" spans="2:16">
      <c r="B457" s="1"/>
      <c r="C457" s="4"/>
      <c r="F457" s="1"/>
      <c r="G457" s="4"/>
      <c r="I457" s="1"/>
      <c r="J457" s="1"/>
      <c r="K457" s="1"/>
      <c r="L457" s="1"/>
      <c r="P457" s="1"/>
    </row>
    <row r="458" spans="2:16">
      <c r="B458" s="1"/>
      <c r="C458" s="4"/>
      <c r="F458" s="1"/>
      <c r="G458" s="4"/>
      <c r="I458" s="1"/>
      <c r="J458" s="1"/>
      <c r="K458" s="1"/>
      <c r="L458" s="1"/>
      <c r="P458" s="1"/>
    </row>
    <row r="459" spans="2:16">
      <c r="B459" s="1"/>
      <c r="C459" s="4"/>
      <c r="F459" s="1"/>
      <c r="G459" s="4"/>
      <c r="I459" s="1"/>
      <c r="J459" s="1"/>
      <c r="K459" s="1"/>
      <c r="L459" s="1"/>
      <c r="P459" s="1"/>
    </row>
    <row r="460" spans="2:16">
      <c r="B460" s="1"/>
      <c r="C460" s="4"/>
      <c r="F460" s="1"/>
      <c r="G460" s="4"/>
      <c r="I460" s="1"/>
      <c r="J460" s="1"/>
      <c r="K460" s="1"/>
      <c r="L460" s="1"/>
      <c r="P460" s="1"/>
    </row>
    <row r="461" spans="2:16">
      <c r="B461" s="1"/>
      <c r="C461" s="4"/>
      <c r="F461" s="1"/>
      <c r="G461" s="4"/>
      <c r="I461" s="1"/>
      <c r="J461" s="1"/>
      <c r="K461" s="1"/>
      <c r="L461" s="1"/>
      <c r="P461" s="1"/>
    </row>
    <row r="462" spans="2:16">
      <c r="B462" s="1"/>
      <c r="C462" s="4"/>
      <c r="F462" s="1"/>
      <c r="G462" s="4"/>
      <c r="I462" s="1"/>
      <c r="J462" s="1"/>
      <c r="K462" s="1"/>
      <c r="L462" s="1"/>
      <c r="P462" s="1"/>
    </row>
    <row r="463" spans="2:16">
      <c r="B463" s="1"/>
      <c r="C463" s="4"/>
      <c r="F463" s="1"/>
      <c r="G463" s="4"/>
      <c r="I463" s="1"/>
      <c r="J463" s="1"/>
      <c r="K463" s="1"/>
      <c r="L463" s="1"/>
      <c r="P463" s="1"/>
    </row>
    <row r="464" spans="2:16">
      <c r="B464" s="1"/>
      <c r="C464" s="4"/>
      <c r="F464" s="1"/>
      <c r="G464" s="4"/>
      <c r="I464" s="1"/>
      <c r="J464" s="1"/>
      <c r="K464" s="1"/>
      <c r="L464" s="1"/>
      <c r="P464" s="1"/>
    </row>
    <row r="465" spans="2:16">
      <c r="B465" s="1"/>
      <c r="C465" s="4"/>
      <c r="F465" s="1"/>
      <c r="G465" s="4"/>
      <c r="I465" s="1"/>
      <c r="J465" s="1"/>
      <c r="K465" s="1"/>
      <c r="L465" s="1"/>
      <c r="P465" s="1"/>
    </row>
    <row r="466" spans="2:16">
      <c r="B466" s="1"/>
      <c r="C466" s="4"/>
      <c r="F466" s="1"/>
      <c r="G466" s="4"/>
      <c r="I466" s="1"/>
      <c r="J466" s="1"/>
      <c r="K466" s="1"/>
      <c r="L466" s="1"/>
      <c r="P466" s="1"/>
    </row>
    <row r="467" spans="2:16">
      <c r="B467" s="1"/>
      <c r="C467" s="4"/>
      <c r="F467" s="1"/>
      <c r="G467" s="4"/>
      <c r="I467" s="1"/>
      <c r="J467" s="1"/>
      <c r="K467" s="1"/>
      <c r="L467" s="1"/>
      <c r="P467" s="1"/>
    </row>
    <row r="468" spans="2:16">
      <c r="B468" s="1"/>
      <c r="C468" s="4"/>
      <c r="F468" s="1"/>
      <c r="G468" s="4"/>
      <c r="I468" s="1"/>
      <c r="J468" s="1"/>
      <c r="K468" s="1"/>
      <c r="L468" s="1"/>
      <c r="P468" s="1"/>
    </row>
    <row r="469" spans="2:16">
      <c r="B469" s="1"/>
      <c r="C469" s="4"/>
      <c r="F469" s="1"/>
      <c r="G469" s="4"/>
      <c r="I469" s="1"/>
      <c r="J469" s="1"/>
      <c r="K469" s="1"/>
      <c r="L469" s="1"/>
      <c r="P469" s="1"/>
    </row>
    <row r="470" spans="2:16">
      <c r="B470" s="1"/>
      <c r="C470" s="4"/>
      <c r="F470" s="1"/>
      <c r="G470" s="4"/>
      <c r="I470" s="1"/>
      <c r="J470" s="1"/>
      <c r="K470" s="1"/>
      <c r="L470" s="1"/>
      <c r="P470" s="1"/>
    </row>
    <row r="471" spans="2:16">
      <c r="B471" s="1"/>
      <c r="C471" s="4"/>
      <c r="F471" s="1"/>
      <c r="G471" s="4"/>
      <c r="I471" s="1"/>
      <c r="J471" s="1"/>
      <c r="K471" s="1"/>
      <c r="L471" s="1"/>
      <c r="P471" s="1"/>
    </row>
    <row r="472" spans="2:16">
      <c r="B472" s="1"/>
      <c r="C472" s="4"/>
      <c r="F472" s="1"/>
      <c r="G472" s="4"/>
      <c r="I472" s="1"/>
      <c r="J472" s="1"/>
      <c r="K472" s="1"/>
      <c r="L472" s="1"/>
      <c r="P472" s="1"/>
    </row>
    <row r="473" spans="2:16">
      <c r="B473" s="1"/>
      <c r="C473" s="4"/>
      <c r="F473" s="1"/>
      <c r="G473" s="4"/>
      <c r="I473" s="1"/>
      <c r="J473" s="1"/>
      <c r="K473" s="1"/>
      <c r="L473" s="1"/>
      <c r="P473" s="1"/>
    </row>
    <row r="474" spans="2:16">
      <c r="B474" s="1"/>
      <c r="C474" s="4"/>
      <c r="F474" s="1"/>
      <c r="G474" s="4"/>
      <c r="I474" s="1"/>
      <c r="J474" s="1"/>
      <c r="K474" s="1"/>
      <c r="L474" s="1"/>
      <c r="P474" s="1"/>
    </row>
    <row r="475" spans="2:16">
      <c r="B475" s="1"/>
      <c r="C475" s="4"/>
      <c r="F475" s="1"/>
      <c r="G475" s="4"/>
      <c r="I475" s="1"/>
      <c r="J475" s="1"/>
      <c r="K475" s="1"/>
      <c r="L475" s="1"/>
      <c r="P475" s="1"/>
    </row>
    <row r="476" spans="2:16">
      <c r="B476" s="1"/>
      <c r="C476" s="4"/>
      <c r="F476" s="1"/>
      <c r="G476" s="4"/>
      <c r="I476" s="1"/>
      <c r="J476" s="1"/>
      <c r="K476" s="1"/>
      <c r="L476" s="1"/>
      <c r="P476" s="1"/>
    </row>
    <row r="477" spans="2:16">
      <c r="B477" s="1"/>
      <c r="C477" s="4"/>
      <c r="F477" s="1"/>
      <c r="G477" s="4"/>
      <c r="I477" s="1"/>
      <c r="J477" s="1"/>
      <c r="K477" s="1"/>
      <c r="L477" s="1"/>
      <c r="P477" s="1"/>
    </row>
    <row r="478" spans="2:16">
      <c r="B478" s="1"/>
      <c r="C478" s="4"/>
      <c r="F478" s="1"/>
      <c r="G478" s="4"/>
      <c r="I478" s="1"/>
      <c r="J478" s="1"/>
      <c r="K478" s="1"/>
      <c r="L478" s="1"/>
      <c r="P478" s="1"/>
    </row>
    <row r="479" spans="2:16">
      <c r="B479" s="1"/>
      <c r="C479" s="4"/>
      <c r="F479" s="1"/>
      <c r="G479" s="4"/>
      <c r="I479" s="1"/>
      <c r="J479" s="1"/>
      <c r="K479" s="1"/>
      <c r="L479" s="1"/>
      <c r="P479" s="1"/>
    </row>
    <row r="480" spans="2:16">
      <c r="B480" s="1"/>
      <c r="C480" s="4"/>
      <c r="F480" s="1"/>
      <c r="G480" s="4"/>
      <c r="I480" s="1"/>
      <c r="J480" s="1"/>
      <c r="K480" s="1"/>
      <c r="L480" s="1"/>
      <c r="P480" s="1"/>
    </row>
    <row r="481" spans="2:16">
      <c r="B481" s="1"/>
      <c r="C481" s="4"/>
      <c r="F481" s="1"/>
      <c r="G481" s="4"/>
      <c r="I481" s="1"/>
      <c r="J481" s="1"/>
      <c r="K481" s="1"/>
      <c r="L481" s="1"/>
      <c r="P481" s="1"/>
    </row>
    <row r="482" spans="2:16">
      <c r="B482" s="1"/>
      <c r="C482" s="4"/>
      <c r="F482" s="1"/>
      <c r="G482" s="4"/>
      <c r="I482" s="1"/>
      <c r="J482" s="1"/>
      <c r="K482" s="1"/>
      <c r="L482" s="1"/>
      <c r="P482" s="1"/>
    </row>
    <row r="483" spans="2:16">
      <c r="B483" s="1"/>
      <c r="C483" s="4"/>
      <c r="F483" s="1"/>
      <c r="G483" s="4"/>
      <c r="I483" s="1"/>
      <c r="J483" s="1"/>
      <c r="K483" s="1"/>
      <c r="L483" s="1"/>
      <c r="P483" s="1"/>
    </row>
    <row r="484" spans="2:16">
      <c r="B484" s="1"/>
      <c r="C484" s="4"/>
      <c r="F484" s="1"/>
      <c r="G484" s="4"/>
      <c r="I484" s="1"/>
      <c r="J484" s="1"/>
      <c r="K484" s="1"/>
      <c r="L484" s="1"/>
      <c r="P484" s="1"/>
    </row>
    <row r="485" spans="2:16">
      <c r="B485" s="1"/>
      <c r="C485" s="4"/>
      <c r="F485" s="1"/>
      <c r="G485" s="4"/>
      <c r="I485" s="1"/>
      <c r="J485" s="1"/>
      <c r="K485" s="1"/>
      <c r="L485" s="1"/>
      <c r="P485" s="1"/>
    </row>
    <row r="486" spans="2:16">
      <c r="B486" s="1"/>
      <c r="C486" s="4"/>
      <c r="F486" s="1"/>
      <c r="G486" s="4"/>
      <c r="I486" s="1"/>
      <c r="J486" s="1"/>
      <c r="K486" s="1"/>
      <c r="L486" s="1"/>
      <c r="P486" s="1"/>
    </row>
    <row r="487" spans="2:16">
      <c r="B487" s="1"/>
      <c r="C487" s="4"/>
      <c r="F487" s="1"/>
      <c r="G487" s="4"/>
      <c r="I487" s="1"/>
      <c r="J487" s="1"/>
      <c r="K487" s="1"/>
      <c r="L487" s="1"/>
      <c r="P487" s="1"/>
    </row>
    <row r="488" spans="2:16">
      <c r="B488" s="1"/>
      <c r="C488" s="4"/>
      <c r="F488" s="1"/>
      <c r="G488" s="4"/>
      <c r="I488" s="1"/>
      <c r="J488" s="1"/>
      <c r="K488" s="1"/>
      <c r="L488" s="1"/>
      <c r="P488" s="1"/>
    </row>
    <row r="489" spans="2:16">
      <c r="B489" s="1"/>
      <c r="C489" s="4"/>
      <c r="F489" s="1"/>
      <c r="G489" s="4"/>
      <c r="I489" s="1"/>
      <c r="J489" s="1"/>
      <c r="K489" s="1"/>
      <c r="L489" s="1"/>
      <c r="P489" s="1"/>
    </row>
    <row r="490" spans="2:16">
      <c r="B490" s="1"/>
      <c r="C490" s="4"/>
      <c r="F490" s="1"/>
      <c r="G490" s="4"/>
      <c r="I490" s="1"/>
      <c r="J490" s="1"/>
      <c r="K490" s="1"/>
      <c r="L490" s="1"/>
      <c r="P490" s="1"/>
    </row>
    <row r="491" spans="2:16">
      <c r="B491" s="1"/>
      <c r="C491" s="4"/>
      <c r="F491" s="1"/>
      <c r="G491" s="4"/>
      <c r="I491" s="1"/>
      <c r="J491" s="1"/>
      <c r="K491" s="1"/>
      <c r="L491" s="1"/>
      <c r="P491" s="1"/>
    </row>
    <row r="492" spans="2:16">
      <c r="B492" s="1"/>
      <c r="C492" s="4"/>
      <c r="F492" s="1"/>
      <c r="G492" s="4"/>
      <c r="I492" s="1"/>
      <c r="J492" s="1"/>
      <c r="K492" s="1"/>
      <c r="L492" s="1"/>
      <c r="P492" s="1"/>
    </row>
    <row r="493" spans="2:16">
      <c r="B493" s="1"/>
      <c r="C493" s="4"/>
      <c r="F493" s="1"/>
      <c r="G493" s="4"/>
      <c r="I493" s="1"/>
      <c r="J493" s="1"/>
      <c r="K493" s="1"/>
      <c r="L493" s="1"/>
      <c r="P493" s="1"/>
    </row>
    <row r="494" spans="2:16">
      <c r="B494" s="1"/>
      <c r="C494" s="4"/>
      <c r="F494" s="1"/>
      <c r="G494" s="4"/>
      <c r="I494" s="1"/>
      <c r="J494" s="1"/>
      <c r="K494" s="1"/>
      <c r="L494" s="1"/>
      <c r="P494" s="1"/>
    </row>
    <row r="495" spans="2:16">
      <c r="B495" s="1"/>
      <c r="C495" s="4"/>
      <c r="F495" s="1"/>
      <c r="G495" s="4"/>
      <c r="I495" s="1"/>
      <c r="J495" s="1"/>
      <c r="K495" s="1"/>
      <c r="L495" s="1"/>
      <c r="P495" s="1"/>
    </row>
    <row r="496" spans="2:16">
      <c r="B496" s="1"/>
      <c r="C496" s="4"/>
      <c r="F496" s="1"/>
      <c r="G496" s="4"/>
      <c r="I496" s="1"/>
      <c r="J496" s="1"/>
      <c r="K496" s="1"/>
      <c r="L496" s="1"/>
      <c r="P496" s="1"/>
    </row>
    <row r="497" spans="2:16">
      <c r="B497" s="1"/>
      <c r="C497" s="4"/>
      <c r="F497" s="1"/>
      <c r="G497" s="4"/>
      <c r="I497" s="1"/>
      <c r="J497" s="1"/>
      <c r="K497" s="1"/>
      <c r="L497" s="1"/>
      <c r="P497" s="1"/>
    </row>
    <row r="498" spans="2:16">
      <c r="B498" s="1"/>
      <c r="C498" s="4"/>
      <c r="F498" s="1"/>
      <c r="G498" s="4"/>
      <c r="I498" s="1"/>
      <c r="J498" s="1"/>
      <c r="K498" s="1"/>
      <c r="L498" s="1"/>
      <c r="P498" s="1"/>
    </row>
    <row r="499" spans="2:16">
      <c r="B499" s="1"/>
      <c r="C499" s="4"/>
      <c r="F499" s="1"/>
      <c r="G499" s="4"/>
      <c r="I499" s="1"/>
      <c r="J499" s="1"/>
      <c r="K499" s="1"/>
      <c r="L499" s="1"/>
      <c r="P499" s="1"/>
    </row>
    <row r="500" spans="2:16">
      <c r="B500" s="1"/>
      <c r="C500" s="4"/>
      <c r="F500" s="1"/>
      <c r="G500" s="4"/>
      <c r="I500" s="1"/>
      <c r="J500" s="1"/>
      <c r="K500" s="1"/>
      <c r="L500" s="1"/>
      <c r="P500" s="1"/>
    </row>
    <row r="501" spans="2:16">
      <c r="B501" s="1"/>
      <c r="C501" s="4"/>
      <c r="F501" s="1"/>
      <c r="G501" s="4"/>
      <c r="I501" s="1"/>
      <c r="J501" s="1"/>
      <c r="K501" s="1"/>
      <c r="L501" s="1"/>
      <c r="P501" s="1"/>
    </row>
    <row r="502" spans="2:16">
      <c r="B502" s="1"/>
      <c r="C502" s="4"/>
      <c r="F502" s="1"/>
      <c r="G502" s="4"/>
      <c r="I502" s="1"/>
      <c r="J502" s="1"/>
      <c r="K502" s="1"/>
      <c r="L502" s="1"/>
      <c r="P502" s="1"/>
    </row>
    <row r="503" spans="2:16">
      <c r="B503" s="1"/>
      <c r="C503" s="4"/>
      <c r="F503" s="1"/>
      <c r="G503" s="4"/>
      <c r="I503" s="1"/>
      <c r="J503" s="1"/>
      <c r="K503" s="1"/>
      <c r="L503" s="1"/>
      <c r="P503" s="1"/>
    </row>
    <row r="504" spans="2:16">
      <c r="P504" s="1"/>
    </row>
    <row r="505" spans="2:16">
      <c r="P505" s="1"/>
    </row>
    <row r="506" spans="2:16">
      <c r="P506" s="1"/>
    </row>
    <row r="507" spans="2:16">
      <c r="P507" s="1"/>
    </row>
    <row r="508" spans="2:16">
      <c r="P508" s="1"/>
    </row>
    <row r="509" spans="2:16">
      <c r="P509" s="1"/>
    </row>
    <row r="510" spans="2:16">
      <c r="P510" s="1"/>
    </row>
    <row r="511" spans="2:16">
      <c r="P511" s="1"/>
    </row>
    <row r="512" spans="2:16">
      <c r="P512" s="1"/>
    </row>
    <row r="513" spans="16:16">
      <c r="P513" s="1"/>
    </row>
    <row r="514" spans="16:16">
      <c r="P514" s="1"/>
    </row>
    <row r="515" spans="16:16">
      <c r="P515" s="1"/>
    </row>
    <row r="516" spans="16:16">
      <c r="P516" s="1"/>
    </row>
    <row r="517" spans="16:16">
      <c r="P517" s="1"/>
    </row>
    <row r="518" spans="16:16">
      <c r="P518" s="1"/>
    </row>
    <row r="519" spans="16:16">
      <c r="P519" s="1"/>
    </row>
    <row r="520" spans="16:16">
      <c r="P520" s="1"/>
    </row>
    <row r="521" spans="16:16">
      <c r="P521" s="1"/>
    </row>
    <row r="522" spans="16:16">
      <c r="P522" s="1"/>
    </row>
    <row r="523" spans="16:16">
      <c r="P523" s="1"/>
    </row>
    <row r="524" spans="16:16">
      <c r="P524" s="1"/>
    </row>
    <row r="525" spans="16:16">
      <c r="P525" s="1"/>
    </row>
    <row r="526" spans="16:16">
      <c r="P526" s="1"/>
    </row>
    <row r="527" spans="16:16">
      <c r="P527" s="1"/>
    </row>
    <row r="528" spans="16:16">
      <c r="P528" s="1"/>
    </row>
    <row r="529" spans="16:16">
      <c r="P529" s="1"/>
    </row>
    <row r="530" spans="16:16">
      <c r="P530" s="1"/>
    </row>
    <row r="531" spans="16:16">
      <c r="P531" s="1"/>
    </row>
    <row r="532" spans="16:16">
      <c r="P532" s="1"/>
    </row>
    <row r="533" spans="16:16">
      <c r="P533" s="1"/>
    </row>
    <row r="534" spans="16:16">
      <c r="P534" s="1"/>
    </row>
    <row r="535" spans="16:16">
      <c r="P535" s="1"/>
    </row>
    <row r="536" spans="16:16">
      <c r="P536" s="1"/>
    </row>
    <row r="537" spans="16:16">
      <c r="P537" s="1"/>
    </row>
    <row r="538" spans="16:16">
      <c r="P538" s="1"/>
    </row>
    <row r="539" spans="16:16">
      <c r="P539" s="1"/>
    </row>
    <row r="540" spans="16:16">
      <c r="P540" s="1"/>
    </row>
    <row r="541" spans="16:16">
      <c r="P541" s="1"/>
    </row>
    <row r="542" spans="16:16">
      <c r="P542" s="1"/>
    </row>
    <row r="543" spans="16:16">
      <c r="P543" s="1"/>
    </row>
    <row r="544" spans="16:16">
      <c r="P544" s="1"/>
    </row>
    <row r="545" spans="16:16">
      <c r="P545" s="1"/>
    </row>
    <row r="546" spans="16:16">
      <c r="P546" s="1"/>
    </row>
    <row r="547" spans="16:16">
      <c r="P547" s="1"/>
    </row>
    <row r="548" spans="16:16">
      <c r="P548" s="1"/>
    </row>
    <row r="549" spans="16:16">
      <c r="P549" s="1"/>
    </row>
    <row r="550" spans="16:16">
      <c r="P550" s="1"/>
    </row>
    <row r="551" spans="16:16">
      <c r="P551" s="1"/>
    </row>
    <row r="552" spans="16:16">
      <c r="P552" s="1"/>
    </row>
    <row r="553" spans="16:16">
      <c r="P553" s="1"/>
    </row>
    <row r="554" spans="16:16">
      <c r="P554" s="1"/>
    </row>
    <row r="555" spans="16:16">
      <c r="P555" s="1"/>
    </row>
    <row r="556" spans="16:16">
      <c r="P556" s="1"/>
    </row>
    <row r="557" spans="16:16">
      <c r="P557" s="1"/>
    </row>
    <row r="558" spans="16:16">
      <c r="P558" s="1"/>
    </row>
    <row r="559" spans="16:16">
      <c r="P559" s="1"/>
    </row>
    <row r="560" spans="16:16">
      <c r="P560" s="1"/>
    </row>
    <row r="561" spans="16:16">
      <c r="P561" s="1"/>
    </row>
    <row r="562" spans="16:16">
      <c r="P562" s="1"/>
    </row>
    <row r="563" spans="16:16">
      <c r="P563" s="1"/>
    </row>
    <row r="564" spans="16:16">
      <c r="P564" s="1"/>
    </row>
    <row r="565" spans="16:16">
      <c r="P565" s="1"/>
    </row>
    <row r="566" spans="16:16">
      <c r="P566" s="1"/>
    </row>
    <row r="567" spans="16:16">
      <c r="P567" s="1"/>
    </row>
    <row r="568" spans="16:16">
      <c r="P568" s="1"/>
    </row>
    <row r="569" spans="16:16">
      <c r="P569" s="1"/>
    </row>
    <row r="570" spans="16:16">
      <c r="P570" s="1"/>
    </row>
    <row r="571" spans="16:16">
      <c r="P571" s="1"/>
    </row>
    <row r="572" spans="16:16">
      <c r="P572" s="1"/>
    </row>
    <row r="573" spans="16:16">
      <c r="P573" s="1"/>
    </row>
    <row r="574" spans="16:16">
      <c r="P574" s="1"/>
    </row>
    <row r="575" spans="16:16">
      <c r="P575" s="1"/>
    </row>
    <row r="576" spans="16:16">
      <c r="P576" s="1"/>
    </row>
    <row r="577" spans="16:16">
      <c r="P577" s="1"/>
    </row>
    <row r="578" spans="16:16">
      <c r="P578" s="1"/>
    </row>
    <row r="579" spans="16:16">
      <c r="P579" s="1"/>
    </row>
    <row r="580" spans="16:16">
      <c r="P580" s="1"/>
    </row>
    <row r="581" spans="16:16">
      <c r="P581" s="1"/>
    </row>
    <row r="582" spans="16:16">
      <c r="P582" s="1"/>
    </row>
    <row r="583" spans="16:16">
      <c r="P583" s="1"/>
    </row>
    <row r="584" spans="16:16">
      <c r="P584" s="1"/>
    </row>
    <row r="585" spans="16:16">
      <c r="P585" s="1"/>
    </row>
    <row r="586" spans="16:16">
      <c r="P586" s="1"/>
    </row>
    <row r="587" spans="16:16">
      <c r="P587" s="1"/>
    </row>
    <row r="588" spans="16:16">
      <c r="P588" s="1"/>
    </row>
    <row r="589" spans="16:16">
      <c r="P589" s="1"/>
    </row>
    <row r="590" spans="16:16">
      <c r="P590" s="1"/>
    </row>
    <row r="591" spans="16:16">
      <c r="P591" s="1"/>
    </row>
    <row r="592" spans="16:16">
      <c r="P592" s="1"/>
    </row>
    <row r="593" spans="16:16">
      <c r="P593" s="1"/>
    </row>
    <row r="594" spans="16:16">
      <c r="P594" s="1"/>
    </row>
    <row r="595" spans="16:16">
      <c r="P595" s="1"/>
    </row>
    <row r="596" spans="16:16">
      <c r="P596" s="1"/>
    </row>
    <row r="597" spans="16:16">
      <c r="P597" s="1"/>
    </row>
    <row r="598" spans="16:16">
      <c r="P598" s="1"/>
    </row>
    <row r="599" spans="16:16">
      <c r="P599" s="1"/>
    </row>
    <row r="600" spans="16:16">
      <c r="P600" s="1"/>
    </row>
    <row r="601" spans="16:16">
      <c r="P601" s="1"/>
    </row>
    <row r="602" spans="16:16">
      <c r="P602" s="1"/>
    </row>
    <row r="603" spans="16:16">
      <c r="P603" s="1"/>
    </row>
    <row r="604" spans="16:16">
      <c r="P604" s="1"/>
    </row>
    <row r="605" spans="16:16">
      <c r="P605" s="1"/>
    </row>
    <row r="606" spans="16:16">
      <c r="P606" s="1"/>
    </row>
    <row r="607" spans="16:16">
      <c r="P607" s="1"/>
    </row>
    <row r="608" spans="16:16">
      <c r="P608" s="1"/>
    </row>
    <row r="609" spans="16:16">
      <c r="P609" s="1"/>
    </row>
    <row r="610" spans="16:16">
      <c r="P610" s="1"/>
    </row>
    <row r="611" spans="16:16">
      <c r="P611" s="1"/>
    </row>
    <row r="612" spans="16:16">
      <c r="P612" s="1"/>
    </row>
    <row r="613" spans="16:16">
      <c r="P613" s="1"/>
    </row>
    <row r="614" spans="16:16">
      <c r="P614" s="1"/>
    </row>
    <row r="615" spans="16:16">
      <c r="P615" s="1"/>
    </row>
    <row r="616" spans="16:16">
      <c r="P616" s="1"/>
    </row>
    <row r="617" spans="16:16">
      <c r="P617" s="1"/>
    </row>
    <row r="618" spans="16:16">
      <c r="P618" s="1"/>
    </row>
    <row r="619" spans="16:16">
      <c r="P619" s="1"/>
    </row>
    <row r="620" spans="16:16">
      <c r="P620" s="1"/>
    </row>
    <row r="621" spans="16:16">
      <c r="P621" s="1"/>
    </row>
    <row r="622" spans="16:16">
      <c r="P622" s="1"/>
    </row>
    <row r="623" spans="16:16">
      <c r="P623" s="1"/>
    </row>
    <row r="624" spans="16:16">
      <c r="P624" s="1"/>
    </row>
    <row r="625" spans="16:16">
      <c r="P625" s="1"/>
    </row>
    <row r="626" spans="16:16">
      <c r="P626" s="1"/>
    </row>
    <row r="627" spans="16:16">
      <c r="P627" s="1"/>
    </row>
    <row r="628" spans="16:16">
      <c r="P628" s="1"/>
    </row>
    <row r="629" spans="16:16">
      <c r="P629" s="1"/>
    </row>
    <row r="630" spans="16:16">
      <c r="P630" s="1"/>
    </row>
    <row r="631" spans="16:16">
      <c r="P631" s="1"/>
    </row>
    <row r="632" spans="16:16">
      <c r="P632" s="1"/>
    </row>
    <row r="633" spans="16:16">
      <c r="P633" s="1"/>
    </row>
    <row r="634" spans="16:16">
      <c r="P634" s="1"/>
    </row>
    <row r="635" spans="16:16">
      <c r="P635" s="1"/>
    </row>
    <row r="636" spans="16:16">
      <c r="P636" s="1"/>
    </row>
    <row r="637" spans="16:16">
      <c r="P637" s="1"/>
    </row>
    <row r="638" spans="16:16">
      <c r="P638" s="1"/>
    </row>
    <row r="639" spans="16:16">
      <c r="P639" s="1"/>
    </row>
    <row r="640" spans="16:16">
      <c r="P640" s="1"/>
    </row>
    <row r="641" spans="16:16">
      <c r="P641" s="1"/>
    </row>
    <row r="642" spans="16:16">
      <c r="P642" s="1"/>
    </row>
    <row r="643" spans="16:16">
      <c r="P643" s="1"/>
    </row>
    <row r="644" spans="16:16">
      <c r="P644" s="1"/>
    </row>
    <row r="645" spans="16:16">
      <c r="P645" s="1"/>
    </row>
    <row r="646" spans="16:16">
      <c r="P646" s="1"/>
    </row>
    <row r="647" spans="16:16">
      <c r="P647" s="1"/>
    </row>
    <row r="648" spans="16:16">
      <c r="P648" s="1"/>
    </row>
    <row r="649" spans="16:16">
      <c r="P649" s="1"/>
    </row>
    <row r="650" spans="16:16">
      <c r="P650" s="1"/>
    </row>
    <row r="651" spans="16:16">
      <c r="P651" s="1"/>
    </row>
    <row r="652" spans="16:16">
      <c r="P652" s="1"/>
    </row>
    <row r="653" spans="16:16">
      <c r="P653" s="1"/>
    </row>
    <row r="654" spans="16:16">
      <c r="P654" s="1"/>
    </row>
    <row r="655" spans="16:16">
      <c r="P655" s="1"/>
    </row>
    <row r="656" spans="16:16">
      <c r="P656" s="1"/>
    </row>
    <row r="657" spans="16:16">
      <c r="P657" s="1"/>
    </row>
    <row r="658" spans="16:16">
      <c r="P658" s="1"/>
    </row>
    <row r="659" spans="16:16">
      <c r="P659" s="1"/>
    </row>
    <row r="660" spans="16:16">
      <c r="P660" s="1"/>
    </row>
    <row r="661" spans="16:16">
      <c r="P661" s="1"/>
    </row>
    <row r="662" spans="16:16">
      <c r="P662" s="1"/>
    </row>
    <row r="663" spans="16:16">
      <c r="P663" s="1"/>
    </row>
    <row r="664" spans="16:16">
      <c r="P664" s="1"/>
    </row>
    <row r="665" spans="16:16">
      <c r="P665" s="1"/>
    </row>
    <row r="666" spans="16:16">
      <c r="P666" s="1"/>
    </row>
    <row r="667" spans="16:16">
      <c r="P667" s="1"/>
    </row>
    <row r="668" spans="16:16">
      <c r="P668" s="1"/>
    </row>
    <row r="669" spans="16:16">
      <c r="P669" s="1"/>
    </row>
    <row r="670" spans="16:16">
      <c r="P670" s="1"/>
    </row>
    <row r="671" spans="16:16">
      <c r="P671" s="1"/>
    </row>
    <row r="672" spans="16:16">
      <c r="P672" s="1"/>
    </row>
    <row r="673" spans="16:16">
      <c r="P673" s="1"/>
    </row>
    <row r="674" spans="16:16">
      <c r="P674" s="1"/>
    </row>
    <row r="675" spans="16:16">
      <c r="P675" s="1"/>
    </row>
    <row r="676" spans="16:16">
      <c r="P676" s="1"/>
    </row>
    <row r="677" spans="16:16">
      <c r="P677" s="1"/>
    </row>
    <row r="678" spans="16:16">
      <c r="P678" s="1"/>
    </row>
    <row r="679" spans="16:16">
      <c r="P679" s="1"/>
    </row>
    <row r="680" spans="16:16">
      <c r="P680" s="1"/>
    </row>
    <row r="681" spans="16:16">
      <c r="P681" s="1"/>
    </row>
    <row r="682" spans="16:16">
      <c r="P682" s="1"/>
    </row>
    <row r="683" spans="16:16">
      <c r="P683" s="1"/>
    </row>
    <row r="684" spans="16:16">
      <c r="P684" s="1"/>
    </row>
    <row r="685" spans="16:16">
      <c r="P685" s="1"/>
    </row>
    <row r="686" spans="16:16">
      <c r="P686" s="1"/>
    </row>
    <row r="687" spans="16:16">
      <c r="P687" s="1"/>
    </row>
    <row r="688" spans="16:16">
      <c r="P688" s="1"/>
    </row>
    <row r="689" spans="16:16">
      <c r="P689" s="1"/>
    </row>
    <row r="690" spans="16:16">
      <c r="P690" s="1"/>
    </row>
    <row r="691" spans="16:16">
      <c r="P691" s="1"/>
    </row>
    <row r="692" spans="16:16">
      <c r="P692" s="1"/>
    </row>
    <row r="693" spans="16:16">
      <c r="P693" s="1"/>
    </row>
    <row r="694" spans="16:16">
      <c r="P694" s="1"/>
    </row>
    <row r="695" spans="16:16">
      <c r="P695" s="1"/>
    </row>
    <row r="696" spans="16:16">
      <c r="P696" s="1"/>
    </row>
    <row r="697" spans="16:16">
      <c r="P697" s="1"/>
    </row>
    <row r="698" spans="16:16">
      <c r="P698" s="1"/>
    </row>
    <row r="699" spans="16:16">
      <c r="P699" s="1"/>
    </row>
    <row r="700" spans="16:16">
      <c r="P700" s="1"/>
    </row>
    <row r="701" spans="16:16">
      <c r="P701" s="1"/>
    </row>
    <row r="702" spans="16:16">
      <c r="P702" s="1"/>
    </row>
    <row r="703" spans="16:16">
      <c r="P703" s="1"/>
    </row>
    <row r="704" spans="16:16">
      <c r="P704" s="1"/>
    </row>
    <row r="705" spans="16:16">
      <c r="P705" s="1"/>
    </row>
    <row r="706" spans="16:16">
      <c r="P706" s="1"/>
    </row>
    <row r="707" spans="16:16">
      <c r="P707" s="1"/>
    </row>
    <row r="708" spans="16:16">
      <c r="P708" s="1"/>
    </row>
    <row r="709" spans="16:16">
      <c r="P709" s="1"/>
    </row>
    <row r="710" spans="16:16">
      <c r="P710" s="1"/>
    </row>
    <row r="711" spans="16:16">
      <c r="P711" s="1"/>
    </row>
    <row r="712" spans="16:16">
      <c r="P712" s="1"/>
    </row>
    <row r="713" spans="16:16">
      <c r="P713" s="1"/>
    </row>
    <row r="714" spans="16:16">
      <c r="P714" s="1"/>
    </row>
    <row r="715" spans="16:16">
      <c r="P715" s="1"/>
    </row>
    <row r="716" spans="16:16">
      <c r="P716" s="1"/>
    </row>
    <row r="717" spans="16:16">
      <c r="P717" s="1"/>
    </row>
    <row r="718" spans="16:16">
      <c r="P718" s="1"/>
    </row>
    <row r="719" spans="16:16">
      <c r="P719" s="1"/>
    </row>
    <row r="720" spans="16:16">
      <c r="P720" s="1"/>
    </row>
    <row r="721" spans="16:16">
      <c r="P721" s="1"/>
    </row>
    <row r="722" spans="16:16">
      <c r="P722" s="1"/>
    </row>
    <row r="723" spans="16:16">
      <c r="P723" s="1"/>
    </row>
    <row r="724" spans="16:16">
      <c r="P724" s="1"/>
    </row>
    <row r="725" spans="16:16">
      <c r="P725" s="1"/>
    </row>
    <row r="726" spans="16:16">
      <c r="P726" s="1"/>
    </row>
    <row r="727" spans="16:16">
      <c r="P727" s="1"/>
    </row>
    <row r="728" spans="16:16">
      <c r="P728" s="1"/>
    </row>
    <row r="729" spans="16:16">
      <c r="P729" s="1"/>
    </row>
    <row r="730" spans="16:16">
      <c r="P730" s="1"/>
    </row>
    <row r="731" spans="16:16">
      <c r="P731" s="1"/>
    </row>
    <row r="732" spans="16:16">
      <c r="P732" s="1"/>
    </row>
    <row r="733" spans="16:16">
      <c r="P733" s="1"/>
    </row>
    <row r="734" spans="16:16">
      <c r="P734" s="1"/>
    </row>
    <row r="735" spans="16:16">
      <c r="P735" s="1"/>
    </row>
    <row r="736" spans="16:16">
      <c r="P736" s="1"/>
    </row>
    <row r="737" spans="16:16">
      <c r="P737" s="1"/>
    </row>
    <row r="738" spans="16:16">
      <c r="P738" s="1"/>
    </row>
    <row r="739" spans="16:16">
      <c r="P739" s="1"/>
    </row>
    <row r="740" spans="16:16">
      <c r="P740" s="1"/>
    </row>
    <row r="741" spans="16:16">
      <c r="P741" s="1"/>
    </row>
    <row r="742" spans="16:16">
      <c r="P742" s="1"/>
    </row>
    <row r="743" spans="16:16">
      <c r="P743" s="1"/>
    </row>
    <row r="744" spans="16:16">
      <c r="P744" s="1"/>
    </row>
    <row r="745" spans="16:16">
      <c r="P745" s="1"/>
    </row>
    <row r="746" spans="16:16">
      <c r="P746" s="1"/>
    </row>
    <row r="747" spans="16:16">
      <c r="P747" s="1"/>
    </row>
    <row r="748" spans="16:16">
      <c r="P748" s="1"/>
    </row>
    <row r="749" spans="16:16">
      <c r="P749" s="1"/>
    </row>
    <row r="750" spans="16:16">
      <c r="P750" s="1"/>
    </row>
    <row r="751" spans="16:16">
      <c r="P751" s="1"/>
    </row>
    <row r="752" spans="16:16">
      <c r="P752" s="1"/>
    </row>
    <row r="753" spans="16:16">
      <c r="P753" s="1"/>
    </row>
    <row r="754" spans="16:16">
      <c r="P754" s="1"/>
    </row>
    <row r="755" spans="16:16">
      <c r="P755" s="1"/>
    </row>
    <row r="756" spans="16:16">
      <c r="P756" s="1"/>
    </row>
    <row r="757" spans="16:16">
      <c r="P757" s="1"/>
    </row>
    <row r="758" spans="16:16">
      <c r="P758" s="1"/>
    </row>
    <row r="759" spans="16:16">
      <c r="P759" s="1"/>
    </row>
    <row r="760" spans="16:16">
      <c r="P760" s="1"/>
    </row>
    <row r="761" spans="16:16">
      <c r="P761" s="1"/>
    </row>
    <row r="762" spans="16:16">
      <c r="P762" s="1"/>
    </row>
    <row r="763" spans="16:16">
      <c r="P763" s="1"/>
    </row>
    <row r="764" spans="16:16">
      <c r="P764" s="1"/>
    </row>
    <row r="765" spans="16:16">
      <c r="P765" s="1"/>
    </row>
    <row r="766" spans="16:16">
      <c r="P766" s="1"/>
    </row>
    <row r="767" spans="16:16">
      <c r="P767" s="1"/>
    </row>
    <row r="768" spans="16:16">
      <c r="P768" s="1"/>
    </row>
    <row r="769" spans="16:16">
      <c r="P769" s="1"/>
    </row>
    <row r="770" spans="16:16">
      <c r="P770" s="1"/>
    </row>
    <row r="771" spans="16:16">
      <c r="P771" s="1"/>
    </row>
    <row r="772" spans="16:16">
      <c r="P772" s="1"/>
    </row>
    <row r="773" spans="16:16">
      <c r="P773" s="1"/>
    </row>
    <row r="774" spans="16:16">
      <c r="P774" s="1"/>
    </row>
    <row r="775" spans="16:16">
      <c r="P775" s="1"/>
    </row>
    <row r="776" spans="16:16">
      <c r="P776" s="1"/>
    </row>
    <row r="777" spans="16:16">
      <c r="P777" s="1"/>
    </row>
    <row r="778" spans="16:16">
      <c r="P778" s="1"/>
    </row>
    <row r="779" spans="16:16">
      <c r="P779" s="1"/>
    </row>
    <row r="780" spans="16:16">
      <c r="P780" s="1"/>
    </row>
    <row r="781" spans="16:16">
      <c r="P781" s="1"/>
    </row>
    <row r="782" spans="16:16">
      <c r="P782" s="1"/>
    </row>
    <row r="783" spans="16:16">
      <c r="P783" s="1"/>
    </row>
    <row r="784" spans="16:16">
      <c r="P784" s="1"/>
    </row>
    <row r="785" spans="16:16">
      <c r="P785" s="1"/>
    </row>
    <row r="786" spans="16:16">
      <c r="P786" s="1"/>
    </row>
    <row r="787" spans="16:16">
      <c r="P787" s="1"/>
    </row>
    <row r="788" spans="16:16">
      <c r="P788" s="1"/>
    </row>
    <row r="789" spans="16:16">
      <c r="P789" s="1"/>
    </row>
    <row r="790" spans="16:16">
      <c r="P790" s="1"/>
    </row>
    <row r="791" spans="16:16">
      <c r="P791" s="1"/>
    </row>
    <row r="792" spans="16:16">
      <c r="P792" s="1"/>
    </row>
    <row r="793" spans="16:16">
      <c r="P793" s="1"/>
    </row>
    <row r="794" spans="16:16">
      <c r="P794" s="1"/>
    </row>
    <row r="795" spans="16:16">
      <c r="P795" s="1"/>
    </row>
    <row r="796" spans="16:16">
      <c r="P796" s="1"/>
    </row>
    <row r="797" spans="16:16">
      <c r="P797" s="1"/>
    </row>
    <row r="798" spans="16:16">
      <c r="P798" s="1"/>
    </row>
    <row r="799" spans="16:16">
      <c r="P799" s="1"/>
    </row>
    <row r="800" spans="16:16">
      <c r="P800" s="1"/>
    </row>
    <row r="801" spans="16:16">
      <c r="P801" s="1"/>
    </row>
    <row r="802" spans="16:16">
      <c r="P802" s="1"/>
    </row>
    <row r="803" spans="16:16">
      <c r="P803" s="1"/>
    </row>
    <row r="804" spans="16:16">
      <c r="P804" s="1"/>
    </row>
    <row r="805" spans="16:16">
      <c r="P805" s="1"/>
    </row>
    <row r="806" spans="16:16">
      <c r="P806" s="1"/>
    </row>
    <row r="807" spans="16:16">
      <c r="P807" s="1"/>
    </row>
    <row r="808" spans="16:16">
      <c r="P808" s="1"/>
    </row>
    <row r="809" spans="16:16">
      <c r="P809" s="1"/>
    </row>
    <row r="810" spans="16:16">
      <c r="P810" s="1"/>
    </row>
    <row r="811" spans="16:16">
      <c r="P811" s="1"/>
    </row>
    <row r="812" spans="16:16">
      <c r="P812" s="1"/>
    </row>
    <row r="813" spans="16:16">
      <c r="P813" s="1"/>
    </row>
    <row r="814" spans="16:16">
      <c r="P814" s="1"/>
    </row>
    <row r="815" spans="16:16">
      <c r="P815" s="1"/>
    </row>
    <row r="816" spans="16:16">
      <c r="P816" s="1"/>
    </row>
    <row r="817" spans="16:16">
      <c r="P817" s="1"/>
    </row>
    <row r="818" spans="16:16">
      <c r="P818" s="1"/>
    </row>
    <row r="819" spans="16:16">
      <c r="P819" s="1"/>
    </row>
    <row r="820" spans="16:16">
      <c r="P820" s="1"/>
    </row>
    <row r="821" spans="16:16">
      <c r="P821" s="1"/>
    </row>
    <row r="822" spans="16:16">
      <c r="P822" s="1"/>
    </row>
    <row r="823" spans="16:16">
      <c r="P823" s="1"/>
    </row>
    <row r="824" spans="16:16">
      <c r="P824" s="1"/>
    </row>
    <row r="825" spans="16:16">
      <c r="P825" s="1"/>
    </row>
    <row r="826" spans="16:16">
      <c r="P826" s="1"/>
    </row>
    <row r="827" spans="16:16">
      <c r="P827" s="1"/>
    </row>
    <row r="828" spans="16:16">
      <c r="P828" s="1"/>
    </row>
    <row r="829" spans="16:16">
      <c r="P829" s="1"/>
    </row>
    <row r="830" spans="16:16">
      <c r="P830" s="1"/>
    </row>
    <row r="831" spans="16:16">
      <c r="P831" s="1"/>
    </row>
    <row r="832" spans="16:16">
      <c r="P832" s="1"/>
    </row>
    <row r="833" spans="16:16">
      <c r="P833" s="1"/>
    </row>
    <row r="834" spans="16:16">
      <c r="P834" s="1"/>
    </row>
    <row r="835" spans="16:16">
      <c r="P835" s="1"/>
    </row>
    <row r="836" spans="16:16">
      <c r="P836" s="1"/>
    </row>
    <row r="837" spans="16:16">
      <c r="P837" s="1"/>
    </row>
    <row r="838" spans="16:16">
      <c r="P838" s="1"/>
    </row>
    <row r="839" spans="16:16">
      <c r="P839" s="1"/>
    </row>
    <row r="840" spans="16:16">
      <c r="P840" s="1"/>
    </row>
    <row r="841" spans="16:16">
      <c r="P841" s="1"/>
    </row>
    <row r="842" spans="16:16">
      <c r="P842" s="1"/>
    </row>
    <row r="843" spans="16:16">
      <c r="P843" s="1"/>
    </row>
    <row r="844" spans="16:16">
      <c r="P844" s="1"/>
    </row>
    <row r="845" spans="16:16">
      <c r="P845" s="1"/>
    </row>
    <row r="846" spans="16:16">
      <c r="P846" s="1"/>
    </row>
    <row r="847" spans="16:16">
      <c r="P847" s="1"/>
    </row>
    <row r="848" spans="16:16">
      <c r="P848" s="1"/>
    </row>
    <row r="849" spans="16:16">
      <c r="P849" s="1"/>
    </row>
    <row r="850" spans="16:16">
      <c r="P850" s="1"/>
    </row>
    <row r="851" spans="16:16">
      <c r="P851" s="1"/>
    </row>
    <row r="852" spans="16:16">
      <c r="P852" s="1"/>
    </row>
    <row r="853" spans="16:16">
      <c r="P853" s="1"/>
    </row>
    <row r="854" spans="16:16">
      <c r="P854" s="1"/>
    </row>
    <row r="855" spans="16:16">
      <c r="P855" s="1"/>
    </row>
    <row r="856" spans="16:16">
      <c r="P856" s="1"/>
    </row>
    <row r="857" spans="16:16">
      <c r="P857" s="1"/>
    </row>
    <row r="858" spans="16:16">
      <c r="P858" s="1"/>
    </row>
    <row r="859" spans="16:16">
      <c r="P859" s="1"/>
    </row>
    <row r="860" spans="16:16">
      <c r="P860" s="1"/>
    </row>
    <row r="861" spans="16:16">
      <c r="P861" s="1"/>
    </row>
    <row r="862" spans="16:16">
      <c r="P862" s="1"/>
    </row>
    <row r="863" spans="16:16">
      <c r="P863" s="1"/>
    </row>
    <row r="864" spans="16:16">
      <c r="P864" s="1"/>
    </row>
    <row r="865" spans="16:16">
      <c r="P865" s="1"/>
    </row>
    <row r="866" spans="16:16">
      <c r="P866" s="1"/>
    </row>
    <row r="867" spans="16:16">
      <c r="P867" s="1"/>
    </row>
    <row r="868" spans="16:16">
      <c r="P868" s="1"/>
    </row>
    <row r="869" spans="16:16">
      <c r="P869" s="1"/>
    </row>
    <row r="870" spans="16:16">
      <c r="P870" s="1"/>
    </row>
    <row r="871" spans="16:16">
      <c r="P871" s="1"/>
    </row>
    <row r="872" spans="16:16">
      <c r="P872" s="1"/>
    </row>
    <row r="873" spans="16:16">
      <c r="P873" s="1"/>
    </row>
    <row r="874" spans="16:16">
      <c r="P874" s="1"/>
    </row>
    <row r="875" spans="16:16">
      <c r="P875" s="1"/>
    </row>
    <row r="876" spans="16:16">
      <c r="P876" s="1"/>
    </row>
    <row r="877" spans="16:16">
      <c r="P877" s="1"/>
    </row>
    <row r="878" spans="16:16">
      <c r="P878" s="1"/>
    </row>
    <row r="879" spans="16:16">
      <c r="P879" s="1"/>
    </row>
    <row r="880" spans="16:16">
      <c r="P880" s="1"/>
    </row>
    <row r="881" spans="16:16">
      <c r="P881" s="1"/>
    </row>
    <row r="882" spans="16:16">
      <c r="P882" s="1"/>
    </row>
    <row r="883" spans="16:16">
      <c r="P883" s="1"/>
    </row>
    <row r="884" spans="16:16">
      <c r="P884" s="1"/>
    </row>
    <row r="885" spans="16:16">
      <c r="P885" s="1"/>
    </row>
    <row r="886" spans="16:16">
      <c r="P886" s="1"/>
    </row>
    <row r="887" spans="16:16">
      <c r="P887" s="1"/>
    </row>
    <row r="888" spans="16:16">
      <c r="P888" s="1"/>
    </row>
    <row r="889" spans="16:16">
      <c r="P889" s="1"/>
    </row>
    <row r="890" spans="16:16">
      <c r="P890" s="1"/>
    </row>
    <row r="891" spans="16:16">
      <c r="P891" s="1"/>
    </row>
    <row r="892" spans="16:16">
      <c r="P892" s="1"/>
    </row>
    <row r="893" spans="16:16">
      <c r="P893" s="1"/>
    </row>
    <row r="894" spans="16:16">
      <c r="P894" s="1"/>
    </row>
    <row r="895" spans="16:16">
      <c r="P895" s="1"/>
    </row>
    <row r="896" spans="16:16">
      <c r="P896" s="1"/>
    </row>
    <row r="897" spans="16:16">
      <c r="P897" s="1"/>
    </row>
    <row r="898" spans="16:16">
      <c r="P898" s="1"/>
    </row>
    <row r="899" spans="16:16">
      <c r="P899" s="1"/>
    </row>
    <row r="900" spans="16:16">
      <c r="P900" s="1"/>
    </row>
    <row r="901" spans="16:16">
      <c r="P901" s="1"/>
    </row>
    <row r="902" spans="16:16">
      <c r="P902" s="1"/>
    </row>
    <row r="903" spans="16:16">
      <c r="P903" s="1"/>
    </row>
    <row r="904" spans="16:16">
      <c r="P904" s="1"/>
    </row>
    <row r="905" spans="16:16">
      <c r="P905" s="1"/>
    </row>
    <row r="906" spans="16:16">
      <c r="P906" s="1"/>
    </row>
    <row r="907" spans="16:16">
      <c r="P907" s="1"/>
    </row>
    <row r="908" spans="16:16">
      <c r="P908" s="1"/>
    </row>
    <row r="909" spans="16:16">
      <c r="P909" s="1"/>
    </row>
    <row r="910" spans="16:16">
      <c r="P910" s="1"/>
    </row>
    <row r="911" spans="16:16">
      <c r="P911" s="1"/>
    </row>
    <row r="912" spans="16:16">
      <c r="P912" s="1"/>
    </row>
    <row r="913" spans="16:16">
      <c r="P913" s="1"/>
    </row>
    <row r="914" spans="16:16">
      <c r="P914" s="1"/>
    </row>
    <row r="915" spans="16:16">
      <c r="P915" s="1"/>
    </row>
    <row r="916" spans="16:16">
      <c r="P916" s="1"/>
    </row>
    <row r="917" spans="16:16">
      <c r="P917" s="1"/>
    </row>
    <row r="918" spans="16:16">
      <c r="P918" s="1"/>
    </row>
    <row r="919" spans="16:16">
      <c r="P919" s="1"/>
    </row>
    <row r="920" spans="16:16">
      <c r="P920" s="1"/>
    </row>
    <row r="921" spans="16:16">
      <c r="P921" s="1"/>
    </row>
    <row r="922" spans="16:16">
      <c r="P922" s="1"/>
    </row>
    <row r="923" spans="16:16">
      <c r="P923" s="1"/>
    </row>
    <row r="924" spans="16:16">
      <c r="P924" s="1"/>
    </row>
    <row r="925" spans="16:16">
      <c r="P925" s="1"/>
    </row>
    <row r="926" spans="16:16">
      <c r="P926" s="1"/>
    </row>
    <row r="927" spans="16:16">
      <c r="P927" s="1"/>
    </row>
    <row r="928" spans="16:16">
      <c r="P928" s="1"/>
    </row>
    <row r="929" spans="16:16">
      <c r="P929" s="1"/>
    </row>
    <row r="930" spans="16:16">
      <c r="P930" s="1"/>
    </row>
    <row r="931" spans="16:16">
      <c r="P931" s="1"/>
    </row>
    <row r="932" spans="16:16">
      <c r="P932" s="1"/>
    </row>
    <row r="933" spans="16:16">
      <c r="P933" s="1"/>
    </row>
    <row r="934" spans="16:16">
      <c r="P934" s="1"/>
    </row>
    <row r="935" spans="16:16">
      <c r="P935" s="1"/>
    </row>
    <row r="936" spans="16:16">
      <c r="P936" s="1"/>
    </row>
    <row r="937" spans="16:16">
      <c r="P937" s="1"/>
    </row>
    <row r="938" spans="16:16">
      <c r="P938" s="1"/>
    </row>
    <row r="939" spans="16:16">
      <c r="P939" s="1"/>
    </row>
    <row r="940" spans="16:16">
      <c r="P940" s="1"/>
    </row>
    <row r="941" spans="16:16">
      <c r="P941" s="1"/>
    </row>
    <row r="942" spans="16:16">
      <c r="P942" s="1"/>
    </row>
    <row r="943" spans="16:16">
      <c r="P943" s="1"/>
    </row>
    <row r="944" spans="16:16">
      <c r="P944" s="1"/>
    </row>
    <row r="945" spans="16:16">
      <c r="P945" s="1"/>
    </row>
    <row r="946" spans="16:16">
      <c r="P946" s="1"/>
    </row>
    <row r="947" spans="16:16">
      <c r="P947" s="1"/>
    </row>
    <row r="948" spans="16:16">
      <c r="P948" s="1"/>
    </row>
    <row r="949" spans="16:16">
      <c r="P949" s="1"/>
    </row>
    <row r="950" spans="16:16">
      <c r="P950" s="1"/>
    </row>
    <row r="951" spans="16:16">
      <c r="P951" s="1"/>
    </row>
    <row r="952" spans="16:16">
      <c r="P952" s="1"/>
    </row>
    <row r="953" spans="16:16">
      <c r="P953" s="1"/>
    </row>
    <row r="954" spans="16:16">
      <c r="P954" s="1"/>
    </row>
    <row r="955" spans="16:16">
      <c r="P955" s="1"/>
    </row>
    <row r="956" spans="16:16">
      <c r="P956" s="1"/>
    </row>
    <row r="957" spans="16:16">
      <c r="P957" s="1"/>
    </row>
    <row r="958" spans="16:16">
      <c r="P958" s="1"/>
    </row>
    <row r="959" spans="16:16">
      <c r="P959" s="1"/>
    </row>
    <row r="960" spans="16:16">
      <c r="P960" s="1"/>
    </row>
    <row r="961" spans="16:16">
      <c r="P961" s="1"/>
    </row>
    <row r="962" spans="16:16">
      <c r="P962" s="1"/>
    </row>
    <row r="963" spans="16:16">
      <c r="P963" s="1"/>
    </row>
    <row r="964" spans="16:16">
      <c r="P964" s="1"/>
    </row>
    <row r="965" spans="16:16">
      <c r="P965" s="1"/>
    </row>
    <row r="966" spans="16:16">
      <c r="P966" s="1"/>
    </row>
    <row r="967" spans="16:16">
      <c r="P967" s="1"/>
    </row>
    <row r="968" spans="16:16">
      <c r="P968" s="1"/>
    </row>
    <row r="969" spans="16:16">
      <c r="P969" s="1"/>
    </row>
    <row r="970" spans="16:16">
      <c r="P970" s="1"/>
    </row>
    <row r="971" spans="16:16">
      <c r="P971" s="1"/>
    </row>
    <row r="972" spans="16:16">
      <c r="P972" s="1"/>
    </row>
    <row r="973" spans="16:16">
      <c r="P973" s="1"/>
    </row>
    <row r="974" spans="16:16">
      <c r="P974" s="1"/>
    </row>
    <row r="975" spans="16:16">
      <c r="P975" s="1"/>
    </row>
    <row r="976" spans="16:16">
      <c r="P976" s="1"/>
    </row>
    <row r="977" spans="16:16">
      <c r="P977" s="1"/>
    </row>
    <row r="978" spans="16:16">
      <c r="P978" s="1"/>
    </row>
    <row r="979" spans="16:16">
      <c r="P979" s="1"/>
    </row>
    <row r="980" spans="16:16">
      <c r="P980" s="1"/>
    </row>
    <row r="981" spans="16:16">
      <c r="P981" s="1"/>
    </row>
    <row r="982" spans="16:16">
      <c r="P982" s="1"/>
    </row>
    <row r="983" spans="16:16">
      <c r="P983" s="1"/>
    </row>
    <row r="984" spans="16:16">
      <c r="P984" s="1"/>
    </row>
    <row r="985" spans="16:16">
      <c r="P985" s="1"/>
    </row>
    <row r="986" spans="16:16">
      <c r="P986" s="1"/>
    </row>
    <row r="987" spans="16:16">
      <c r="P987" s="1"/>
    </row>
    <row r="988" spans="16:16">
      <c r="P988" s="1"/>
    </row>
    <row r="989" spans="16:16">
      <c r="P989" s="1"/>
    </row>
    <row r="990" spans="16:16">
      <c r="P990" s="1"/>
    </row>
    <row r="991" spans="16:16">
      <c r="P991" s="1"/>
    </row>
    <row r="992" spans="16:16">
      <c r="P992" s="1"/>
    </row>
    <row r="993" spans="16:16">
      <c r="P993" s="1"/>
    </row>
    <row r="994" spans="16:16">
      <c r="P994" s="1"/>
    </row>
    <row r="995" spans="16:16">
      <c r="P995" s="1"/>
    </row>
    <row r="996" spans="16:16">
      <c r="P996" s="1"/>
    </row>
    <row r="997" spans="16:16">
      <c r="P997" s="1"/>
    </row>
    <row r="998" spans="16:16">
      <c r="P998" s="1"/>
    </row>
    <row r="999" spans="16:16">
      <c r="P999" s="1"/>
    </row>
    <row r="1000" spans="16:16">
      <c r="P1000" s="1"/>
    </row>
    <row r="1001" spans="16:16">
      <c r="P1001" s="1"/>
    </row>
    <row r="1002" spans="16:16">
      <c r="P1002" s="1"/>
    </row>
    <row r="1003" spans="16:16">
      <c r="P1003" s="1"/>
    </row>
    <row r="1004" spans="16:16">
      <c r="P1004" s="1"/>
    </row>
    <row r="1005" spans="16:16">
      <c r="P1005" s="1"/>
    </row>
    <row r="1006" spans="16:16">
      <c r="P1006" s="1"/>
    </row>
    <row r="1007" spans="16:16">
      <c r="P1007" s="1"/>
    </row>
    <row r="1008" spans="16:16">
      <c r="P1008" s="1"/>
    </row>
    <row r="1009" spans="16:16">
      <c r="P1009" s="1"/>
    </row>
    <row r="1010" spans="16:16">
      <c r="P1010" s="1"/>
    </row>
    <row r="1011" spans="16:16">
      <c r="P1011" s="1"/>
    </row>
    <row r="1012" spans="16:16">
      <c r="P1012" s="1"/>
    </row>
    <row r="1013" spans="16:16">
      <c r="P1013" s="1"/>
    </row>
    <row r="1014" spans="16:16">
      <c r="P1014" s="1"/>
    </row>
    <row r="1015" spans="16:16">
      <c r="P1015" s="1"/>
    </row>
    <row r="1016" spans="16:16">
      <c r="P1016" s="1"/>
    </row>
    <row r="1017" spans="16:16">
      <c r="P1017" s="1"/>
    </row>
    <row r="1018" spans="16:16">
      <c r="P1018" s="1"/>
    </row>
    <row r="1019" spans="16:16">
      <c r="P1019" s="1"/>
    </row>
    <row r="1020" spans="16:16">
      <c r="P1020" s="1"/>
    </row>
    <row r="1021" spans="16:16">
      <c r="P1021" s="1"/>
    </row>
    <row r="1022" spans="16:16">
      <c r="P1022" s="1"/>
    </row>
    <row r="1023" spans="16:16">
      <c r="P1023" s="1"/>
    </row>
    <row r="1024" spans="16:16">
      <c r="P1024" s="1"/>
    </row>
    <row r="1025" spans="16:16">
      <c r="P1025" s="1"/>
    </row>
    <row r="1026" spans="16:16">
      <c r="P1026" s="1"/>
    </row>
    <row r="1027" spans="16:16">
      <c r="P1027" s="1"/>
    </row>
    <row r="1028" spans="16:16">
      <c r="P1028" s="1"/>
    </row>
    <row r="1029" spans="16:16">
      <c r="P1029" s="1"/>
    </row>
    <row r="1030" spans="16:16">
      <c r="P1030" s="1"/>
    </row>
    <row r="1031" spans="16:16">
      <c r="P1031" s="1"/>
    </row>
    <row r="1032" spans="16:16">
      <c r="P1032" s="1"/>
    </row>
    <row r="1033" spans="16:16">
      <c r="P1033" s="1"/>
    </row>
    <row r="1034" spans="16:16">
      <c r="P1034" s="1"/>
    </row>
    <row r="1035" spans="16:16">
      <c r="P1035" s="1"/>
    </row>
    <row r="1036" spans="16:16">
      <c r="P1036" s="1"/>
    </row>
    <row r="1037" spans="16:16">
      <c r="P1037" s="1"/>
    </row>
    <row r="1038" spans="16:16">
      <c r="P1038" s="1"/>
    </row>
    <row r="1039" spans="16:16">
      <c r="P1039" s="1"/>
    </row>
    <row r="1040" spans="16:16">
      <c r="P1040" s="1"/>
    </row>
    <row r="1041" spans="16:16">
      <c r="P1041" s="1"/>
    </row>
    <row r="1042" spans="16:16">
      <c r="P1042" s="1"/>
    </row>
    <row r="1043" spans="16:16">
      <c r="P1043" s="1"/>
    </row>
    <row r="1044" spans="16:16">
      <c r="P1044" s="1"/>
    </row>
    <row r="1045" spans="16:16">
      <c r="P1045" s="1"/>
    </row>
    <row r="1046" spans="16:16">
      <c r="P1046" s="1"/>
    </row>
    <row r="1047" spans="16:16">
      <c r="P1047" s="1"/>
    </row>
    <row r="1048" spans="16:16">
      <c r="P1048" s="1"/>
    </row>
    <row r="1049" spans="16:16">
      <c r="P1049" s="1"/>
    </row>
    <row r="1050" spans="16:16">
      <c r="P1050" s="1"/>
    </row>
    <row r="1051" spans="16:16">
      <c r="P1051" s="1"/>
    </row>
    <row r="1052" spans="16:16">
      <c r="P1052" s="1"/>
    </row>
    <row r="1053" spans="16:16">
      <c r="P1053" s="1"/>
    </row>
    <row r="1054" spans="16:16">
      <c r="P1054" s="1"/>
    </row>
    <row r="1055" spans="16:16">
      <c r="P1055" s="1"/>
    </row>
    <row r="1056" spans="16:16">
      <c r="P1056" s="1"/>
    </row>
    <row r="1057" spans="16:16">
      <c r="P1057" s="1"/>
    </row>
    <row r="1058" spans="16:16">
      <c r="P1058" s="1"/>
    </row>
    <row r="1059" spans="16:16">
      <c r="P1059" s="1"/>
    </row>
    <row r="1060" spans="16:16">
      <c r="P1060" s="1"/>
    </row>
    <row r="1061" spans="16:16">
      <c r="P1061" s="1"/>
    </row>
    <row r="1062" spans="16:16">
      <c r="P1062" s="1"/>
    </row>
    <row r="1063" spans="16:16">
      <c r="P1063" s="1"/>
    </row>
    <row r="1064" spans="16:16">
      <c r="P1064" s="1"/>
    </row>
    <row r="1065" spans="16:16">
      <c r="P1065" s="1"/>
    </row>
    <row r="1066" spans="16:16">
      <c r="P1066" s="1"/>
    </row>
    <row r="1067" spans="16:16">
      <c r="P1067" s="1"/>
    </row>
    <row r="1068" spans="16:16">
      <c r="P1068" s="1"/>
    </row>
    <row r="1069" spans="16:16">
      <c r="P1069" s="1"/>
    </row>
    <row r="1070" spans="16:16">
      <c r="P1070" s="1"/>
    </row>
    <row r="1071" spans="16:16">
      <c r="P1071" s="1"/>
    </row>
    <row r="1072" spans="16:16">
      <c r="P1072" s="1"/>
    </row>
    <row r="1073" spans="16:16">
      <c r="P1073" s="1"/>
    </row>
    <row r="1074" spans="16:16">
      <c r="P1074" s="1"/>
    </row>
    <row r="1075" spans="16:16">
      <c r="P1075" s="1"/>
    </row>
    <row r="1076" spans="16:16">
      <c r="P1076" s="1"/>
    </row>
    <row r="1077" spans="16:16">
      <c r="P1077" s="1"/>
    </row>
    <row r="1078" spans="16:16">
      <c r="P1078" s="1"/>
    </row>
    <row r="1079" spans="16:16">
      <c r="P1079" s="1"/>
    </row>
    <row r="1080" spans="16:16">
      <c r="P1080" s="1"/>
    </row>
    <row r="1081" spans="16:16">
      <c r="P1081" s="1"/>
    </row>
    <row r="1082" spans="16:16">
      <c r="P1082" s="1"/>
    </row>
    <row r="1083" spans="16:16">
      <c r="P1083" s="1"/>
    </row>
    <row r="1084" spans="16:16">
      <c r="P1084" s="1"/>
    </row>
    <row r="1085" spans="16:16">
      <c r="P1085" s="1"/>
    </row>
    <row r="1086" spans="16:16">
      <c r="P1086" s="1"/>
    </row>
    <row r="1087" spans="16:16">
      <c r="P1087" s="1"/>
    </row>
    <row r="1088" spans="16:16">
      <c r="P1088" s="1"/>
    </row>
    <row r="1089" spans="16:16">
      <c r="P1089" s="1"/>
    </row>
    <row r="1090" spans="16:16">
      <c r="P1090" s="1"/>
    </row>
    <row r="1091" spans="16:16">
      <c r="P1091" s="1"/>
    </row>
    <row r="1092" spans="16:16">
      <c r="P1092" s="1"/>
    </row>
    <row r="1093" spans="16:16">
      <c r="P1093" s="1"/>
    </row>
    <row r="1094" spans="16:16">
      <c r="P1094" s="1"/>
    </row>
    <row r="1095" spans="16:16">
      <c r="P1095" s="1"/>
    </row>
    <row r="1096" spans="16:16">
      <c r="P1096" s="1"/>
    </row>
    <row r="1097" spans="16:16">
      <c r="P1097" s="1"/>
    </row>
    <row r="1098" spans="16:16">
      <c r="P1098" s="1"/>
    </row>
    <row r="1099" spans="16:16">
      <c r="P1099" s="1"/>
    </row>
    <row r="1100" spans="16:16">
      <c r="P1100" s="1"/>
    </row>
    <row r="1101" spans="16:16">
      <c r="P1101" s="1"/>
    </row>
    <row r="1102" spans="16:16">
      <c r="P1102" s="1"/>
    </row>
    <row r="1103" spans="16:16">
      <c r="P1103" s="1"/>
    </row>
    <row r="1104" spans="16:16">
      <c r="P1104" s="1"/>
    </row>
    <row r="1105" spans="16:16">
      <c r="P1105" s="1"/>
    </row>
    <row r="1106" spans="16:16">
      <c r="P1106" s="1"/>
    </row>
    <row r="1107" spans="16:16">
      <c r="P1107" s="1"/>
    </row>
    <row r="1108" spans="16:16">
      <c r="P1108" s="1"/>
    </row>
    <row r="1109" spans="16:16">
      <c r="P1109" s="1"/>
    </row>
    <row r="1110" spans="16:16">
      <c r="P1110" s="1"/>
    </row>
    <row r="1111" spans="16:16">
      <c r="P1111" s="1"/>
    </row>
    <row r="1112" spans="16:16">
      <c r="P1112" s="1"/>
    </row>
    <row r="1113" spans="16:16">
      <c r="P1113" s="1"/>
    </row>
    <row r="1114" spans="16:16">
      <c r="P1114" s="1"/>
    </row>
    <row r="1115" spans="16:16">
      <c r="P1115" s="1"/>
    </row>
    <row r="1116" spans="16:16">
      <c r="P1116" s="1"/>
    </row>
    <row r="1117" spans="16:16">
      <c r="P1117" s="1"/>
    </row>
    <row r="1118" spans="16:16">
      <c r="P1118" s="1"/>
    </row>
    <row r="1119" spans="16:16">
      <c r="P1119" s="1"/>
    </row>
    <row r="1120" spans="16:16">
      <c r="P1120" s="1"/>
    </row>
    <row r="1121" spans="16:16">
      <c r="P1121" s="1"/>
    </row>
    <row r="1122" spans="16:16">
      <c r="P1122" s="1"/>
    </row>
    <row r="1123" spans="16:16">
      <c r="P1123" s="1"/>
    </row>
    <row r="1124" spans="16:16">
      <c r="P1124" s="1"/>
    </row>
    <row r="1125" spans="16:16">
      <c r="P1125" s="1"/>
    </row>
    <row r="1126" spans="16:16">
      <c r="P1126" s="1"/>
    </row>
    <row r="1127" spans="16:16">
      <c r="P1127" s="1"/>
    </row>
    <row r="1128" spans="16:16">
      <c r="P1128" s="1"/>
    </row>
    <row r="1129" spans="16:16">
      <c r="P1129" s="1"/>
    </row>
    <row r="1130" spans="16:16">
      <c r="P1130" s="1"/>
    </row>
    <row r="1131" spans="16:16">
      <c r="P1131" s="1"/>
    </row>
    <row r="1132" spans="16:16">
      <c r="P1132" s="1"/>
    </row>
    <row r="1133" spans="16:16">
      <c r="P1133" s="1"/>
    </row>
    <row r="1134" spans="16:16">
      <c r="P1134" s="1"/>
    </row>
    <row r="1135" spans="16:16">
      <c r="P1135" s="1"/>
    </row>
    <row r="1136" spans="16:16">
      <c r="P1136" s="1"/>
    </row>
    <row r="1137" spans="16:16">
      <c r="P1137" s="1"/>
    </row>
    <row r="1138" spans="16:16">
      <c r="P1138" s="1"/>
    </row>
    <row r="1139" spans="16:16">
      <c r="P1139" s="1"/>
    </row>
    <row r="1140" spans="16:16">
      <c r="P1140" s="1"/>
    </row>
    <row r="1141" spans="16:16">
      <c r="P1141" s="1"/>
    </row>
    <row r="1142" spans="16:16">
      <c r="P1142" s="1"/>
    </row>
    <row r="1143" spans="16:16">
      <c r="P1143" s="1"/>
    </row>
    <row r="1144" spans="16:16">
      <c r="P1144" s="1"/>
    </row>
    <row r="1145" spans="16:16">
      <c r="P1145" s="1"/>
    </row>
    <row r="1146" spans="16:16">
      <c r="P1146" s="1"/>
    </row>
    <row r="1147" spans="16:16">
      <c r="P1147" s="1"/>
    </row>
    <row r="1148" spans="16:16">
      <c r="P1148" s="1"/>
    </row>
    <row r="1149" spans="16:16">
      <c r="P1149" s="1"/>
    </row>
    <row r="1150" spans="16:16">
      <c r="P1150" s="1"/>
    </row>
    <row r="1151" spans="16:16">
      <c r="P1151" s="1"/>
    </row>
    <row r="1152" spans="16:16">
      <c r="P1152" s="1"/>
    </row>
    <row r="1153" spans="16:16">
      <c r="P1153" s="1"/>
    </row>
    <row r="1154" spans="16:16">
      <c r="P1154" s="1"/>
    </row>
    <row r="1155" spans="16:16">
      <c r="P1155" s="1"/>
    </row>
    <row r="1156" spans="16:16">
      <c r="P1156" s="1"/>
    </row>
    <row r="1157" spans="16:16">
      <c r="P1157" s="1"/>
    </row>
    <row r="1158" spans="16:16">
      <c r="P1158" s="1"/>
    </row>
    <row r="1159" spans="16:16">
      <c r="P1159" s="1"/>
    </row>
    <row r="1160" spans="16:16">
      <c r="P1160" s="1"/>
    </row>
    <row r="1161" spans="16:16">
      <c r="P1161" s="1"/>
    </row>
    <row r="1162" spans="16:16">
      <c r="P1162" s="1"/>
    </row>
    <row r="1163" spans="16:16">
      <c r="P1163" s="1"/>
    </row>
    <row r="1164" spans="16:16">
      <c r="P1164" s="1"/>
    </row>
    <row r="1165" spans="16:16">
      <c r="P1165" s="1"/>
    </row>
    <row r="1166" spans="16:16">
      <c r="P1166" s="1"/>
    </row>
    <row r="1167" spans="16:16">
      <c r="P1167" s="1"/>
    </row>
    <row r="1168" spans="16:16">
      <c r="P1168" s="1"/>
    </row>
    <row r="1169" spans="16:16">
      <c r="P1169" s="1"/>
    </row>
    <row r="1170" spans="16:16">
      <c r="P1170" s="1"/>
    </row>
    <row r="1171" spans="16:16">
      <c r="P1171" s="1"/>
    </row>
    <row r="1172" spans="16:16">
      <c r="P1172" s="1"/>
    </row>
    <row r="1173" spans="16:16">
      <c r="P1173" s="1"/>
    </row>
    <row r="1174" spans="16:16">
      <c r="P1174" s="1"/>
    </row>
    <row r="1175" spans="16:16">
      <c r="P1175" s="1"/>
    </row>
    <row r="1176" spans="16:16">
      <c r="P1176" s="1"/>
    </row>
    <row r="1177" spans="16:16">
      <c r="P1177" s="1"/>
    </row>
    <row r="1178" spans="16:16">
      <c r="P1178" s="1"/>
    </row>
    <row r="1179" spans="16:16">
      <c r="P1179" s="1"/>
    </row>
    <row r="1180" spans="16:16">
      <c r="P1180" s="1"/>
    </row>
    <row r="1181" spans="16:16">
      <c r="P1181" s="1"/>
    </row>
    <row r="1182" spans="16:16">
      <c r="P1182" s="1"/>
    </row>
    <row r="1183" spans="16:16">
      <c r="P1183" s="1"/>
    </row>
    <row r="1184" spans="16:16">
      <c r="P1184" s="1"/>
    </row>
    <row r="1185" spans="16:16">
      <c r="P1185" s="1"/>
    </row>
    <row r="1186" spans="16:16">
      <c r="P1186" s="1"/>
    </row>
    <row r="1187" spans="16:16">
      <c r="P1187" s="1"/>
    </row>
    <row r="1188" spans="16:16">
      <c r="P1188" s="1"/>
    </row>
    <row r="1189" spans="16:16">
      <c r="P1189" s="1"/>
    </row>
    <row r="1190" spans="16:16">
      <c r="P1190" s="1"/>
    </row>
    <row r="1191" spans="16:16">
      <c r="P1191" s="1"/>
    </row>
    <row r="1192" spans="16:16">
      <c r="P1192" s="1"/>
    </row>
    <row r="1193" spans="16:16">
      <c r="P1193" s="1"/>
    </row>
    <row r="1194" spans="16:16">
      <c r="P1194" s="1"/>
    </row>
    <row r="1195" spans="16:16">
      <c r="P1195" s="1"/>
    </row>
    <row r="1196" spans="16:16">
      <c r="P1196" s="1"/>
    </row>
    <row r="1197" spans="16:16">
      <c r="P1197" s="1"/>
    </row>
    <row r="1198" spans="16:16">
      <c r="P1198" s="1"/>
    </row>
    <row r="1199" spans="16:16">
      <c r="P1199" s="1"/>
    </row>
    <row r="1200" spans="16:16">
      <c r="P1200" s="1"/>
    </row>
    <row r="1201" spans="16:16">
      <c r="P1201" s="1"/>
    </row>
    <row r="1202" spans="16:16">
      <c r="P1202" s="1"/>
    </row>
    <row r="1203" spans="16:16">
      <c r="P1203" s="1"/>
    </row>
    <row r="1204" spans="16:16">
      <c r="P1204" s="1"/>
    </row>
    <row r="1205" spans="16:16">
      <c r="P1205" s="1"/>
    </row>
    <row r="1206" spans="16:16">
      <c r="P1206" s="1"/>
    </row>
    <row r="1207" spans="16:16">
      <c r="P1207" s="1"/>
    </row>
    <row r="1208" spans="16:16">
      <c r="P1208" s="1"/>
    </row>
    <row r="1209" spans="16:16">
      <c r="P1209" s="1"/>
    </row>
    <row r="1210" spans="16:16">
      <c r="P1210" s="1"/>
    </row>
    <row r="1211" spans="16:16">
      <c r="P1211" s="1"/>
    </row>
    <row r="1212" spans="16:16">
      <c r="P1212" s="1"/>
    </row>
    <row r="1213" spans="16:16">
      <c r="P1213" s="1"/>
    </row>
    <row r="1214" spans="16:16">
      <c r="P1214" s="1"/>
    </row>
    <row r="1215" spans="16:16">
      <c r="P1215" s="1"/>
    </row>
    <row r="1216" spans="16:16">
      <c r="P1216" s="1"/>
    </row>
    <row r="1217" spans="16:16">
      <c r="P1217" s="1"/>
    </row>
    <row r="1218" spans="16:16">
      <c r="P1218" s="1"/>
    </row>
    <row r="1219" spans="16:16">
      <c r="P1219" s="1"/>
    </row>
    <row r="1220" spans="16:16">
      <c r="P1220" s="1"/>
    </row>
    <row r="1221" spans="16:16">
      <c r="P1221" s="1"/>
    </row>
    <row r="1222" spans="16:16">
      <c r="P1222" s="1"/>
    </row>
    <row r="1223" spans="16:16">
      <c r="P1223" s="1"/>
    </row>
    <row r="1224" spans="16:16">
      <c r="P1224" s="1"/>
    </row>
    <row r="1225" spans="16:16">
      <c r="P1225" s="1"/>
    </row>
    <row r="1226" spans="16:16">
      <c r="P1226" s="1"/>
    </row>
    <row r="1227" spans="16:16">
      <c r="P1227" s="1"/>
    </row>
    <row r="1228" spans="16:16">
      <c r="P1228" s="1"/>
    </row>
    <row r="1229" spans="16:16">
      <c r="P1229" s="1"/>
    </row>
    <row r="1230" spans="16:16">
      <c r="P1230" s="1"/>
    </row>
    <row r="1231" spans="16:16">
      <c r="P1231" s="1"/>
    </row>
    <row r="1232" spans="16:16">
      <c r="P1232" s="1"/>
    </row>
    <row r="1233" spans="16:16">
      <c r="P1233" s="1"/>
    </row>
    <row r="1234" spans="16:16">
      <c r="P1234" s="1"/>
    </row>
    <row r="1235" spans="16:16">
      <c r="P1235" s="1"/>
    </row>
    <row r="1236" spans="16:16">
      <c r="P1236" s="1"/>
    </row>
    <row r="1237" spans="16:16">
      <c r="P1237" s="1"/>
    </row>
    <row r="1238" spans="16:16">
      <c r="P1238" s="1"/>
    </row>
    <row r="1239" spans="16:16">
      <c r="P1239" s="1"/>
    </row>
    <row r="1240" spans="16:16">
      <c r="P1240" s="1"/>
    </row>
    <row r="1241" spans="16:16">
      <c r="P1241" s="1"/>
    </row>
    <row r="1242" spans="16:16">
      <c r="P1242" s="1"/>
    </row>
    <row r="1243" spans="16:16">
      <c r="P1243" s="1"/>
    </row>
    <row r="1244" spans="16:16">
      <c r="P1244" s="1"/>
    </row>
    <row r="1245" spans="16:16">
      <c r="P1245" s="1"/>
    </row>
    <row r="1246" spans="16:16">
      <c r="P1246" s="1"/>
    </row>
    <row r="1247" spans="16:16">
      <c r="P1247" s="1"/>
    </row>
    <row r="1248" spans="16:16">
      <c r="P1248" s="1"/>
    </row>
    <row r="1249" spans="16:16">
      <c r="P1249" s="1"/>
    </row>
    <row r="1250" spans="16:16">
      <c r="P1250" s="1"/>
    </row>
    <row r="1251" spans="16:16">
      <c r="P1251" s="1"/>
    </row>
    <row r="1252" spans="16:16">
      <c r="P1252" s="1"/>
    </row>
    <row r="1253" spans="16:16">
      <c r="P1253" s="1"/>
    </row>
    <row r="1254" spans="16:16">
      <c r="P1254" s="1"/>
    </row>
    <row r="1255" spans="16:16">
      <c r="P1255" s="1"/>
    </row>
    <row r="1256" spans="16:16">
      <c r="P1256" s="1"/>
    </row>
    <row r="1257" spans="16:16">
      <c r="P1257" s="1"/>
    </row>
    <row r="1258" spans="16:16">
      <c r="P1258" s="1"/>
    </row>
    <row r="1259" spans="16:16">
      <c r="P1259" s="1"/>
    </row>
    <row r="1260" spans="16:16">
      <c r="P1260" s="1"/>
    </row>
    <row r="1261" spans="16:16">
      <c r="P1261" s="1"/>
    </row>
    <row r="1262" spans="16:16">
      <c r="P1262" s="1"/>
    </row>
    <row r="1263" spans="16:16">
      <c r="P1263" s="1"/>
    </row>
    <row r="1264" spans="16:16">
      <c r="P1264" s="1"/>
    </row>
    <row r="1265" spans="16:16">
      <c r="P1265" s="1"/>
    </row>
    <row r="1266" spans="16:16">
      <c r="P1266" s="1"/>
    </row>
    <row r="1267" spans="16:16">
      <c r="P1267" s="1"/>
    </row>
    <row r="1268" spans="16:16">
      <c r="P1268" s="1"/>
    </row>
    <row r="1269" spans="16:16">
      <c r="P1269" s="1"/>
    </row>
    <row r="1270" spans="16:16">
      <c r="P1270" s="1"/>
    </row>
    <row r="1271" spans="16:16">
      <c r="P1271" s="1"/>
    </row>
    <row r="1272" spans="16:16">
      <c r="P1272" s="1"/>
    </row>
    <row r="1273" spans="16:16">
      <c r="P1273" s="1"/>
    </row>
    <row r="1274" spans="16:16">
      <c r="P1274" s="1"/>
    </row>
    <row r="1275" spans="16:16">
      <c r="P1275" s="1"/>
    </row>
    <row r="1276" spans="16:16">
      <c r="P1276" s="1"/>
    </row>
    <row r="1277" spans="16:16">
      <c r="P1277" s="1"/>
    </row>
    <row r="1278" spans="16:16">
      <c r="P1278" s="1"/>
    </row>
    <row r="1279" spans="16:16">
      <c r="P1279" s="1"/>
    </row>
    <row r="1280" spans="16:16">
      <c r="P1280" s="1"/>
    </row>
    <row r="1281" spans="16:16">
      <c r="P1281" s="1"/>
    </row>
    <row r="1282" spans="16:16">
      <c r="P1282" s="1"/>
    </row>
    <row r="1283" spans="16:16">
      <c r="P1283" s="1"/>
    </row>
    <row r="1284" spans="16:16">
      <c r="P1284" s="1"/>
    </row>
    <row r="1285" spans="16:16">
      <c r="P1285" s="1"/>
    </row>
    <row r="1286" spans="16:16">
      <c r="P1286" s="1"/>
    </row>
    <row r="1287" spans="16:16">
      <c r="P1287" s="1"/>
    </row>
    <row r="1288" spans="16:16">
      <c r="P1288" s="1"/>
    </row>
    <row r="1289" spans="16:16">
      <c r="P1289" s="1"/>
    </row>
    <row r="1290" spans="16:16">
      <c r="P1290" s="1"/>
    </row>
    <row r="1291" spans="16:16">
      <c r="P1291" s="1"/>
    </row>
    <row r="1292" spans="16:16">
      <c r="P1292" s="1"/>
    </row>
    <row r="1293" spans="16:16">
      <c r="P1293" s="1"/>
    </row>
    <row r="1294" spans="16:16">
      <c r="P1294" s="1"/>
    </row>
    <row r="1295" spans="16:16">
      <c r="P1295" s="1"/>
    </row>
    <row r="1296" spans="16:16">
      <c r="P1296" s="1"/>
    </row>
    <row r="1297" spans="16:16">
      <c r="P1297" s="1"/>
    </row>
    <row r="1298" spans="16:16">
      <c r="P1298" s="1"/>
    </row>
    <row r="1299" spans="16:16">
      <c r="P1299" s="1"/>
    </row>
    <row r="1300" spans="16:16">
      <c r="P1300" s="1"/>
    </row>
    <row r="1301" spans="16:16">
      <c r="P1301" s="1"/>
    </row>
    <row r="1302" spans="16:16">
      <c r="P1302" s="1"/>
    </row>
    <row r="1303" spans="16:16">
      <c r="P1303" s="1"/>
    </row>
    <row r="1304" spans="16:16">
      <c r="P1304" s="1"/>
    </row>
    <row r="1305" spans="16:16">
      <c r="P1305" s="1"/>
    </row>
    <row r="1306" spans="16:16">
      <c r="P1306" s="1"/>
    </row>
    <row r="1307" spans="16:16">
      <c r="P1307" s="1"/>
    </row>
    <row r="1308" spans="16:16">
      <c r="P1308" s="1"/>
    </row>
    <row r="1309" spans="16:16">
      <c r="P1309" s="1"/>
    </row>
    <row r="1310" spans="16:16">
      <c r="P1310" s="1"/>
    </row>
    <row r="1311" spans="16:16">
      <c r="P1311" s="1"/>
    </row>
    <row r="1312" spans="16:16">
      <c r="P1312" s="1"/>
    </row>
    <row r="1313" spans="16:16">
      <c r="P1313" s="1"/>
    </row>
    <row r="1314" spans="16:16">
      <c r="P1314" s="1"/>
    </row>
    <row r="1315" spans="16:16">
      <c r="P1315" s="1"/>
    </row>
    <row r="1316" spans="16:16">
      <c r="P1316" s="1"/>
    </row>
    <row r="1317" spans="16:16">
      <c r="P1317" s="1"/>
    </row>
    <row r="1318" spans="16:16">
      <c r="P1318" s="1"/>
    </row>
    <row r="1319" spans="16:16">
      <c r="P1319" s="1"/>
    </row>
    <row r="1320" spans="16:16">
      <c r="P1320" s="1"/>
    </row>
    <row r="1321" spans="16:16">
      <c r="P1321" s="1"/>
    </row>
    <row r="1322" spans="16:16">
      <c r="P1322" s="1"/>
    </row>
    <row r="1323" spans="16:16">
      <c r="P1323" s="1"/>
    </row>
    <row r="1324" spans="16:16">
      <c r="P1324" s="1"/>
    </row>
    <row r="1325" spans="16:16">
      <c r="P1325" s="1"/>
    </row>
    <row r="1326" spans="16:16">
      <c r="P1326" s="1"/>
    </row>
    <row r="1327" spans="16:16">
      <c r="P1327" s="1"/>
    </row>
    <row r="1328" spans="16:16">
      <c r="P1328" s="1"/>
    </row>
    <row r="1329" spans="16:16">
      <c r="P1329" s="1"/>
    </row>
    <row r="1330" spans="16:16">
      <c r="P1330" s="1"/>
    </row>
    <row r="1331" spans="16:16">
      <c r="P1331" s="1"/>
    </row>
    <row r="1332" spans="16:16">
      <c r="P1332" s="1"/>
    </row>
    <row r="1333" spans="16:16">
      <c r="P1333" s="1"/>
    </row>
    <row r="1334" spans="16:16">
      <c r="P1334" s="1"/>
    </row>
    <row r="1335" spans="16:16">
      <c r="P1335" s="1"/>
    </row>
    <row r="1336" spans="16:16">
      <c r="P1336" s="1"/>
    </row>
    <row r="1337" spans="16:16">
      <c r="P1337" s="1"/>
    </row>
    <row r="1338" spans="16:16">
      <c r="P1338" s="1"/>
    </row>
    <row r="1339" spans="16:16">
      <c r="P1339" s="1"/>
    </row>
    <row r="1340" spans="16:16">
      <c r="P1340" s="1"/>
    </row>
    <row r="1341" spans="16:16">
      <c r="P1341" s="1"/>
    </row>
    <row r="1342" spans="16:16">
      <c r="P1342" s="1"/>
    </row>
    <row r="1343" spans="16:16">
      <c r="P1343" s="1"/>
    </row>
    <row r="1344" spans="16:16">
      <c r="P1344" s="1"/>
    </row>
    <row r="1345" spans="16:16">
      <c r="P1345" s="1"/>
    </row>
    <row r="1346" spans="16:16">
      <c r="P1346" s="1"/>
    </row>
    <row r="1347" spans="16:16">
      <c r="P1347" s="1"/>
    </row>
    <row r="1348" spans="16:16">
      <c r="P1348" s="1"/>
    </row>
    <row r="1349" spans="16:16">
      <c r="P1349" s="1"/>
    </row>
    <row r="1350" spans="16:16">
      <c r="P1350" s="1"/>
    </row>
    <row r="1351" spans="16:16">
      <c r="P1351" s="1"/>
    </row>
    <row r="1352" spans="16:16">
      <c r="P1352" s="1"/>
    </row>
    <row r="1353" spans="16:16">
      <c r="P1353" s="1"/>
    </row>
    <row r="1354" spans="16:16">
      <c r="P1354" s="1"/>
    </row>
    <row r="1355" spans="16:16">
      <c r="P1355" s="1"/>
    </row>
    <row r="1356" spans="16:16">
      <c r="P1356" s="1"/>
    </row>
    <row r="1357" spans="16:16">
      <c r="P1357" s="1"/>
    </row>
    <row r="1358" spans="16:16">
      <c r="P1358" s="1"/>
    </row>
    <row r="1359" spans="16:16">
      <c r="P1359" s="1"/>
    </row>
    <row r="1360" spans="16:16">
      <c r="P1360" s="1"/>
    </row>
    <row r="1361" spans="16:16">
      <c r="P1361" s="1"/>
    </row>
    <row r="1362" spans="16:16">
      <c r="P1362" s="1"/>
    </row>
    <row r="1363" spans="16:16">
      <c r="P1363" s="1"/>
    </row>
    <row r="1364" spans="16:16">
      <c r="P1364" s="1"/>
    </row>
    <row r="1365" spans="16:16">
      <c r="P1365" s="1"/>
    </row>
    <row r="1366" spans="16:16">
      <c r="P1366" s="1"/>
    </row>
    <row r="1367" spans="16:16">
      <c r="P1367" s="1"/>
    </row>
    <row r="1368" spans="16:16">
      <c r="P1368" s="1"/>
    </row>
    <row r="1369" spans="16:16">
      <c r="P1369" s="1"/>
    </row>
    <row r="1370" spans="16:16">
      <c r="P1370" s="1"/>
    </row>
    <row r="1371" spans="16:16">
      <c r="P1371" s="1"/>
    </row>
    <row r="1372" spans="16:16">
      <c r="P1372" s="1"/>
    </row>
    <row r="1373" spans="16:16">
      <c r="P1373" s="1"/>
    </row>
    <row r="1374" spans="16:16">
      <c r="P1374" s="1"/>
    </row>
    <row r="1375" spans="16:16">
      <c r="P1375" s="1"/>
    </row>
    <row r="1376" spans="16:16">
      <c r="P1376" s="1"/>
    </row>
    <row r="1377" spans="16:16">
      <c r="P1377" s="1"/>
    </row>
    <row r="1378" spans="16:16">
      <c r="P1378" s="1"/>
    </row>
    <row r="1379" spans="16:16">
      <c r="P1379" s="1"/>
    </row>
    <row r="1380" spans="16:16">
      <c r="P1380" s="1"/>
    </row>
    <row r="1381" spans="16:16">
      <c r="P1381" s="1"/>
    </row>
    <row r="1382" spans="16:16">
      <c r="P1382" s="1"/>
    </row>
    <row r="1383" spans="16:16">
      <c r="P1383" s="1"/>
    </row>
    <row r="1384" spans="16:16">
      <c r="P1384" s="1"/>
    </row>
    <row r="1385" spans="16:16">
      <c r="P1385" s="1"/>
    </row>
    <row r="1386" spans="16:16">
      <c r="P1386" s="1"/>
    </row>
    <row r="1387" spans="16:16">
      <c r="P1387" s="1"/>
    </row>
    <row r="1388" spans="16:16">
      <c r="P1388" s="1"/>
    </row>
    <row r="1389" spans="16:16">
      <c r="P1389" s="1"/>
    </row>
    <row r="1390" spans="16:16">
      <c r="P1390" s="1"/>
    </row>
    <row r="1391" spans="16:16">
      <c r="P1391" s="1"/>
    </row>
    <row r="1392" spans="16:16">
      <c r="P1392" s="1"/>
    </row>
    <row r="1393" spans="16:16">
      <c r="P1393" s="1"/>
    </row>
    <row r="1394" spans="16:16">
      <c r="P1394" s="1"/>
    </row>
    <row r="1395" spans="16:16">
      <c r="P1395" s="1"/>
    </row>
    <row r="1396" spans="16:16">
      <c r="P1396" s="1"/>
    </row>
    <row r="1397" spans="16:16">
      <c r="P1397" s="1"/>
    </row>
    <row r="1398" spans="16:16">
      <c r="P1398" s="1"/>
    </row>
    <row r="1399" spans="16:16">
      <c r="P1399" s="1"/>
    </row>
    <row r="1400" spans="16:16">
      <c r="P1400" s="1"/>
    </row>
    <row r="1401" spans="16:16">
      <c r="P1401" s="1"/>
    </row>
    <row r="1402" spans="16:16">
      <c r="P1402" s="1"/>
    </row>
    <row r="1403" spans="16:16">
      <c r="P1403" s="1"/>
    </row>
    <row r="1404" spans="16:16">
      <c r="P1404" s="1"/>
    </row>
    <row r="1405" spans="16:16">
      <c r="P1405" s="1"/>
    </row>
    <row r="1406" spans="16:16">
      <c r="P1406" s="1"/>
    </row>
    <row r="1407" spans="16:16">
      <c r="P1407" s="1"/>
    </row>
    <row r="1408" spans="16:16">
      <c r="P1408" s="1"/>
    </row>
    <row r="1409" spans="16:16">
      <c r="P1409" s="1"/>
    </row>
    <row r="1410" spans="16:16">
      <c r="P1410" s="1"/>
    </row>
    <row r="1411" spans="16:16">
      <c r="P1411" s="1"/>
    </row>
    <row r="1412" spans="16:16">
      <c r="P1412" s="1"/>
    </row>
    <row r="1413" spans="16:16">
      <c r="P1413" s="1"/>
    </row>
    <row r="1414" spans="16:16">
      <c r="P1414" s="1"/>
    </row>
    <row r="1415" spans="16:16">
      <c r="P1415" s="1"/>
    </row>
    <row r="1416" spans="16:16">
      <c r="P1416" s="1"/>
    </row>
    <row r="1417" spans="16:16">
      <c r="P1417" s="1"/>
    </row>
    <row r="1418" spans="16:16">
      <c r="P1418" s="1"/>
    </row>
    <row r="1419" spans="16:16">
      <c r="P1419" s="1"/>
    </row>
    <row r="1420" spans="16:16">
      <c r="P1420" s="1"/>
    </row>
    <row r="1421" spans="16:16">
      <c r="P1421" s="1"/>
    </row>
    <row r="1422" spans="16:16">
      <c r="P1422" s="1"/>
    </row>
    <row r="1423" spans="16:16">
      <c r="P1423" s="1"/>
    </row>
    <row r="1424" spans="16:16">
      <c r="P1424" s="1"/>
    </row>
    <row r="1425" spans="16:16">
      <c r="P1425" s="1"/>
    </row>
    <row r="1426" spans="16:16">
      <c r="P1426" s="1"/>
    </row>
    <row r="1427" spans="16:16">
      <c r="P1427" s="1"/>
    </row>
    <row r="1428" spans="16:16">
      <c r="P1428" s="1"/>
    </row>
    <row r="1429" spans="16:16">
      <c r="P1429" s="1"/>
    </row>
    <row r="1430" spans="16:16">
      <c r="P1430" s="1"/>
    </row>
    <row r="1431" spans="16:16">
      <c r="P1431" s="1"/>
    </row>
    <row r="1432" spans="16:16">
      <c r="P1432" s="1"/>
    </row>
    <row r="1433" spans="16:16">
      <c r="P1433" s="1"/>
    </row>
    <row r="1434" spans="16:16">
      <c r="P1434" s="1"/>
    </row>
    <row r="1435" spans="16:16">
      <c r="P1435" s="1"/>
    </row>
    <row r="1436" spans="16:16">
      <c r="P1436" s="1"/>
    </row>
    <row r="1437" spans="16:16">
      <c r="P1437" s="1"/>
    </row>
    <row r="1438" spans="16:16">
      <c r="P1438" s="1"/>
    </row>
    <row r="1439" spans="16:16">
      <c r="P1439" s="1"/>
    </row>
    <row r="1440" spans="16:16">
      <c r="P1440" s="1"/>
    </row>
    <row r="1441" spans="16:16">
      <c r="P1441" s="1"/>
    </row>
    <row r="1442" spans="16:16">
      <c r="P1442" s="1"/>
    </row>
    <row r="1443" spans="16:16">
      <c r="P1443" s="1"/>
    </row>
    <row r="1444" spans="16:16">
      <c r="P1444" s="1"/>
    </row>
    <row r="1445" spans="16:16">
      <c r="P1445" s="1"/>
    </row>
    <row r="1446" spans="16:16">
      <c r="P1446" s="1"/>
    </row>
    <row r="1447" spans="16:16">
      <c r="P1447" s="1"/>
    </row>
    <row r="1448" spans="16:16">
      <c r="P1448" s="1"/>
    </row>
    <row r="1449" spans="16:16">
      <c r="P1449" s="1"/>
    </row>
    <row r="1450" spans="16:16">
      <c r="P1450" s="1"/>
    </row>
    <row r="1451" spans="16:16">
      <c r="P1451" s="1"/>
    </row>
    <row r="1452" spans="16:16">
      <c r="P1452" s="1"/>
    </row>
    <row r="1453" spans="16:16">
      <c r="P1453" s="1"/>
    </row>
    <row r="1454" spans="16:16">
      <c r="P1454" s="1"/>
    </row>
    <row r="1455" spans="16:16">
      <c r="P1455" s="1"/>
    </row>
    <row r="1456" spans="16:16">
      <c r="P1456" s="1"/>
    </row>
    <row r="1457" spans="16:16">
      <c r="P1457" s="1"/>
    </row>
    <row r="1458" spans="16:16">
      <c r="P1458" s="1"/>
    </row>
    <row r="1459" spans="16:16">
      <c r="P1459" s="1"/>
    </row>
    <row r="1460" spans="16:16">
      <c r="P1460" s="1"/>
    </row>
    <row r="1461" spans="16:16">
      <c r="P1461" s="1"/>
    </row>
    <row r="1462" spans="16:16">
      <c r="P1462" s="1"/>
    </row>
    <row r="1463" spans="16:16">
      <c r="P1463" s="1"/>
    </row>
    <row r="1464" spans="16:16">
      <c r="P1464" s="1"/>
    </row>
    <row r="1465" spans="16:16">
      <c r="P1465" s="1"/>
    </row>
    <row r="1466" spans="16:16">
      <c r="P1466" s="1"/>
    </row>
    <row r="1467" spans="16:16">
      <c r="P1467" s="1"/>
    </row>
    <row r="1468" spans="16:16">
      <c r="P1468" s="1"/>
    </row>
    <row r="1469" spans="16:16">
      <c r="P1469" s="1"/>
    </row>
    <row r="1470" spans="16:16">
      <c r="P1470" s="1"/>
    </row>
    <row r="1471" spans="16:16">
      <c r="P1471" s="1"/>
    </row>
    <row r="1472" spans="16:16">
      <c r="P1472" s="1"/>
    </row>
    <row r="1473" spans="16:16">
      <c r="P1473" s="1"/>
    </row>
    <row r="1474" spans="16:16">
      <c r="P1474" s="1"/>
    </row>
    <row r="1475" spans="16:16">
      <c r="P1475" s="1"/>
    </row>
    <row r="1476" spans="16:16">
      <c r="P1476" s="1"/>
    </row>
    <row r="1477" spans="16:16">
      <c r="P1477" s="1"/>
    </row>
    <row r="1478" spans="16:16">
      <c r="P1478" s="1"/>
    </row>
    <row r="1479" spans="16:16">
      <c r="P1479" s="1"/>
    </row>
    <row r="1480" spans="16:16">
      <c r="P1480" s="1"/>
    </row>
    <row r="1481" spans="16:16">
      <c r="P1481" s="1"/>
    </row>
    <row r="1482" spans="16:16">
      <c r="P1482" s="1"/>
    </row>
    <row r="1483" spans="16:16">
      <c r="P1483" s="1"/>
    </row>
    <row r="1484" spans="16:16">
      <c r="P1484" s="1"/>
    </row>
    <row r="1485" spans="16:16">
      <c r="P1485" s="1"/>
    </row>
    <row r="1486" spans="16:16">
      <c r="P1486" s="1"/>
    </row>
    <row r="1487" spans="16:16">
      <c r="P1487" s="1"/>
    </row>
    <row r="1488" spans="16:16">
      <c r="P1488" s="1"/>
    </row>
    <row r="1489" spans="16:16">
      <c r="P1489" s="1"/>
    </row>
    <row r="1490" spans="16:16">
      <c r="P1490" s="1"/>
    </row>
    <row r="1491" spans="16:16">
      <c r="P1491" s="1"/>
    </row>
    <row r="1492" spans="16:16">
      <c r="P1492" s="1"/>
    </row>
    <row r="1493" spans="16:16">
      <c r="P1493" s="1"/>
    </row>
    <row r="1494" spans="16:16">
      <c r="P1494" s="1"/>
    </row>
    <row r="1495" spans="16:16">
      <c r="P1495" s="1"/>
    </row>
    <row r="1496" spans="16:16">
      <c r="P1496" s="1"/>
    </row>
    <row r="1497" spans="16:16">
      <c r="P1497" s="1"/>
    </row>
    <row r="1498" spans="16:16">
      <c r="P1498" s="1"/>
    </row>
    <row r="1499" spans="16:16">
      <c r="P1499" s="1"/>
    </row>
    <row r="1500" spans="16:16">
      <c r="P1500" s="1"/>
    </row>
    <row r="1501" spans="16:16">
      <c r="P1501" s="1"/>
    </row>
    <row r="1502" spans="16:16">
      <c r="P1502" s="1"/>
    </row>
    <row r="1503" spans="16:16">
      <c r="P1503" s="1"/>
    </row>
    <row r="1504" spans="16:16">
      <c r="P1504" s="1"/>
    </row>
    <row r="1505" spans="16:16">
      <c r="P1505" s="1"/>
    </row>
    <row r="1506" spans="16:16">
      <c r="P1506" s="1"/>
    </row>
    <row r="1507" spans="16:16">
      <c r="P1507" s="1"/>
    </row>
    <row r="1508" spans="16:16">
      <c r="P1508" s="1"/>
    </row>
    <row r="1509" spans="16:16">
      <c r="P1509" s="1"/>
    </row>
    <row r="1510" spans="16:16">
      <c r="P1510" s="1"/>
    </row>
    <row r="1511" spans="16:16">
      <c r="P1511" s="1"/>
    </row>
    <row r="1512" spans="16:16">
      <c r="P1512" s="1"/>
    </row>
    <row r="1513" spans="16:16">
      <c r="P1513" s="1"/>
    </row>
    <row r="1514" spans="16:16">
      <c r="P1514" s="1"/>
    </row>
    <row r="1515" spans="16:16">
      <c r="P1515" s="1"/>
    </row>
    <row r="1516" spans="16:16">
      <c r="P1516" s="1"/>
    </row>
    <row r="1517" spans="16:16">
      <c r="P1517" s="1"/>
    </row>
    <row r="1518" spans="16:16">
      <c r="P1518" s="1"/>
    </row>
    <row r="1519" spans="16:16">
      <c r="P1519" s="1"/>
    </row>
    <row r="1520" spans="16:16">
      <c r="P1520" s="1"/>
    </row>
    <row r="1521" spans="16:16">
      <c r="P1521" s="1"/>
    </row>
    <row r="1522" spans="16:16">
      <c r="P1522" s="1"/>
    </row>
    <row r="1523" spans="16:16">
      <c r="P1523" s="1"/>
    </row>
    <row r="1524" spans="16:16">
      <c r="P1524" s="1"/>
    </row>
    <row r="1525" spans="16:16">
      <c r="P1525" s="1"/>
    </row>
    <row r="1526" spans="16:16">
      <c r="P1526" s="1"/>
    </row>
    <row r="1527" spans="16:16">
      <c r="P1527" s="1"/>
    </row>
    <row r="1528" spans="16:16">
      <c r="P1528" s="1"/>
    </row>
    <row r="1529" spans="16:16">
      <c r="P1529" s="1"/>
    </row>
    <row r="1530" spans="16:16">
      <c r="P1530" s="1"/>
    </row>
    <row r="1531" spans="16:16">
      <c r="P1531" s="1"/>
    </row>
    <row r="1532" spans="16:16">
      <c r="P1532" s="1"/>
    </row>
    <row r="1533" spans="16:16">
      <c r="P1533" s="1"/>
    </row>
    <row r="1534" spans="16:16">
      <c r="P1534" s="1"/>
    </row>
    <row r="1535" spans="16:16">
      <c r="P1535" s="1"/>
    </row>
    <row r="1536" spans="16:16">
      <c r="P1536" s="1"/>
    </row>
    <row r="1537" spans="16:16">
      <c r="P1537" s="1"/>
    </row>
    <row r="1538" spans="16:16">
      <c r="P1538" s="1"/>
    </row>
    <row r="1539" spans="16:16">
      <c r="P1539" s="1"/>
    </row>
    <row r="1540" spans="16:16">
      <c r="P1540" s="1"/>
    </row>
    <row r="1541" spans="16:16">
      <c r="P1541" s="1"/>
    </row>
    <row r="1542" spans="16:16">
      <c r="P1542" s="1"/>
    </row>
    <row r="1543" spans="16:16">
      <c r="P1543" s="1"/>
    </row>
    <row r="1544" spans="16:16">
      <c r="P1544" s="1"/>
    </row>
    <row r="1545" spans="16:16">
      <c r="P1545" s="1"/>
    </row>
    <row r="1546" spans="16:16">
      <c r="P1546" s="1"/>
    </row>
    <row r="1547" spans="16:16">
      <c r="P1547" s="1"/>
    </row>
    <row r="1548" spans="16:16">
      <c r="P1548" s="1"/>
    </row>
    <row r="1549" spans="16:16">
      <c r="P1549" s="1"/>
    </row>
    <row r="1550" spans="16:16">
      <c r="P1550" s="1"/>
    </row>
    <row r="1551" spans="16:16">
      <c r="P1551" s="1"/>
    </row>
    <row r="1552" spans="16:16">
      <c r="P1552" s="1"/>
    </row>
    <row r="1553" spans="16:16">
      <c r="P1553" s="1"/>
    </row>
    <row r="1554" spans="16:16">
      <c r="P1554" s="1"/>
    </row>
    <row r="1555" spans="16:16">
      <c r="P1555" s="1"/>
    </row>
    <row r="1556" spans="16:16">
      <c r="P1556" s="1"/>
    </row>
    <row r="1557" spans="16:16">
      <c r="P1557" s="1"/>
    </row>
    <row r="1558" spans="16:16">
      <c r="P1558" s="1"/>
    </row>
    <row r="1559" spans="16:16">
      <c r="P1559" s="1"/>
    </row>
    <row r="1560" spans="16:16">
      <c r="P1560" s="1"/>
    </row>
    <row r="1561" spans="16:16">
      <c r="P1561" s="1"/>
    </row>
    <row r="1562" spans="16:16">
      <c r="P1562" s="1"/>
    </row>
    <row r="1563" spans="16:16">
      <c r="P1563" s="1"/>
    </row>
    <row r="1564" spans="16:16">
      <c r="P1564" s="1"/>
    </row>
    <row r="1565" spans="16:16">
      <c r="P1565" s="1"/>
    </row>
    <row r="1566" spans="16:16">
      <c r="P1566" s="1"/>
    </row>
    <row r="1567" spans="16:16">
      <c r="P1567" s="1"/>
    </row>
    <row r="1568" spans="16:16">
      <c r="P1568" s="1"/>
    </row>
    <row r="1569" spans="16:16">
      <c r="P1569" s="1"/>
    </row>
    <row r="1570" spans="16:16">
      <c r="P1570" s="1"/>
    </row>
    <row r="1571" spans="16:16">
      <c r="P1571" s="1"/>
    </row>
    <row r="1572" spans="16:16">
      <c r="P1572" s="1"/>
    </row>
    <row r="1573" spans="16:16">
      <c r="P1573" s="1"/>
    </row>
    <row r="1574" spans="16:16">
      <c r="P1574" s="1"/>
    </row>
    <row r="1575" spans="16:16">
      <c r="P1575" s="1"/>
    </row>
    <row r="1576" spans="16:16">
      <c r="P1576" s="1"/>
    </row>
    <row r="1577" spans="16:16">
      <c r="P1577" s="1"/>
    </row>
    <row r="1578" spans="16:16">
      <c r="P1578" s="1"/>
    </row>
    <row r="1579" spans="16:16">
      <c r="P1579" s="1"/>
    </row>
    <row r="1580" spans="16:16">
      <c r="P1580" s="1"/>
    </row>
    <row r="1581" spans="16:16">
      <c r="P1581" s="1"/>
    </row>
    <row r="1582" spans="16:16">
      <c r="P1582" s="1"/>
    </row>
    <row r="1583" spans="16:16">
      <c r="P1583" s="1"/>
    </row>
    <row r="1584" spans="16:16">
      <c r="P1584" s="1"/>
    </row>
    <row r="1585" spans="16:16">
      <c r="P1585" s="1"/>
    </row>
    <row r="1586" spans="16:16">
      <c r="P1586" s="1"/>
    </row>
    <row r="1587" spans="16:16">
      <c r="P1587" s="1"/>
    </row>
    <row r="1588" spans="16:16">
      <c r="P1588" s="1"/>
    </row>
    <row r="1589" spans="16:16">
      <c r="P1589" s="1"/>
    </row>
    <row r="1590" spans="16:16">
      <c r="P1590" s="1"/>
    </row>
    <row r="1591" spans="16:16">
      <c r="P1591" s="1"/>
    </row>
    <row r="1592" spans="16:16">
      <c r="P1592" s="1"/>
    </row>
    <row r="1593" spans="16:16">
      <c r="P1593" s="1"/>
    </row>
    <row r="1594" spans="16:16">
      <c r="P1594" s="1"/>
    </row>
    <row r="1595" spans="16:16">
      <c r="P1595" s="1"/>
    </row>
    <row r="1596" spans="16:16">
      <c r="P1596" s="1"/>
    </row>
    <row r="1597" spans="16:16">
      <c r="P1597" s="1"/>
    </row>
    <row r="1598" spans="16:16">
      <c r="P1598" s="1"/>
    </row>
    <row r="1599" spans="16:16">
      <c r="P1599" s="1"/>
    </row>
    <row r="1600" spans="16:16">
      <c r="P1600" s="1"/>
    </row>
    <row r="1601" spans="16:16">
      <c r="P1601" s="1"/>
    </row>
    <row r="1602" spans="16:16">
      <c r="P1602" s="1"/>
    </row>
    <row r="1603" spans="16:16">
      <c r="P1603" s="1"/>
    </row>
    <row r="1604" spans="16:16">
      <c r="P1604" s="1"/>
    </row>
    <row r="1605" spans="16:16">
      <c r="P1605" s="1"/>
    </row>
    <row r="1606" spans="16:16">
      <c r="P1606" s="1"/>
    </row>
    <row r="1607" spans="16:16">
      <c r="P1607" s="1"/>
    </row>
    <row r="1608" spans="16:16">
      <c r="P1608" s="1"/>
    </row>
    <row r="1609" spans="16:16">
      <c r="P1609" s="1"/>
    </row>
    <row r="1610" spans="16:16">
      <c r="P1610" s="1"/>
    </row>
    <row r="1611" spans="16:16">
      <c r="P1611" s="1"/>
    </row>
    <row r="1612" spans="16:16">
      <c r="P1612" s="1"/>
    </row>
    <row r="1613" spans="16:16">
      <c r="P1613" s="1"/>
    </row>
    <row r="1614" spans="16:16">
      <c r="P1614" s="1"/>
    </row>
    <row r="1615" spans="16:16">
      <c r="P1615" s="1"/>
    </row>
    <row r="1616" spans="16:16">
      <c r="P1616" s="1"/>
    </row>
    <row r="1617" spans="16:16">
      <c r="P1617" s="1"/>
    </row>
    <row r="1618" spans="16:16">
      <c r="P1618" s="1"/>
    </row>
    <row r="1619" spans="16:16">
      <c r="P1619" s="1"/>
    </row>
    <row r="1620" spans="16:16">
      <c r="P1620" s="1"/>
    </row>
    <row r="1621" spans="16:16">
      <c r="P1621" s="1"/>
    </row>
    <row r="1622" spans="16:16">
      <c r="P1622" s="1"/>
    </row>
    <row r="1623" spans="16:16">
      <c r="P1623" s="1"/>
    </row>
    <row r="1624" spans="16:16">
      <c r="P1624" s="1"/>
    </row>
    <row r="1625" spans="16:16">
      <c r="P1625" s="1"/>
    </row>
    <row r="1626" spans="16:16">
      <c r="P1626" s="1"/>
    </row>
    <row r="1627" spans="16:16">
      <c r="P1627" s="1"/>
    </row>
    <row r="1628" spans="16:16">
      <c r="P1628" s="1"/>
    </row>
    <row r="1629" spans="16:16">
      <c r="P1629" s="1"/>
    </row>
    <row r="1630" spans="16:16">
      <c r="P1630" s="1"/>
    </row>
    <row r="1631" spans="16:16">
      <c r="P1631" s="1"/>
    </row>
    <row r="1632" spans="16:16">
      <c r="P1632" s="1"/>
    </row>
    <row r="1633" spans="16:16">
      <c r="P1633" s="1"/>
    </row>
    <row r="1634" spans="16:16">
      <c r="P1634" s="1"/>
    </row>
    <row r="1635" spans="16:16">
      <c r="P1635" s="1"/>
    </row>
    <row r="1636" spans="16:16">
      <c r="P1636" s="1"/>
    </row>
    <row r="1637" spans="16:16">
      <c r="P1637" s="1"/>
    </row>
    <row r="1638" spans="16:16">
      <c r="P1638" s="1"/>
    </row>
    <row r="1639" spans="16:16">
      <c r="P1639" s="1"/>
    </row>
    <row r="1640" spans="16:16">
      <c r="P1640" s="1"/>
    </row>
    <row r="1641" spans="16:16">
      <c r="P1641" s="1"/>
    </row>
    <row r="1642" spans="16:16">
      <c r="P1642" s="1"/>
    </row>
    <row r="1643" spans="16:16">
      <c r="P1643" s="1"/>
    </row>
    <row r="1644" spans="16:16">
      <c r="P1644" s="1"/>
    </row>
    <row r="1645" spans="16:16">
      <c r="P1645" s="1"/>
    </row>
    <row r="1646" spans="16:16">
      <c r="P1646" s="1"/>
    </row>
    <row r="1647" spans="16:16">
      <c r="P1647" s="1"/>
    </row>
    <row r="1648" spans="16:16">
      <c r="P1648" s="1"/>
    </row>
    <row r="1649" spans="16:16">
      <c r="P1649" s="1"/>
    </row>
    <row r="1650" spans="16:16">
      <c r="P1650" s="1"/>
    </row>
    <row r="1651" spans="16:16">
      <c r="P1651" s="1"/>
    </row>
    <row r="1652" spans="16:16">
      <c r="P1652" s="1"/>
    </row>
    <row r="1653" spans="16:16">
      <c r="P1653" s="1"/>
    </row>
    <row r="1654" spans="16:16">
      <c r="P1654" s="1"/>
    </row>
    <row r="1655" spans="16:16">
      <c r="P1655" s="1"/>
    </row>
    <row r="1656" spans="16:16">
      <c r="P1656" s="1"/>
    </row>
    <row r="1657" spans="16:16">
      <c r="P1657" s="1"/>
    </row>
    <row r="1658" spans="16:16">
      <c r="P1658" s="1"/>
    </row>
    <row r="1659" spans="16:16">
      <c r="P1659" s="1"/>
    </row>
    <row r="1660" spans="16:16">
      <c r="P1660" s="1"/>
    </row>
    <row r="1661" spans="16:16">
      <c r="P1661" s="1"/>
    </row>
    <row r="1662" spans="16:16">
      <c r="P1662" s="1"/>
    </row>
    <row r="1663" spans="16:16">
      <c r="P1663" s="1"/>
    </row>
    <row r="1664" spans="16:16">
      <c r="P1664" s="1"/>
    </row>
    <row r="1665" spans="16:16">
      <c r="P1665" s="1"/>
    </row>
    <row r="1666" spans="16:16">
      <c r="P1666" s="1"/>
    </row>
    <row r="1667" spans="16:16">
      <c r="P1667" s="1"/>
    </row>
    <row r="1668" spans="16:16">
      <c r="P1668" s="1"/>
    </row>
    <row r="1669" spans="16:16">
      <c r="P1669" s="1"/>
    </row>
    <row r="1670" spans="16:16">
      <c r="P1670" s="1"/>
    </row>
    <row r="1671" spans="16:16">
      <c r="P1671" s="1"/>
    </row>
    <row r="1672" spans="16:16">
      <c r="P1672" s="1"/>
    </row>
    <row r="1673" spans="16:16">
      <c r="P1673" s="1"/>
    </row>
    <row r="1674" spans="16:16">
      <c r="P1674" s="1"/>
    </row>
    <row r="1675" spans="16:16">
      <c r="P1675" s="1"/>
    </row>
    <row r="1676" spans="16:16">
      <c r="P1676" s="1"/>
    </row>
    <row r="1677" spans="16:16">
      <c r="P1677" s="1"/>
    </row>
    <row r="1678" spans="16:16">
      <c r="P1678" s="1"/>
    </row>
    <row r="1679" spans="16:16">
      <c r="P1679" s="1"/>
    </row>
    <row r="1680" spans="16:16">
      <c r="P1680" s="1"/>
    </row>
    <row r="1681" spans="16:16">
      <c r="P1681" s="1"/>
    </row>
    <row r="1682" spans="16:16">
      <c r="P1682" s="1"/>
    </row>
    <row r="1683" spans="16:16">
      <c r="P1683" s="1"/>
    </row>
    <row r="1684" spans="16:16">
      <c r="P1684" s="1"/>
    </row>
    <row r="1685" spans="16:16">
      <c r="P1685" s="1"/>
    </row>
    <row r="1686" spans="16:16">
      <c r="P1686" s="1"/>
    </row>
    <row r="1687" spans="16:16">
      <c r="P1687" s="1"/>
    </row>
    <row r="1688" spans="16:16">
      <c r="P1688" s="1"/>
    </row>
    <row r="1689" spans="16:16">
      <c r="P1689" s="1"/>
    </row>
    <row r="1690" spans="16:16">
      <c r="P1690" s="1"/>
    </row>
    <row r="1691" spans="16:16">
      <c r="P1691" s="1"/>
    </row>
    <row r="1692" spans="16:16">
      <c r="P1692" s="1"/>
    </row>
    <row r="1693" spans="16:16">
      <c r="P1693" s="1"/>
    </row>
    <row r="1694" spans="16:16">
      <c r="P1694" s="1"/>
    </row>
    <row r="1695" spans="16:16">
      <c r="P1695" s="1"/>
    </row>
    <row r="1696" spans="16:16">
      <c r="P1696" s="1"/>
    </row>
    <row r="1697" spans="16:16">
      <c r="P1697" s="1"/>
    </row>
    <row r="1698" spans="16:16">
      <c r="P1698" s="1"/>
    </row>
    <row r="1699" spans="16:16">
      <c r="P1699" s="1"/>
    </row>
    <row r="1700" spans="16:16">
      <c r="P1700" s="1"/>
    </row>
    <row r="1701" spans="16:16">
      <c r="P1701" s="1"/>
    </row>
    <row r="1702" spans="16:16">
      <c r="P1702" s="1"/>
    </row>
    <row r="1703" spans="16:16">
      <c r="P1703" s="1"/>
    </row>
    <row r="1704" spans="16:16">
      <c r="P1704" s="1"/>
    </row>
    <row r="1705" spans="16:16">
      <c r="P1705" s="1"/>
    </row>
    <row r="1706" spans="16:16">
      <c r="P1706" s="1"/>
    </row>
    <row r="1707" spans="16:16">
      <c r="P1707" s="1"/>
    </row>
    <row r="1708" spans="16:16">
      <c r="P1708" s="1"/>
    </row>
    <row r="1709" spans="16:16">
      <c r="P1709" s="1"/>
    </row>
    <row r="1710" spans="16:16">
      <c r="P1710" s="1"/>
    </row>
    <row r="1711" spans="16:16">
      <c r="P1711" s="1"/>
    </row>
    <row r="1712" spans="16:16">
      <c r="P1712" s="1"/>
    </row>
    <row r="1713" spans="16:16">
      <c r="P1713" s="1"/>
    </row>
    <row r="1714" spans="16:16">
      <c r="P1714" s="1"/>
    </row>
    <row r="1715" spans="16:16">
      <c r="P1715" s="1"/>
    </row>
    <row r="1716" spans="16:16">
      <c r="P1716" s="1"/>
    </row>
    <row r="1717" spans="16:16">
      <c r="P1717" s="1"/>
    </row>
    <row r="1718" spans="16:16">
      <c r="P1718" s="1"/>
    </row>
    <row r="1719" spans="16:16">
      <c r="P1719" s="1"/>
    </row>
    <row r="1720" spans="16:16">
      <c r="P1720" s="1"/>
    </row>
    <row r="1721" spans="16:16">
      <c r="P1721" s="1"/>
    </row>
    <row r="1722" spans="16:16">
      <c r="P1722" s="1"/>
    </row>
    <row r="1723" spans="16:16">
      <c r="P1723" s="1"/>
    </row>
    <row r="1724" spans="16:16">
      <c r="P1724" s="1"/>
    </row>
    <row r="1725" spans="16:16">
      <c r="P1725" s="1"/>
    </row>
    <row r="1726" spans="16:16">
      <c r="P1726" s="1"/>
    </row>
    <row r="1727" spans="16:16">
      <c r="P1727" s="1"/>
    </row>
    <row r="1728" spans="16:16">
      <c r="P1728" s="1"/>
    </row>
    <row r="1729" spans="16:16">
      <c r="P1729" s="1"/>
    </row>
    <row r="1730" spans="16:16">
      <c r="P1730" s="1"/>
    </row>
    <row r="1731" spans="16:16">
      <c r="P1731" s="1"/>
    </row>
    <row r="1732" spans="16:16">
      <c r="P1732" s="1"/>
    </row>
    <row r="1733" spans="16:16">
      <c r="P1733" s="1"/>
    </row>
    <row r="1734" spans="16:16">
      <c r="P1734" s="1"/>
    </row>
    <row r="1735" spans="16:16">
      <c r="P1735" s="1"/>
    </row>
    <row r="1736" spans="16:16">
      <c r="P1736" s="1"/>
    </row>
    <row r="1737" spans="16:16">
      <c r="P1737" s="1"/>
    </row>
    <row r="1738" spans="16:16">
      <c r="P1738" s="1"/>
    </row>
    <row r="1739" spans="16:16">
      <c r="P1739" s="1"/>
    </row>
    <row r="1740" spans="16:16">
      <c r="P1740" s="1"/>
    </row>
    <row r="1741" spans="16:16">
      <c r="P1741" s="1"/>
    </row>
    <row r="1742" spans="16:16">
      <c r="P1742" s="1"/>
    </row>
    <row r="1743" spans="16:16">
      <c r="P1743" s="1"/>
    </row>
    <row r="1744" spans="16:16">
      <c r="P1744" s="1"/>
    </row>
    <row r="1745" spans="16:16">
      <c r="P1745" s="1"/>
    </row>
    <row r="1746" spans="16:16">
      <c r="P1746" s="1"/>
    </row>
    <row r="1747" spans="16:16">
      <c r="P1747" s="1"/>
    </row>
    <row r="1748" spans="16:16">
      <c r="P1748" s="1"/>
    </row>
    <row r="1749" spans="16:16">
      <c r="P1749" s="1"/>
    </row>
    <row r="1750" spans="16:16">
      <c r="P1750" s="1"/>
    </row>
    <row r="1751" spans="16:16">
      <c r="P1751" s="1"/>
    </row>
    <row r="1752" spans="16:16">
      <c r="P1752" s="1"/>
    </row>
    <row r="1753" spans="16:16">
      <c r="P1753" s="1"/>
    </row>
    <row r="1754" spans="16:16">
      <c r="P1754" s="1"/>
    </row>
    <row r="1755" spans="16:16">
      <c r="P1755" s="1"/>
    </row>
    <row r="1756" spans="16:16">
      <c r="P1756" s="1"/>
    </row>
    <row r="1757" spans="16:16">
      <c r="P1757" s="1"/>
    </row>
    <row r="1758" spans="16:16">
      <c r="P1758" s="1"/>
    </row>
    <row r="1759" spans="16:16">
      <c r="P1759" s="1"/>
    </row>
    <row r="1760" spans="16:16">
      <c r="P1760" s="1"/>
    </row>
    <row r="1761" spans="16:16">
      <c r="P1761" s="1"/>
    </row>
    <row r="1762" spans="16:16">
      <c r="P1762" s="1"/>
    </row>
    <row r="1763" spans="16:16">
      <c r="P1763" s="1"/>
    </row>
    <row r="1764" spans="16:16">
      <c r="P1764" s="1"/>
    </row>
    <row r="1765" spans="16:16">
      <c r="P1765" s="1"/>
    </row>
    <row r="1766" spans="16:16">
      <c r="P1766" s="1"/>
    </row>
    <row r="1767" spans="16:16">
      <c r="P1767" s="1"/>
    </row>
    <row r="1768" spans="16:16">
      <c r="P1768" s="1"/>
    </row>
    <row r="1769" spans="16:16">
      <c r="P1769" s="1"/>
    </row>
    <row r="1770" spans="16:16">
      <c r="P1770" s="1"/>
    </row>
    <row r="1771" spans="16:16">
      <c r="P1771" s="1"/>
    </row>
    <row r="1772" spans="16:16">
      <c r="P1772" s="1"/>
    </row>
    <row r="1773" spans="16:16">
      <c r="P1773" s="1"/>
    </row>
    <row r="1774" spans="16:16">
      <c r="P1774" s="1"/>
    </row>
    <row r="1775" spans="16:16">
      <c r="P1775" s="1"/>
    </row>
    <row r="1776" spans="16:16">
      <c r="P1776" s="1"/>
    </row>
    <row r="1777" spans="16:16">
      <c r="P1777" s="1"/>
    </row>
    <row r="1778" spans="16:16">
      <c r="P1778" s="1"/>
    </row>
    <row r="1779" spans="16:16">
      <c r="P1779" s="1"/>
    </row>
    <row r="1780" spans="16:16">
      <c r="P1780" s="1"/>
    </row>
    <row r="1781" spans="16:16">
      <c r="P1781" s="1"/>
    </row>
    <row r="1782" spans="16:16">
      <c r="P1782" s="1"/>
    </row>
    <row r="1783" spans="16:16">
      <c r="P1783" s="1"/>
    </row>
    <row r="1784" spans="16:16">
      <c r="P1784" s="1"/>
    </row>
    <row r="1785" spans="16:16">
      <c r="P1785" s="1"/>
    </row>
    <row r="1786" spans="16:16">
      <c r="P1786" s="1"/>
    </row>
    <row r="1787" spans="16:16">
      <c r="P1787" s="1"/>
    </row>
    <row r="1788" spans="16:16">
      <c r="P1788" s="1"/>
    </row>
    <row r="1789" spans="16:16">
      <c r="P1789" s="1"/>
    </row>
    <row r="1790" spans="16:16">
      <c r="P1790" s="1"/>
    </row>
    <row r="1791" spans="16:16">
      <c r="P1791" s="1"/>
    </row>
    <row r="1792" spans="16:16">
      <c r="P1792" s="1"/>
    </row>
    <row r="1793" spans="16:16">
      <c r="P1793" s="1"/>
    </row>
    <row r="1794" spans="16:16">
      <c r="P1794" s="1"/>
    </row>
    <row r="1795" spans="16:16">
      <c r="P1795" s="1"/>
    </row>
    <row r="1796" spans="16:16">
      <c r="P1796" s="1"/>
    </row>
    <row r="1797" spans="16:16">
      <c r="P1797" s="1"/>
    </row>
    <row r="1798" spans="16:16">
      <c r="P1798" s="1"/>
    </row>
    <row r="1799" spans="16:16">
      <c r="P1799" s="1"/>
    </row>
    <row r="1800" spans="16:16">
      <c r="P1800" s="1"/>
    </row>
    <row r="1801" spans="16:16">
      <c r="P1801" s="1"/>
    </row>
    <row r="1802" spans="16:16">
      <c r="P1802" s="1"/>
    </row>
    <row r="1803" spans="16:16">
      <c r="P1803" s="1"/>
    </row>
    <row r="1804" spans="16:16">
      <c r="P1804" s="1"/>
    </row>
    <row r="1805" spans="16:16">
      <c r="P1805" s="1"/>
    </row>
    <row r="1806" spans="16:16">
      <c r="P1806" s="1"/>
    </row>
    <row r="1807" spans="16:16">
      <c r="P1807" s="1"/>
    </row>
    <row r="1808" spans="16:16">
      <c r="P1808" s="1"/>
    </row>
    <row r="1809" spans="16:16">
      <c r="P1809" s="1"/>
    </row>
    <row r="1810" spans="16:16">
      <c r="P1810" s="1"/>
    </row>
    <row r="1811" spans="16:16">
      <c r="P1811" s="1"/>
    </row>
    <row r="1812" spans="16:16">
      <c r="P1812" s="1"/>
    </row>
    <row r="1813" spans="16:16">
      <c r="P1813" s="1"/>
    </row>
    <row r="1814" spans="16:16">
      <c r="P1814" s="1"/>
    </row>
    <row r="1815" spans="16:16">
      <c r="P1815" s="1"/>
    </row>
    <row r="1816" spans="16:16">
      <c r="P1816" s="1"/>
    </row>
    <row r="1817" spans="16:16">
      <c r="P1817" s="1"/>
    </row>
    <row r="1818" spans="16:16">
      <c r="P1818" s="1"/>
    </row>
    <row r="1819" spans="16:16">
      <c r="P1819" s="1"/>
    </row>
    <row r="1820" spans="16:16">
      <c r="P1820" s="1"/>
    </row>
    <row r="1821" spans="16:16">
      <c r="P1821" s="1"/>
    </row>
    <row r="1822" spans="16:16">
      <c r="P1822" s="1"/>
    </row>
    <row r="1823" spans="16:16">
      <c r="P1823" s="1"/>
    </row>
    <row r="1824" spans="16:16">
      <c r="P1824" s="1"/>
    </row>
    <row r="1825" spans="16:16">
      <c r="P1825" s="1"/>
    </row>
    <row r="1826" spans="16:16">
      <c r="P1826" s="1"/>
    </row>
    <row r="1827" spans="16:16">
      <c r="P1827" s="1"/>
    </row>
    <row r="1828" spans="16:16">
      <c r="P1828" s="1"/>
    </row>
    <row r="1829" spans="16:16">
      <c r="P1829" s="1"/>
    </row>
    <row r="1830" spans="16:16">
      <c r="P1830" s="1"/>
    </row>
    <row r="1831" spans="16:16">
      <c r="P1831" s="1"/>
    </row>
    <row r="1832" spans="16:16">
      <c r="P1832" s="1"/>
    </row>
    <row r="1833" spans="16:16">
      <c r="P1833" s="1"/>
    </row>
    <row r="1834" spans="16:16">
      <c r="P1834" s="1"/>
    </row>
    <row r="1835" spans="16:16">
      <c r="P1835" s="1"/>
    </row>
    <row r="1836" spans="16:16">
      <c r="P1836" s="1"/>
    </row>
    <row r="1837" spans="16:16">
      <c r="P1837" s="1"/>
    </row>
    <row r="1838" spans="16:16">
      <c r="P1838" s="1"/>
    </row>
    <row r="1839" spans="16:16">
      <c r="P1839" s="1"/>
    </row>
    <row r="1840" spans="16:16">
      <c r="P1840" s="1"/>
    </row>
    <row r="1841" spans="16:16">
      <c r="P1841" s="1"/>
    </row>
    <row r="1842" spans="16:16">
      <c r="P1842" s="1"/>
    </row>
    <row r="1843" spans="16:16">
      <c r="P1843" s="1"/>
    </row>
    <row r="1844" spans="16:16">
      <c r="P1844" s="1"/>
    </row>
    <row r="1845" spans="16:16">
      <c r="P1845" s="1"/>
    </row>
    <row r="1846" spans="16:16">
      <c r="P1846" s="1"/>
    </row>
    <row r="1847" spans="16:16">
      <c r="P1847" s="1"/>
    </row>
    <row r="1848" spans="16:16">
      <c r="P1848" s="1"/>
    </row>
    <row r="1849" spans="16:16">
      <c r="P1849" s="1"/>
    </row>
    <row r="1850" spans="16:16">
      <c r="P1850" s="1"/>
    </row>
    <row r="1851" spans="16:16">
      <c r="P1851" s="1"/>
    </row>
    <row r="1852" spans="16:16">
      <c r="P1852" s="1"/>
    </row>
    <row r="1853" spans="16:16">
      <c r="P1853" s="1"/>
    </row>
    <row r="1854" spans="16:16">
      <c r="P1854" s="1"/>
    </row>
    <row r="1855" spans="16:16">
      <c r="P1855" s="1"/>
    </row>
    <row r="1856" spans="16:16">
      <c r="P1856" s="1"/>
    </row>
    <row r="1857" spans="16:16">
      <c r="P1857" s="1"/>
    </row>
    <row r="1858" spans="16:16">
      <c r="P1858" s="1"/>
    </row>
    <row r="1859" spans="16:16">
      <c r="P1859" s="1"/>
    </row>
    <row r="1860" spans="16:16">
      <c r="P1860" s="1"/>
    </row>
    <row r="1861" spans="16:16">
      <c r="P1861" s="1"/>
    </row>
    <row r="1862" spans="16:16">
      <c r="P1862" s="1"/>
    </row>
    <row r="1863" spans="16:16">
      <c r="P1863" s="1"/>
    </row>
    <row r="1864" spans="16:16">
      <c r="P1864" s="1"/>
    </row>
    <row r="1865" spans="16:16">
      <c r="P1865" s="1"/>
    </row>
    <row r="1866" spans="16:16">
      <c r="P1866" s="1"/>
    </row>
    <row r="1867" spans="16:16">
      <c r="P1867" s="1"/>
    </row>
    <row r="1868" spans="16:16">
      <c r="P1868" s="1"/>
    </row>
    <row r="1869" spans="16:16">
      <c r="P1869" s="1"/>
    </row>
    <row r="1870" spans="16:16">
      <c r="P1870" s="1"/>
    </row>
    <row r="1871" spans="16:16">
      <c r="P1871" s="1"/>
    </row>
    <row r="1872" spans="16:16">
      <c r="P1872" s="1"/>
    </row>
    <row r="1873" spans="16:16">
      <c r="P1873" s="1"/>
    </row>
    <row r="1874" spans="16:16">
      <c r="P1874" s="1"/>
    </row>
    <row r="1875" spans="16:16">
      <c r="P1875" s="1"/>
    </row>
    <row r="1876" spans="16:16">
      <c r="P1876" s="1"/>
    </row>
    <row r="1877" spans="16:16">
      <c r="P1877" s="1"/>
    </row>
    <row r="1878" spans="16:16">
      <c r="P1878" s="1"/>
    </row>
    <row r="1879" spans="16:16">
      <c r="P1879" s="1"/>
    </row>
    <row r="1880" spans="16:16">
      <c r="P1880" s="1"/>
    </row>
    <row r="1881" spans="16:16">
      <c r="P1881" s="1"/>
    </row>
    <row r="1882" spans="16:16">
      <c r="P1882" s="1"/>
    </row>
    <row r="1883" spans="16:16">
      <c r="P1883" s="1"/>
    </row>
    <row r="1884" spans="16:16">
      <c r="P1884" s="1"/>
    </row>
    <row r="1885" spans="16:16">
      <c r="P1885" s="1"/>
    </row>
    <row r="1886" spans="16:16">
      <c r="P1886" s="1"/>
    </row>
    <row r="1887" spans="16:16">
      <c r="P1887" s="1"/>
    </row>
    <row r="1888" spans="16:16">
      <c r="P1888" s="1"/>
    </row>
    <row r="1889" spans="16:16">
      <c r="P1889" s="1"/>
    </row>
    <row r="1890" spans="16:16">
      <c r="P1890" s="1"/>
    </row>
    <row r="1891" spans="16:16">
      <c r="P1891" s="1"/>
    </row>
    <row r="1892" spans="16:16">
      <c r="P1892" s="1"/>
    </row>
    <row r="1893" spans="16:16">
      <c r="P1893" s="1"/>
    </row>
    <row r="1894" spans="16:16">
      <c r="P1894" s="1"/>
    </row>
    <row r="1895" spans="16:16">
      <c r="P1895" s="1"/>
    </row>
    <row r="1896" spans="16:16">
      <c r="P1896" s="1"/>
    </row>
    <row r="1897" spans="16:16">
      <c r="P1897" s="1"/>
    </row>
    <row r="1898" spans="16:16">
      <c r="P1898" s="1"/>
    </row>
    <row r="1899" spans="16:16">
      <c r="P1899" s="1"/>
    </row>
    <row r="1900" spans="16:16">
      <c r="P1900" s="1"/>
    </row>
    <row r="1901" spans="16:16">
      <c r="P1901" s="1"/>
    </row>
    <row r="1902" spans="16:16">
      <c r="P1902" s="1"/>
    </row>
    <row r="1903" spans="16:16">
      <c r="P1903" s="1"/>
    </row>
    <row r="1904" spans="16:16">
      <c r="P1904" s="1"/>
    </row>
    <row r="1905" spans="16:16">
      <c r="P1905" s="1"/>
    </row>
    <row r="1906" spans="16:16">
      <c r="P1906" s="1"/>
    </row>
    <row r="1907" spans="16:16">
      <c r="P1907" s="1"/>
    </row>
    <row r="1908" spans="16:16">
      <c r="P1908" s="1"/>
    </row>
    <row r="1909" spans="16:16">
      <c r="P1909" s="1"/>
    </row>
    <row r="1910" spans="16:16">
      <c r="P1910" s="1"/>
    </row>
    <row r="1911" spans="16:16">
      <c r="P1911" s="1"/>
    </row>
    <row r="1912" spans="16:16">
      <c r="P1912" s="1"/>
    </row>
    <row r="1913" spans="16:16">
      <c r="P1913" s="1"/>
    </row>
    <row r="1914" spans="16:16">
      <c r="P1914" s="1"/>
    </row>
    <row r="1915" spans="16:16">
      <c r="P1915" s="1"/>
    </row>
    <row r="1916" spans="16:16">
      <c r="P1916" s="1"/>
    </row>
    <row r="1917" spans="16:16">
      <c r="P1917" s="1"/>
    </row>
    <row r="1918" spans="16:16">
      <c r="P1918" s="1"/>
    </row>
    <row r="1919" spans="16:16">
      <c r="P1919" s="1"/>
    </row>
    <row r="1920" spans="16:16">
      <c r="P1920" s="1"/>
    </row>
    <row r="1921" spans="16:16">
      <c r="P1921" s="1"/>
    </row>
    <row r="1922" spans="16:16">
      <c r="P1922" s="1"/>
    </row>
    <row r="1923" spans="16:16">
      <c r="P1923" s="1"/>
    </row>
    <row r="1924" spans="16:16">
      <c r="P1924" s="1"/>
    </row>
    <row r="1925" spans="16:16">
      <c r="P1925" s="1"/>
    </row>
    <row r="1926" spans="16:16">
      <c r="P1926" s="1"/>
    </row>
    <row r="1927" spans="16:16">
      <c r="P1927" s="1"/>
    </row>
    <row r="1928" spans="16:16">
      <c r="P1928" s="1"/>
    </row>
    <row r="1929" spans="16:16">
      <c r="P1929" s="1"/>
    </row>
    <row r="1930" spans="16:16">
      <c r="P1930" s="1"/>
    </row>
    <row r="1931" spans="16:16">
      <c r="P1931" s="1"/>
    </row>
    <row r="1932" spans="16:16">
      <c r="P1932" s="1"/>
    </row>
    <row r="1933" spans="16:16">
      <c r="P1933" s="1"/>
    </row>
    <row r="1934" spans="16:16">
      <c r="P1934" s="1"/>
    </row>
    <row r="1935" spans="16:16">
      <c r="P1935" s="1"/>
    </row>
    <row r="1936" spans="16:16">
      <c r="P1936" s="1"/>
    </row>
    <row r="1937" spans="16:16">
      <c r="P1937" s="1"/>
    </row>
    <row r="1938" spans="16:16">
      <c r="P1938" s="1"/>
    </row>
    <row r="1939" spans="16:16">
      <c r="P1939" s="1"/>
    </row>
    <row r="1940" spans="16:16">
      <c r="P1940" s="1"/>
    </row>
    <row r="1941" spans="16:16">
      <c r="P1941" s="1"/>
    </row>
    <row r="1942" spans="16:16">
      <c r="P1942" s="1"/>
    </row>
    <row r="1943" spans="16:16">
      <c r="P1943" s="1"/>
    </row>
    <row r="1944" spans="16:16">
      <c r="P1944" s="1"/>
    </row>
    <row r="1945" spans="16:16">
      <c r="P1945" s="1"/>
    </row>
    <row r="1946" spans="16:16">
      <c r="P1946" s="1"/>
    </row>
    <row r="1947" spans="16:16">
      <c r="P1947" s="1"/>
    </row>
    <row r="1948" spans="16:16">
      <c r="P1948" s="1"/>
    </row>
    <row r="1949" spans="16:16">
      <c r="P1949" s="1"/>
    </row>
    <row r="1950" spans="16:16">
      <c r="P1950" s="1"/>
    </row>
    <row r="1951" spans="16:16">
      <c r="P1951" s="1"/>
    </row>
    <row r="1952" spans="16:16">
      <c r="P1952" s="1"/>
    </row>
    <row r="1953" spans="16:16">
      <c r="P1953" s="1"/>
    </row>
    <row r="1954" spans="16:16">
      <c r="P1954" s="1"/>
    </row>
    <row r="1955" spans="16:16">
      <c r="P1955" s="1"/>
    </row>
    <row r="1956" spans="16:16">
      <c r="P1956" s="1"/>
    </row>
    <row r="1957" spans="16:16">
      <c r="P1957" s="1"/>
    </row>
    <row r="1958" spans="16:16">
      <c r="P1958" s="1"/>
    </row>
    <row r="1959" spans="16:16">
      <c r="P1959" s="1"/>
    </row>
    <row r="1960" spans="16:16">
      <c r="P1960" s="1"/>
    </row>
    <row r="1961" spans="16:16">
      <c r="P1961" s="1"/>
    </row>
    <row r="1962" spans="16:16">
      <c r="P1962" s="1"/>
    </row>
    <row r="1963" spans="16:16">
      <c r="P1963" s="1"/>
    </row>
    <row r="1964" spans="16:16">
      <c r="P1964" s="1"/>
    </row>
    <row r="1965" spans="16:16">
      <c r="P1965" s="1"/>
    </row>
    <row r="1966" spans="16:16">
      <c r="P1966" s="1"/>
    </row>
    <row r="1967" spans="16:16">
      <c r="P1967" s="1"/>
    </row>
    <row r="1968" spans="16:16">
      <c r="P1968" s="1"/>
    </row>
    <row r="1969" spans="16:16">
      <c r="P1969" s="1"/>
    </row>
    <row r="1970" spans="16:16">
      <c r="P1970" s="1"/>
    </row>
    <row r="1971" spans="16:16">
      <c r="P1971" s="1"/>
    </row>
    <row r="1972" spans="16:16">
      <c r="P1972" s="1"/>
    </row>
    <row r="1973" spans="16:16">
      <c r="P1973" s="1"/>
    </row>
    <row r="1974" spans="16:16">
      <c r="P1974" s="1"/>
    </row>
    <row r="1975" spans="16:16">
      <c r="P1975" s="1"/>
    </row>
    <row r="1976" spans="16:16">
      <c r="P1976" s="1"/>
    </row>
    <row r="1977" spans="16:16">
      <c r="P1977" s="1"/>
    </row>
    <row r="1978" spans="16:16">
      <c r="P1978" s="1"/>
    </row>
    <row r="1979" spans="16:16">
      <c r="P1979" s="1"/>
    </row>
    <row r="1980" spans="16:16">
      <c r="P1980" s="1"/>
    </row>
    <row r="1981" spans="16:16">
      <c r="P1981" s="1"/>
    </row>
    <row r="1982" spans="16:16">
      <c r="P1982" s="1"/>
    </row>
    <row r="1983" spans="16:16">
      <c r="P1983" s="1"/>
    </row>
    <row r="1984" spans="16:16">
      <c r="P1984" s="1"/>
    </row>
    <row r="1985" spans="16:16">
      <c r="P1985" s="1"/>
    </row>
    <row r="1986" spans="16:16">
      <c r="P1986" s="1"/>
    </row>
    <row r="1987" spans="16:16">
      <c r="P1987" s="1"/>
    </row>
    <row r="1988" spans="16:16">
      <c r="P1988" s="1"/>
    </row>
    <row r="1989" spans="16:16">
      <c r="P1989" s="1"/>
    </row>
    <row r="1990" spans="16:16">
      <c r="P1990" s="1"/>
    </row>
    <row r="1991" spans="16:16">
      <c r="P1991" s="1"/>
    </row>
    <row r="1992" spans="16:16">
      <c r="P1992" s="1"/>
    </row>
    <row r="1993" spans="16:16">
      <c r="P1993" s="1"/>
    </row>
    <row r="1994" spans="16:16">
      <c r="P1994" s="1"/>
    </row>
    <row r="1995" spans="16:16">
      <c r="P1995" s="1"/>
    </row>
    <row r="1996" spans="16:16">
      <c r="P1996" s="1"/>
    </row>
    <row r="1997" spans="16:16">
      <c r="P1997" s="1"/>
    </row>
    <row r="1998" spans="16:16">
      <c r="P1998" s="1"/>
    </row>
    <row r="1999" spans="16:16">
      <c r="P1999" s="1"/>
    </row>
    <row r="2000" spans="16:16">
      <c r="P2000" s="1"/>
    </row>
    <row r="2001" spans="16:16">
      <c r="P2001" s="1"/>
    </row>
    <row r="2002" spans="16:16">
      <c r="P2002" s="1"/>
    </row>
    <row r="2003" spans="16:16">
      <c r="P2003" s="1"/>
    </row>
    <row r="2004" spans="16:16">
      <c r="P2004" s="1"/>
    </row>
    <row r="2005" spans="16:16">
      <c r="P2005" s="1"/>
    </row>
    <row r="2006" spans="16:16">
      <c r="P2006" s="1"/>
    </row>
    <row r="2007" spans="16:16">
      <c r="P2007" s="1"/>
    </row>
    <row r="2008" spans="16:16">
      <c r="P2008" s="1"/>
    </row>
    <row r="2009" spans="16:16">
      <c r="P2009" s="1"/>
    </row>
    <row r="2010" spans="16:16">
      <c r="P2010" s="1"/>
    </row>
    <row r="2011" spans="16:16">
      <c r="P2011" s="1"/>
    </row>
    <row r="2012" spans="16:16">
      <c r="P2012" s="1"/>
    </row>
    <row r="2013" spans="16:16">
      <c r="P2013" s="1"/>
    </row>
    <row r="2014" spans="16:16">
      <c r="P2014" s="1"/>
    </row>
    <row r="2015" spans="16:16">
      <c r="P2015" s="1"/>
    </row>
    <row r="2016" spans="16:16">
      <c r="P2016" s="1"/>
    </row>
    <row r="2017" spans="16:16">
      <c r="P2017" s="1"/>
    </row>
    <row r="2018" spans="16:16">
      <c r="P2018" s="1"/>
    </row>
    <row r="2019" spans="16:16">
      <c r="P2019" s="1"/>
    </row>
    <row r="2020" spans="16:16">
      <c r="P2020" s="1"/>
    </row>
    <row r="2021" spans="16:16">
      <c r="P2021" s="1"/>
    </row>
    <row r="2022" spans="16:16">
      <c r="P2022" s="1"/>
    </row>
    <row r="2023" spans="16:16">
      <c r="P2023" s="1"/>
    </row>
    <row r="2024" spans="16:16">
      <c r="P2024" s="1"/>
    </row>
    <row r="2025" spans="16:16">
      <c r="P2025" s="1"/>
    </row>
    <row r="2026" spans="16:16">
      <c r="P2026" s="1"/>
    </row>
    <row r="2027" spans="16:16">
      <c r="P2027" s="1"/>
    </row>
    <row r="2028" spans="16:16">
      <c r="P2028" s="1"/>
    </row>
    <row r="2029" spans="16:16">
      <c r="P2029" s="1"/>
    </row>
    <row r="2030" spans="16:16">
      <c r="P2030" s="1"/>
    </row>
    <row r="2031" spans="16:16">
      <c r="P2031" s="1"/>
    </row>
    <row r="2032" spans="16:16">
      <c r="P2032" s="1"/>
    </row>
    <row r="2033" spans="16:16">
      <c r="P2033" s="1"/>
    </row>
    <row r="2034" spans="16:16">
      <c r="P2034" s="1"/>
    </row>
    <row r="2035" spans="16:16">
      <c r="P2035" s="1"/>
    </row>
    <row r="2036" spans="16:16">
      <c r="P2036" s="1"/>
    </row>
    <row r="2037" spans="16:16">
      <c r="P2037" s="1"/>
    </row>
    <row r="2038" spans="16:16">
      <c r="P2038" s="1"/>
    </row>
    <row r="2039" spans="16:16">
      <c r="P2039" s="1"/>
    </row>
    <row r="2040" spans="16:16">
      <c r="P2040" s="1"/>
    </row>
    <row r="2041" spans="16:16">
      <c r="P2041" s="1"/>
    </row>
    <row r="2042" spans="16:16">
      <c r="P2042" s="1"/>
    </row>
    <row r="2043" spans="16:16">
      <c r="P2043" s="1"/>
    </row>
    <row r="2044" spans="16:16">
      <c r="P2044" s="1"/>
    </row>
    <row r="2045" spans="16:16">
      <c r="P2045" s="1"/>
    </row>
    <row r="2046" spans="16:16">
      <c r="P2046" s="1"/>
    </row>
    <row r="2047" spans="16:16">
      <c r="P2047" s="1"/>
    </row>
    <row r="2048" spans="16:16">
      <c r="P2048" s="1"/>
    </row>
    <row r="2049" spans="16:16">
      <c r="P2049" s="1"/>
    </row>
    <row r="2050" spans="16:16">
      <c r="P2050" s="1"/>
    </row>
    <row r="2051" spans="16:16">
      <c r="P2051" s="1"/>
    </row>
    <row r="2052" spans="16:16">
      <c r="P2052" s="1"/>
    </row>
    <row r="2053" spans="16:16">
      <c r="P2053" s="1"/>
    </row>
    <row r="2054" spans="16:16">
      <c r="P2054" s="1"/>
    </row>
    <row r="2055" spans="16:16">
      <c r="P2055" s="1"/>
    </row>
    <row r="2056" spans="16:16">
      <c r="P2056" s="1"/>
    </row>
    <row r="2057" spans="16:16">
      <c r="P2057" s="1"/>
    </row>
    <row r="2058" spans="16:16">
      <c r="P2058" s="1"/>
    </row>
    <row r="2059" spans="16:16">
      <c r="P2059" s="1"/>
    </row>
    <row r="2060" spans="16:16">
      <c r="P2060" s="1"/>
    </row>
    <row r="2061" spans="16:16">
      <c r="P2061" s="1"/>
    </row>
    <row r="2062" spans="16:16">
      <c r="P2062" s="1"/>
    </row>
    <row r="2063" spans="16:16">
      <c r="P2063" s="1"/>
    </row>
    <row r="2064" spans="16:16">
      <c r="P2064" s="1"/>
    </row>
    <row r="2065" spans="16:16">
      <c r="P2065" s="1"/>
    </row>
    <row r="2066" spans="16:16">
      <c r="P2066" s="1"/>
    </row>
  </sheetData>
  <mergeCells count="2">
    <mergeCell ref="A1:C1"/>
    <mergeCell ref="E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4"/>
  <dimension ref="A1:BZ2067"/>
  <sheetViews>
    <sheetView topLeftCell="AK2" zoomScale="90" zoomScaleNormal="90" workbookViewId="0">
      <selection activeCell="AR6" sqref="AR6"/>
    </sheetView>
  </sheetViews>
  <sheetFormatPr baseColWidth="10" defaultRowHeight="15"/>
  <cols>
    <col min="1" max="1" width="15" customWidth="1"/>
    <col min="2" max="2" width="13.28515625" bestFit="1" customWidth="1"/>
    <col min="3" max="3" width="6.85546875" customWidth="1"/>
    <col min="4" max="4" width="7.7109375" customWidth="1"/>
    <col min="5" max="5" width="12" bestFit="1" customWidth="1"/>
    <col min="6" max="6" width="14" bestFit="1" customWidth="1"/>
    <col min="7" max="7" width="4.140625" customWidth="1"/>
    <col min="8" max="10" width="14" customWidth="1"/>
    <col min="11" max="11" width="5.7109375" customWidth="1"/>
    <col min="12" max="13" width="14" customWidth="1"/>
    <col min="14" max="14" width="9.42578125" customWidth="1"/>
    <col min="15" max="15" width="8.140625" bestFit="1" customWidth="1"/>
    <col min="16" max="16" width="11.42578125" bestFit="1" customWidth="1"/>
    <col min="17" max="17" width="14" bestFit="1" customWidth="1"/>
    <col min="18" max="18" width="3.85546875" customWidth="1"/>
    <col min="19" max="19" width="8.140625" bestFit="1" customWidth="1"/>
    <col min="20" max="21" width="14" customWidth="1"/>
    <col min="22" max="22" width="6.28515625" customWidth="1"/>
    <col min="23" max="26" width="16.7109375" bestFit="1" customWidth="1"/>
    <col min="27" max="27" width="15.5703125" bestFit="1" customWidth="1"/>
    <col min="30" max="30" width="16.7109375" bestFit="1" customWidth="1"/>
    <col min="31" max="31" width="15.42578125" customWidth="1"/>
    <col min="32" max="32" width="12.7109375" bestFit="1" customWidth="1"/>
    <col min="36" max="36" width="21.28515625" bestFit="1" customWidth="1"/>
    <col min="37" max="37" width="18.7109375" bestFit="1" customWidth="1"/>
    <col min="38" max="38" width="28" bestFit="1" customWidth="1"/>
    <col min="39" max="39" width="23.5703125" bestFit="1" customWidth="1"/>
    <col min="40" max="40" width="7.85546875" bestFit="1" customWidth="1"/>
    <col min="41" max="41" width="4.28515625" customWidth="1"/>
    <col min="42" max="42" width="2" bestFit="1" customWidth="1"/>
    <col min="43" max="43" width="22.7109375" style="7" bestFit="1" customWidth="1"/>
    <col min="44" max="44" width="16.7109375" bestFit="1" customWidth="1"/>
    <col min="46" max="46" width="2" customWidth="1"/>
    <col min="47" max="47" width="13.85546875" customWidth="1"/>
    <col min="60" max="60" width="13.5703125" bestFit="1" customWidth="1"/>
    <col min="61" max="61" width="22.42578125" bestFit="1" customWidth="1"/>
    <col min="65" max="65" width="11.85546875" bestFit="1" customWidth="1"/>
    <col min="68" max="68" width="15.140625" customWidth="1"/>
    <col min="71" max="71" width="13.85546875" bestFit="1" customWidth="1"/>
    <col min="72" max="72" width="18" bestFit="1" customWidth="1"/>
    <col min="75" max="75" width="12" bestFit="1" customWidth="1"/>
    <col min="76" max="76" width="17.85546875" bestFit="1" customWidth="1"/>
  </cols>
  <sheetData>
    <row r="1" spans="1:78">
      <c r="AV1" s="70">
        <f>COLUMN()</f>
        <v>48</v>
      </c>
      <c r="AW1" s="70">
        <f>COLUMN()</f>
        <v>49</v>
      </c>
      <c r="AX1" s="70">
        <f>COLUMN()</f>
        <v>50</v>
      </c>
      <c r="AY1" s="70">
        <f>COLUMN()</f>
        <v>51</v>
      </c>
      <c r="AZ1" s="70">
        <f>COLUMN()</f>
        <v>52</v>
      </c>
      <c r="BA1" s="70">
        <f>COLUMN()</f>
        <v>53</v>
      </c>
      <c r="BB1" s="70">
        <f>COLUMN()</f>
        <v>54</v>
      </c>
      <c r="BC1" s="70">
        <f>COLUMN()</f>
        <v>55</v>
      </c>
      <c r="BD1" s="70">
        <f>COLUMN()</f>
        <v>56</v>
      </c>
      <c r="BE1" s="70">
        <f>COLUMN()</f>
        <v>57</v>
      </c>
      <c r="BF1" s="70">
        <f>COLUMN()</f>
        <v>58</v>
      </c>
      <c r="BG1" s="70">
        <f>COLUMN()</f>
        <v>59</v>
      </c>
      <c r="BH1" s="70">
        <f>COLUMN()</f>
        <v>60</v>
      </c>
      <c r="BI1" s="70">
        <f>COLUMN()</f>
        <v>61</v>
      </c>
      <c r="BL1" t="s">
        <v>59</v>
      </c>
      <c r="BT1" s="21" t="s">
        <v>59</v>
      </c>
      <c r="BU1" s="21"/>
    </row>
    <row r="2" spans="1:78">
      <c r="A2" s="108" t="s">
        <v>110</v>
      </c>
      <c r="B2" s="108"/>
      <c r="C2" s="108"/>
      <c r="D2" s="108" t="s">
        <v>110</v>
      </c>
      <c r="E2" s="108"/>
      <c r="F2" s="108"/>
      <c r="G2" s="108"/>
      <c r="H2" s="108"/>
      <c r="I2" s="108"/>
      <c r="J2" s="108"/>
      <c r="K2" s="2"/>
      <c r="L2" s="108" t="s">
        <v>112</v>
      </c>
      <c r="M2" s="108"/>
      <c r="N2" s="108"/>
      <c r="O2" s="108" t="s">
        <v>112</v>
      </c>
      <c r="P2" s="108"/>
      <c r="Q2" s="108"/>
      <c r="R2" s="108"/>
      <c r="S2" s="108"/>
      <c r="T2" s="108"/>
      <c r="U2" s="108"/>
      <c r="AQ2" s="21" t="s">
        <v>34</v>
      </c>
      <c r="AR2" s="34">
        <v>9900</v>
      </c>
      <c r="AS2" t="s">
        <v>143</v>
      </c>
      <c r="AU2" s="21" t="s">
        <v>60</v>
      </c>
      <c r="AV2" s="49">
        <v>2021</v>
      </c>
      <c r="AW2" s="49">
        <v>2021</v>
      </c>
      <c r="AX2" s="49">
        <v>2022</v>
      </c>
      <c r="AY2" s="49">
        <v>2022</v>
      </c>
      <c r="AZ2" s="49">
        <v>2022</v>
      </c>
      <c r="BA2" s="49">
        <v>2022</v>
      </c>
      <c r="BB2" s="49">
        <v>2022</v>
      </c>
      <c r="BC2" s="49">
        <v>2022</v>
      </c>
      <c r="BD2" s="49">
        <v>2022</v>
      </c>
      <c r="BE2" s="49">
        <v>2022</v>
      </c>
      <c r="BF2" s="49">
        <v>2022</v>
      </c>
      <c r="BG2" s="49">
        <v>2022</v>
      </c>
      <c r="BH2" s="70"/>
      <c r="BI2" s="70"/>
      <c r="BL2" t="s">
        <v>61</v>
      </c>
      <c r="BM2" s="9">
        <f>MAX(BH11:BH1010)</f>
        <v>0.98707646044346964</v>
      </c>
      <c r="BT2" s="21" t="s">
        <v>61</v>
      </c>
      <c r="BU2" s="21">
        <f>MAX(BH11:BH1010)</f>
        <v>0.98707646044346964</v>
      </c>
    </row>
    <row r="3" spans="1:78">
      <c r="A3" s="55" t="s">
        <v>62</v>
      </c>
      <c r="B3" s="55"/>
      <c r="E3" s="7" t="s">
        <v>35</v>
      </c>
      <c r="F3" s="7">
        <v>4500</v>
      </c>
      <c r="G3" t="s">
        <v>116</v>
      </c>
      <c r="L3" s="55" t="s">
        <v>62</v>
      </c>
      <c r="M3" s="55"/>
      <c r="P3" s="7" t="s">
        <v>35</v>
      </c>
      <c r="Q3" s="7">
        <v>5400</v>
      </c>
      <c r="R3" t="s">
        <v>116</v>
      </c>
      <c r="W3" t="s">
        <v>36</v>
      </c>
      <c r="X3" t="s">
        <v>36</v>
      </c>
      <c r="Y3" t="s">
        <v>37</v>
      </c>
      <c r="Z3" t="s">
        <v>37</v>
      </c>
      <c r="AA3" t="s">
        <v>38</v>
      </c>
      <c r="AC3" s="61" t="s">
        <v>39</v>
      </c>
      <c r="AD3" s="61" t="s">
        <v>40</v>
      </c>
      <c r="AE3" s="61" t="s">
        <v>41</v>
      </c>
      <c r="AF3" s="61" t="s">
        <v>42</v>
      </c>
      <c r="AG3" s="61" t="s">
        <v>36</v>
      </c>
      <c r="AH3" s="61" t="s">
        <v>37</v>
      </c>
      <c r="AI3" s="61" t="s">
        <v>43</v>
      </c>
      <c r="AJ3" s="61" t="s">
        <v>44</v>
      </c>
      <c r="AK3" s="61" t="s">
        <v>45</v>
      </c>
      <c r="AL3" s="61" t="s">
        <v>46</v>
      </c>
      <c r="AM3" s="61" t="s">
        <v>47</v>
      </c>
      <c r="AN3" s="61" t="s">
        <v>60</v>
      </c>
      <c r="AO3" s="49" t="s">
        <v>63</v>
      </c>
      <c r="AQ3" s="21" t="s">
        <v>48</v>
      </c>
      <c r="AR3" s="34"/>
      <c r="AU3" s="21" t="s">
        <v>63</v>
      </c>
      <c r="AV3" s="49">
        <v>11</v>
      </c>
      <c r="AW3" s="49">
        <v>12</v>
      </c>
      <c r="AX3" s="49">
        <v>1</v>
      </c>
      <c r="AY3" s="49">
        <v>2</v>
      </c>
      <c r="AZ3" s="49">
        <v>3</v>
      </c>
      <c r="BA3" s="49">
        <v>4</v>
      </c>
      <c r="BB3" s="49">
        <v>5</v>
      </c>
      <c r="BC3" s="49">
        <v>6</v>
      </c>
      <c r="BD3" s="49">
        <v>7</v>
      </c>
      <c r="BE3" s="49">
        <v>8</v>
      </c>
      <c r="BF3" s="49">
        <v>9</v>
      </c>
      <c r="BG3" s="49">
        <v>10</v>
      </c>
      <c r="BH3" s="70"/>
      <c r="BI3" s="70"/>
      <c r="BL3" t="s">
        <v>64</v>
      </c>
      <c r="BM3" s="9">
        <f>MIN(BH11:BH1010)</f>
        <v>0.95438115860690531</v>
      </c>
      <c r="BT3" s="21" t="s">
        <v>64</v>
      </c>
      <c r="BU3" s="21">
        <f>MIN(BH11:BH1010)</f>
        <v>0.95438115860690531</v>
      </c>
    </row>
    <row r="4" spans="1:78" ht="24">
      <c r="A4" s="34" t="s">
        <v>65</v>
      </c>
      <c r="B4" s="34"/>
      <c r="D4" s="57" t="s">
        <v>66</v>
      </c>
      <c r="E4" s="57" t="s">
        <v>67</v>
      </c>
      <c r="F4" s="57" t="s">
        <v>11</v>
      </c>
      <c r="G4" s="57"/>
      <c r="H4" s="57" t="s">
        <v>66</v>
      </c>
      <c r="I4" s="57" t="s">
        <v>67</v>
      </c>
      <c r="J4" s="57" t="s">
        <v>68</v>
      </c>
      <c r="L4" s="34" t="s">
        <v>65</v>
      </c>
      <c r="M4" s="34"/>
      <c r="O4" s="57" t="s">
        <v>66</v>
      </c>
      <c r="P4" s="57" t="s">
        <v>67</v>
      </c>
      <c r="Q4" s="57" t="s">
        <v>11</v>
      </c>
      <c r="R4" s="57"/>
      <c r="S4" s="57" t="s">
        <v>66</v>
      </c>
      <c r="T4" s="57" t="s">
        <v>67</v>
      </c>
      <c r="U4" s="57" t="s">
        <v>68</v>
      </c>
      <c r="W4" t="s">
        <v>49</v>
      </c>
      <c r="X4" t="s">
        <v>50</v>
      </c>
      <c r="Y4" t="s">
        <v>49</v>
      </c>
      <c r="Z4" t="s">
        <v>50</v>
      </c>
      <c r="AC4" s="49">
        <v>1</v>
      </c>
      <c r="AD4" s="90">
        <f ca="1">SMALL($W$5:$AA$504,AC4)</f>
        <v>44501</v>
      </c>
      <c r="AE4" s="49" t="str">
        <f ca="1">IFERROR(IF(VLOOKUP(AD4,$W$5:$W$504,1,0)&gt;0,$W$3,""),IFERROR(IF(VLOOKUP(AD4,$X$5:$X$504,1,0)&gt;0,$X$3,""),IFERROR(IF(VLOOKUP(AD4,$Y$5:$Y$504,1,0)&gt;0,$Y$3,""),IFERROR(IF(VLOOKUP(AD4,$Z$5:$Z$504,1,0)&gt;0,$Z$3,""),IFERROR(IF(VLOOKUP(AD4,$AA$5:$AA$64,1,0)&gt;0,$AA$3,""),"ERROR")))))</f>
        <v>CAMBIO MES</v>
      </c>
      <c r="AF4" s="49" t="str">
        <f ca="1">IFERROR(IF(VLOOKUP(AD4,$W$5:$W$504,1,0)&gt;0,$W$4,""),IFERROR(IF(VLOOKUP(AD4,$X$5:$X$504,1,0)&gt;0,$X$4,""),IFERROR(IF(VLOOKUP(AD4,$Y$5:$Y$504,1,0)&gt;0,$Y$4,""),IFERROR(IF(VLOOKUP(AD4,$Z$5:$Z$504,1,0)&gt;0,$Z$4,""),IFERROR(IF(VLOOKUP(AD4,$AA$5:$AA$64,1,0)&gt;0,$AA$3,""),"ERROR")))))</f>
        <v>CAMBIO MES</v>
      </c>
      <c r="AG4" s="49">
        <v>1</v>
      </c>
      <c r="AH4" s="49">
        <v>1</v>
      </c>
      <c r="AI4" s="49">
        <f>IF(AG4=1,1,IF(AH4=1,1,0))</f>
        <v>1</v>
      </c>
      <c r="AJ4" s="49">
        <f>IF((IF(AG4=1,$F$3,0)+IF(AH4=1,$Q$3,0))&gt;$AR$2,$AR$2,IF(AG4=1,$F$3,0)+IF(AH4=1,$Q$3,0))</f>
        <v>9900</v>
      </c>
      <c r="AK4" s="49">
        <f ca="1">(AD5-AD4)*24</f>
        <v>46.505670739570633</v>
      </c>
      <c r="AL4" s="49">
        <f ca="1">AI4*AK4*AJ4</f>
        <v>460406.14032174926</v>
      </c>
      <c r="AM4" s="49">
        <f ca="1">$AR$2*AK4</f>
        <v>460406.14032174926</v>
      </c>
      <c r="AN4" s="49">
        <f ca="1">YEAR(AD4)</f>
        <v>2021</v>
      </c>
      <c r="AO4" s="49">
        <f ca="1">MONTH(AD4)</f>
        <v>11</v>
      </c>
      <c r="AQ4" s="21" t="s">
        <v>3</v>
      </c>
      <c r="AR4" s="76">
        <f ca="1">+MIN(AD:AD)</f>
        <v>44501</v>
      </c>
      <c r="AU4" s="87" t="s">
        <v>69</v>
      </c>
      <c r="AV4" s="49">
        <f ca="1">SUMIFS($AL:$AL,$AN:$AN,AV2,$AO:$AO,AV3)</f>
        <v>7004541.7399686361</v>
      </c>
      <c r="AW4" s="49">
        <f t="shared" ref="AW4:BG4" ca="1" si="0">SUMIFS($AL:$AL,$AN:$AN,AW2,$AO:$AO,AW3)</f>
        <v>7208219.0978803569</v>
      </c>
      <c r="AX4" s="49">
        <f t="shared" ca="1" si="0"/>
        <v>7327677.5524061397</v>
      </c>
      <c r="AY4" s="49">
        <f t="shared" ca="1" si="0"/>
        <v>6491809.5316429753</v>
      </c>
      <c r="AZ4" s="49">
        <f t="shared" ca="1" si="0"/>
        <v>7326092.5306407157</v>
      </c>
      <c r="BA4" s="49">
        <f t="shared" ca="1" si="0"/>
        <v>7056505.0775760552</v>
      </c>
      <c r="BB4" s="49">
        <f t="shared" ca="1" si="0"/>
        <v>7270920.5449518859</v>
      </c>
      <c r="BC4" s="49">
        <f t="shared" ca="1" si="0"/>
        <v>7013659.2456846386</v>
      </c>
      <c r="BD4" s="49">
        <f t="shared" ca="1" si="0"/>
        <v>7295857.0422526095</v>
      </c>
      <c r="BE4" s="49">
        <f t="shared" ca="1" si="0"/>
        <v>7345136.9181367569</v>
      </c>
      <c r="BF4" s="49">
        <f t="shared" ca="1" si="0"/>
        <v>7057980.8793975972</v>
      </c>
      <c r="BG4" s="49">
        <f t="shared" ca="1" si="0"/>
        <v>7304117.1022004494</v>
      </c>
      <c r="BH4" s="70"/>
      <c r="BI4" s="70"/>
      <c r="BL4" t="s">
        <v>70</v>
      </c>
      <c r="BM4">
        <v>15</v>
      </c>
      <c r="BN4" t="s">
        <v>144</v>
      </c>
      <c r="BT4" s="21" t="s">
        <v>70</v>
      </c>
      <c r="BU4" s="21">
        <f>1+3.3*LOG10(1000)</f>
        <v>10.899999999999999</v>
      </c>
      <c r="BV4" t="s">
        <v>145</v>
      </c>
    </row>
    <row r="5" spans="1:78" ht="24">
      <c r="A5" s="34" t="s">
        <v>71</v>
      </c>
      <c r="B5" s="34"/>
      <c r="D5" s="25">
        <v>1</v>
      </c>
      <c r="E5" s="56">
        <f ca="1">RAND()</f>
        <v>0.78898652100444755</v>
      </c>
      <c r="F5" s="42">
        <f ca="1">$B$6*(-LN(E5))^(1/$B$7)</f>
        <v>46.505670739598003</v>
      </c>
      <c r="G5" s="42"/>
      <c r="H5" s="25">
        <v>1</v>
      </c>
      <c r="I5" s="42">
        <f ca="1">RAND()</f>
        <v>0.82586731856041951</v>
      </c>
      <c r="J5" s="42">
        <f ca="1">NORMINV(I5,$B$11,$B$13)</f>
        <v>3.8271547736472846</v>
      </c>
      <c r="K5" s="4"/>
      <c r="L5" s="34" t="s">
        <v>71</v>
      </c>
      <c r="M5" s="34"/>
      <c r="O5" s="25">
        <v>1</v>
      </c>
      <c r="P5" s="58">
        <f ca="1">RAND()</f>
        <v>0.35382718897010368</v>
      </c>
      <c r="Q5" s="42">
        <f ca="1">$M$6*(-LN(P5))^(1/$M$7)</f>
        <v>271.66115328707951</v>
      </c>
      <c r="R5" s="42"/>
      <c r="S5" s="25">
        <v>1</v>
      </c>
      <c r="T5" s="58">
        <f ca="1">RAND()</f>
        <v>0.88418834876544228</v>
      </c>
      <c r="U5" s="42">
        <f ca="1">NORMINV(T5,$M$11,$M$13)</f>
        <v>3.8640664158520108</v>
      </c>
      <c r="W5" s="1">
        <f ca="1">AA5+F5/24</f>
        <v>44502.937736280815</v>
      </c>
      <c r="X5" s="1">
        <f ca="1">W5+J5/24</f>
        <v>44503.09720106305</v>
      </c>
      <c r="Y5" s="1">
        <f ca="1">AA5+Q5/24</f>
        <v>44512.319214720294</v>
      </c>
      <c r="Z5" s="1">
        <f ca="1">Y5+U5/24</f>
        <v>44512.480217487624</v>
      </c>
      <c r="AA5" s="17">
        <v>44501</v>
      </c>
      <c r="AC5" s="49">
        <v>2</v>
      </c>
      <c r="AD5" s="90">
        <f t="shared" ref="AD5:AD68" ca="1" si="1">SMALL($W$5:$AA$504,AC5)</f>
        <v>44502.937736280815</v>
      </c>
      <c r="AE5" s="49" t="str">
        <f ca="1">IFERROR(IF(VLOOKUP(AD5,$W$5:$W$504,1,0)&gt;0,$W$3,""),IFERROR(IF(VLOOKUP(AD5,$X$5:$X$504,1,0)&gt;0,$X$3,""),IFERROR(IF(VLOOKUP(AD5,$Y$5:$Y$504,1,0)&gt;0,$Y$3,""),IFERROR(IF(VLOOKUP(AD5,$Z$5:$Z$504,1,0)&gt;0,$Z$3,""),IFERROR(IF(VLOOKUP(AD5,$AA$5:$AA$64,1,0)&gt;0,$AA$3,""),"ERROR")))))</f>
        <v>EQUIPO 1</v>
      </c>
      <c r="AF5" s="49" t="str">
        <f t="shared" ref="AF5:AF68" ca="1" si="2">IFERROR(IF(VLOOKUP(AD5,$W$5:$W$504,1,0)&gt;0,$W$4,""),IFERROR(IF(VLOOKUP(AD5,$X$5:$X$504,1,0)&gt;0,$X$4,""),IFERROR(IF(VLOOKUP(AD5,$Y$5:$Y$504,1,0)&gt;0,$Y$4,""),IFERROR(IF(VLOOKUP(AD5,$Z$5:$Z$504,1,0)&gt;0,$Z$4,""),IFERROR(IF(VLOOKUP(AD5,$AA$5:$AA$64,1,0)&gt;0,$AA$3,""),"ERROR")))))</f>
        <v>INICIO</v>
      </c>
      <c r="AG5" s="49">
        <f ca="1">IF(AE5&lt;&gt;$AG$3,AG4,IF(AF5="INICIO",0,IF(AF5="FIN",1,"ERROR")))</f>
        <v>0</v>
      </c>
      <c r="AH5" s="49">
        <f ca="1">IF(AE5&lt;&gt;$AH$3,AH4,IF(AF5="INICIO",0,IF(AF5="FIN",1,"ERROR")))</f>
        <v>1</v>
      </c>
      <c r="AI5" s="49">
        <f t="shared" ref="AI5:AI68" ca="1" si="3">IF(AG5=1,1,IF(AH5=1,1,0))</f>
        <v>1</v>
      </c>
      <c r="AJ5" s="49">
        <f ca="1">IF((IF(AG5=1,$F$3,0)+IF(AH5=1,$Q$3,0))&gt;$AR$2,$AR$2,IF(AG5=1,$F$3,0)+IF(AH5=1,$Q$3,0))</f>
        <v>5400</v>
      </c>
      <c r="AK5" s="49">
        <f t="shared" ref="AK5:AK68" ca="1" si="4">(AD6-AD5)*24</f>
        <v>3.8271547736367211</v>
      </c>
      <c r="AL5" s="49">
        <f t="shared" ref="AL5:AL68" ca="1" si="5">AI5*AK5*AJ5</f>
        <v>20666.635777638294</v>
      </c>
      <c r="AM5" s="49">
        <f t="shared" ref="AM5:AM67" ca="1" si="6">$AR$2*AK5</f>
        <v>37888.832259003539</v>
      </c>
      <c r="AN5" s="49">
        <f t="shared" ref="AN5:AN68" ca="1" si="7">YEAR(AD5)</f>
        <v>2021</v>
      </c>
      <c r="AO5" s="49">
        <f t="shared" ref="AO5:AO68" ca="1" si="8">MONTH(AD5)</f>
        <v>11</v>
      </c>
      <c r="AQ5" s="21" t="s">
        <v>51</v>
      </c>
      <c r="AR5" s="76">
        <f ca="1">+MAX(AD:AD)</f>
        <v>47142.456678600633</v>
      </c>
      <c r="AU5" s="87" t="s">
        <v>47</v>
      </c>
      <c r="AV5" s="49">
        <f ca="1">SUMIFS($AM:$AM,$AN:$AN,AV2,$AO:$AO,AV3)</f>
        <v>7127999.9999999981</v>
      </c>
      <c r="AW5" s="49">
        <f t="shared" ref="AW5:BG5" ca="1" si="9">SUMIFS($AM:$AM,$AN:$AN,AW2,$AO:$AO,AW3)</f>
        <v>7365599.9999999981</v>
      </c>
      <c r="AX5" s="49">
        <f t="shared" ca="1" si="9"/>
        <v>7365600</v>
      </c>
      <c r="AY5" s="49">
        <f t="shared" ca="1" si="9"/>
        <v>6652799.9999999981</v>
      </c>
      <c r="AZ5" s="49">
        <f t="shared" ca="1" si="9"/>
        <v>7365600</v>
      </c>
      <c r="BA5" s="49">
        <f t="shared" ca="1" si="9"/>
        <v>7127999.9999999991</v>
      </c>
      <c r="BB5" s="49">
        <f t="shared" ca="1" si="9"/>
        <v>7365600</v>
      </c>
      <c r="BC5" s="49">
        <f t="shared" ca="1" si="9"/>
        <v>7128000</v>
      </c>
      <c r="BD5" s="49">
        <f t="shared" ca="1" si="9"/>
        <v>7365600</v>
      </c>
      <c r="BE5" s="49">
        <f t="shared" ca="1" si="9"/>
        <v>7365600</v>
      </c>
      <c r="BF5" s="49">
        <f t="shared" ca="1" si="9"/>
        <v>7128000.0000000009</v>
      </c>
      <c r="BG5" s="49">
        <f t="shared" ca="1" si="9"/>
        <v>7365599.9999999991</v>
      </c>
      <c r="BH5" s="70"/>
      <c r="BI5" s="70"/>
      <c r="BL5" t="s">
        <v>72</v>
      </c>
      <c r="BM5">
        <f>(BM2-BM3)/BM4</f>
        <v>2.1796867891042885E-3</v>
      </c>
      <c r="BT5" s="21" t="s">
        <v>72</v>
      </c>
      <c r="BU5" s="91">
        <f>(BU2-BU3)/ROUNDUP(BU4,0)</f>
        <v>2.9723001669603936E-3</v>
      </c>
    </row>
    <row r="6" spans="1:78">
      <c r="A6" s="54" t="s">
        <v>73</v>
      </c>
      <c r="B6" s="36">
        <f>'Datos de Vida y falla'!Q26</f>
        <v>234.94001283807205</v>
      </c>
      <c r="D6" s="25">
        <v>2</v>
      </c>
      <c r="E6" s="56">
        <f t="shared" ref="E6:E69" ca="1" si="10">RAND()</f>
        <v>0.20348469537751157</v>
      </c>
      <c r="F6" s="42">
        <f t="shared" ref="F6:F69" ca="1" si="11">$B$6*(-LN(E6))^(1/$B$7)</f>
        <v>396.4708989514416</v>
      </c>
      <c r="G6" s="42"/>
      <c r="H6" s="25">
        <v>2</v>
      </c>
      <c r="I6" s="42">
        <f t="shared" ref="I6:I69" ca="1" si="12">RAND()</f>
        <v>0.24556185873906422</v>
      </c>
      <c r="J6" s="42">
        <f t="shared" ref="J6:J69" ca="1" si="13">NORMINV(I6,$B$11,$B$13)</f>
        <v>3.2960837126643541</v>
      </c>
      <c r="K6" s="4"/>
      <c r="L6" s="54" t="s">
        <v>73</v>
      </c>
      <c r="M6" s="36">
        <f>'Datos de Vida y falla'!AX26</f>
        <v>260.95609855257658</v>
      </c>
      <c r="O6" s="25">
        <v>2</v>
      </c>
      <c r="P6" s="58">
        <f t="shared" ref="P6:P69" ca="1" si="14">RAND()</f>
        <v>0.42557984142000382</v>
      </c>
      <c r="Q6" s="42">
        <f t="shared" ref="Q6:Q69" ca="1" si="15">$M$6*(-LN(P6))^(1/$M$7)</f>
        <v>221.10908675982304</v>
      </c>
      <c r="R6" s="42"/>
      <c r="S6" s="25">
        <v>2</v>
      </c>
      <c r="T6" s="58">
        <f t="shared" ref="T6:T69" ca="1" si="16">RAND()</f>
        <v>0.8264569269238573</v>
      </c>
      <c r="U6" s="42">
        <f t="shared" ref="U6:U69" ca="1" si="17">NORMINV(T6,$M$11,$M$13)</f>
        <v>3.7858472005549979</v>
      </c>
      <c r="W6" s="1">
        <f ca="1">X5+F6/24</f>
        <v>44519.616821852695</v>
      </c>
      <c r="X6" s="1">
        <f ca="1">W6+J6/24</f>
        <v>44519.754158674055</v>
      </c>
      <c r="Y6" s="1">
        <f ca="1">Z5+Q6/24</f>
        <v>44521.693096102616</v>
      </c>
      <c r="Z6" s="1">
        <f ca="1">Y6+U6/24</f>
        <v>44521.850839735969</v>
      </c>
      <c r="AA6" s="17">
        <v>44531</v>
      </c>
      <c r="AC6" s="49">
        <v>3</v>
      </c>
      <c r="AD6" s="90">
        <f t="shared" ca="1" si="1"/>
        <v>44503.09720106305</v>
      </c>
      <c r="AE6" s="49" t="str">
        <f t="shared" ref="AE6:AE68" ca="1" si="18">IFERROR(IF(VLOOKUP(AD6,$W$5:$W$504,1,0)&gt;0,$W$3,""),IFERROR(IF(VLOOKUP(AD6,$X$5:$X$504,1,0)&gt;0,$X$3,""),IFERROR(IF(VLOOKUP(AD6,$Y$5:$Y$504,1,0)&gt;0,$Y$3,""),IFERROR(IF(VLOOKUP(AD6,$Z$5:$Z$504,1,0)&gt;0,$Z$3,""),IFERROR(IF(VLOOKUP(AD6,$AA$5:$AA$64,1,0)&gt;0,$AA$3,""),"ERROR")))))</f>
        <v>EQUIPO 1</v>
      </c>
      <c r="AF6" s="49" t="str">
        <f t="shared" ca="1" si="2"/>
        <v>FIN</v>
      </c>
      <c r="AG6" s="49">
        <f ca="1">IF(AE6&lt;&gt;$AG$3,AG5,IF(AF6="INICIO",0,IF(AF6="FIN",1,"ERROR")))</f>
        <v>1</v>
      </c>
      <c r="AH6" s="49">
        <f t="shared" ref="AH6:AH69" ca="1" si="19">IF(AE6&lt;&gt;$AH$3,AH5,IF(AF6="INICIO",0,IF(AF6="FIN",1,"ERROR")))</f>
        <v>1</v>
      </c>
      <c r="AI6" s="49">
        <f t="shared" ca="1" si="3"/>
        <v>1</v>
      </c>
      <c r="AJ6" s="49">
        <f ca="1">IF((IF(AG6=1,$F$3,0)+IF(AH6=1,$Q$3,0))&gt;$AR$2,$AR$2,IF(AG6=1,$F$3,0)+IF(AH6=1,$Q$3,0))</f>
        <v>9900</v>
      </c>
      <c r="AK6" s="49">
        <f ca="1">(AD7-AD6)*24</f>
        <v>221.32832777383737</v>
      </c>
      <c r="AL6" s="49">
        <f t="shared" ca="1" si="5"/>
        <v>2191150.44496099</v>
      </c>
      <c r="AM6" s="49">
        <f t="shared" ca="1" si="6"/>
        <v>2191150.44496099</v>
      </c>
      <c r="AN6" s="49">
        <f t="shared" ca="1" si="7"/>
        <v>2021</v>
      </c>
      <c r="AO6" s="49">
        <f t="shared" ca="1" si="8"/>
        <v>11</v>
      </c>
      <c r="AQ6" s="21" t="s">
        <v>52</v>
      </c>
      <c r="AR6" s="65">
        <f ca="1">24*(AR5-AR4)</f>
        <v>63394.960286415182</v>
      </c>
      <c r="AS6" t="s">
        <v>53</v>
      </c>
      <c r="AU6" s="7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61" t="s">
        <v>74</v>
      </c>
      <c r="BI6" s="61" t="s">
        <v>75</v>
      </c>
      <c r="BQ6" s="110" t="s">
        <v>76</v>
      </c>
      <c r="BR6" s="110"/>
      <c r="BY6" s="60" t="s">
        <v>76</v>
      </c>
      <c r="BZ6" s="60"/>
    </row>
    <row r="7" spans="1:78" ht="24">
      <c r="A7" s="34" t="s">
        <v>77</v>
      </c>
      <c r="B7" s="34">
        <f>'Datos de Vida y falla'!Q27</f>
        <v>0.88881885909048819</v>
      </c>
      <c r="D7" s="25">
        <v>3</v>
      </c>
      <c r="E7" s="56">
        <f t="shared" ca="1" si="10"/>
        <v>0.64482704938040136</v>
      </c>
      <c r="F7" s="42">
        <f t="shared" ca="1" si="11"/>
        <v>92.991941154908844</v>
      </c>
      <c r="G7" s="42"/>
      <c r="H7" s="25">
        <v>3</v>
      </c>
      <c r="I7" s="42">
        <f t="shared" ca="1" si="12"/>
        <v>0.99622732579873219</v>
      </c>
      <c r="J7" s="42">
        <f t="shared" ca="1" si="13"/>
        <v>4.3932686981750031</v>
      </c>
      <c r="K7" s="4"/>
      <c r="L7" s="34" t="s">
        <v>77</v>
      </c>
      <c r="M7" s="34">
        <f>'Datos de Vida y falla'!AX27</f>
        <v>0.95035297606417135</v>
      </c>
      <c r="O7" s="25">
        <v>3</v>
      </c>
      <c r="P7" s="58">
        <f t="shared" ca="1" si="14"/>
        <v>6.5493093809947389E-2</v>
      </c>
      <c r="Q7" s="42">
        <f t="shared" ca="1" si="15"/>
        <v>749.57256985310244</v>
      </c>
      <c r="R7" s="42"/>
      <c r="S7" s="25">
        <v>3</v>
      </c>
      <c r="T7" s="58">
        <f t="shared" ca="1" si="16"/>
        <v>0.26559554514461814</v>
      </c>
      <c r="U7" s="42">
        <f t="shared" ca="1" si="17"/>
        <v>3.3071015364248915</v>
      </c>
      <c r="W7" s="1">
        <f ca="1">X6+F7/24</f>
        <v>44523.628822888844</v>
      </c>
      <c r="X7" s="1">
        <f ca="1">W7+J7/24</f>
        <v>44523.811875751271</v>
      </c>
      <c r="Y7" s="1">
        <f ca="1">Z6+Q7/24</f>
        <v>44553.083030146518</v>
      </c>
      <c r="Z7" s="1">
        <f ca="1">Y7+U7/24</f>
        <v>44553.220826043871</v>
      </c>
      <c r="AA7" s="17">
        <v>44562</v>
      </c>
      <c r="AC7" s="49">
        <v>4</v>
      </c>
      <c r="AD7" s="90">
        <f t="shared" ca="1" si="1"/>
        <v>44512.319214720294</v>
      </c>
      <c r="AE7" s="49" t="str">
        <f t="shared" ca="1" si="18"/>
        <v>EQUIPO 2</v>
      </c>
      <c r="AF7" s="49" t="str">
        <f t="shared" ca="1" si="2"/>
        <v>INICIO</v>
      </c>
      <c r="AG7" s="49">
        <f t="shared" ref="AG7:AG69" ca="1" si="20">IF(AE7&lt;&gt;$AG$3,AG6,IF(AF7="INICIO",0,IF(AF7="FIN",1,"ERROR")))</f>
        <v>1</v>
      </c>
      <c r="AH7" s="49">
        <f t="shared" ca="1" si="19"/>
        <v>0</v>
      </c>
      <c r="AI7" s="49">
        <f ca="1">IF(AG7=1,1,IF(AH7=1,1,0))</f>
        <v>1</v>
      </c>
      <c r="AJ7" s="49">
        <f t="shared" ref="AJ7:AJ68" ca="1" si="21">IF((IF(AG7=1,$F$3,0)+IF(AH7=1,$Q$3,0))&gt;$AR$2,$AR$2,IF(AG7=1,$F$3,0)+IF(AH7=1,$Q$3,0))</f>
        <v>4500</v>
      </c>
      <c r="AK7" s="49">
        <f t="shared" ca="1" si="4"/>
        <v>3.8640664159320295</v>
      </c>
      <c r="AL7" s="49">
        <f ca="1">AI7*AK7*AJ7</f>
        <v>17388.298871694133</v>
      </c>
      <c r="AM7" s="49">
        <f t="shared" ca="1" si="6"/>
        <v>38254.257517727092</v>
      </c>
      <c r="AN7" s="49">
        <f t="shared" ca="1" si="7"/>
        <v>2021</v>
      </c>
      <c r="AO7" s="49">
        <f t="shared" ca="1" si="8"/>
        <v>11</v>
      </c>
      <c r="AU7" s="87" t="s">
        <v>78</v>
      </c>
      <c r="AV7" s="49">
        <f ca="1">AV4/AV5</f>
        <v>0.98267981761625112</v>
      </c>
      <c r="AW7" s="49">
        <f t="shared" ref="AW7:BG7" ca="1" si="22">AW4/AW5</f>
        <v>0.97863298276859434</v>
      </c>
      <c r="AX7" s="49">
        <f t="shared" ca="1" si="22"/>
        <v>0.99485141093816387</v>
      </c>
      <c r="AY7" s="49">
        <f t="shared" ca="1" si="22"/>
        <v>0.97580109602618104</v>
      </c>
      <c r="AZ7" s="49">
        <f t="shared" ca="1" si="22"/>
        <v>0.99463621845344785</v>
      </c>
      <c r="BA7" s="49">
        <f t="shared" ca="1" si="22"/>
        <v>0.98996984814478906</v>
      </c>
      <c r="BB7" s="49">
        <f t="shared" ca="1" si="22"/>
        <v>0.98714572403495793</v>
      </c>
      <c r="BC7" s="49">
        <f t="shared" ca="1" si="22"/>
        <v>0.98395892896810311</v>
      </c>
      <c r="BD7" s="49">
        <f t="shared" ca="1" si="22"/>
        <v>0.99053125913063556</v>
      </c>
      <c r="BE7" s="49">
        <f t="shared" ca="1" si="22"/>
        <v>0.99722180380916103</v>
      </c>
      <c r="BF7" s="49">
        <f t="shared" ca="1" si="22"/>
        <v>0.99017689104904549</v>
      </c>
      <c r="BG7" s="49">
        <f t="shared" ca="1" si="22"/>
        <v>0.99165269661676581</v>
      </c>
      <c r="BH7" s="49">
        <f ca="1">MIN(AV7:BG7)</f>
        <v>0.97580109602618104</v>
      </c>
      <c r="BI7" s="49">
        <f ca="1">SUM(AV4:BG4)/SUM(AV5:BG5)</f>
        <v>0.98822145268597861</v>
      </c>
      <c r="BL7" t="s">
        <v>79</v>
      </c>
      <c r="BM7" t="s">
        <v>49</v>
      </c>
      <c r="BN7" t="s">
        <v>50</v>
      </c>
      <c r="BO7" t="s">
        <v>80</v>
      </c>
      <c r="BP7" t="s">
        <v>81</v>
      </c>
      <c r="BQ7" s="2" t="s">
        <v>0</v>
      </c>
      <c r="BR7" s="2" t="s">
        <v>82</v>
      </c>
      <c r="BT7" s="60" t="s">
        <v>83</v>
      </c>
      <c r="BU7" s="60" t="s">
        <v>49</v>
      </c>
      <c r="BV7" s="60" t="s">
        <v>50</v>
      </c>
      <c r="BW7" s="21" t="s">
        <v>80</v>
      </c>
      <c r="BX7" s="21" t="s">
        <v>81</v>
      </c>
      <c r="BY7" s="60" t="s">
        <v>84</v>
      </c>
      <c r="BZ7" s="60" t="s">
        <v>85</v>
      </c>
    </row>
    <row r="8" spans="1:78">
      <c r="A8" s="34" t="s">
        <v>86</v>
      </c>
      <c r="B8" s="38">
        <f>'Datos de Vida y falla'!Q29</f>
        <v>248.92071327429613</v>
      </c>
      <c r="D8" s="25">
        <v>4</v>
      </c>
      <c r="E8" s="56">
        <f t="shared" ca="1" si="10"/>
        <v>0.85000714935565336</v>
      </c>
      <c r="F8" s="42">
        <f t="shared" ca="1" si="11"/>
        <v>30.417863203465831</v>
      </c>
      <c r="G8" s="42"/>
      <c r="H8" s="25">
        <v>4</v>
      </c>
      <c r="I8" s="42">
        <f t="shared" ca="1" si="12"/>
        <v>0.24281528329987556</v>
      </c>
      <c r="J8" s="42">
        <f t="shared" ca="1" si="13"/>
        <v>3.2932258593930346</v>
      </c>
      <c r="K8" s="4"/>
      <c r="L8" s="34" t="s">
        <v>86</v>
      </c>
      <c r="M8" s="38">
        <f>'Datos de Vida y falla'!AX29</f>
        <v>267.01618889447701</v>
      </c>
      <c r="O8" s="25">
        <v>4</v>
      </c>
      <c r="P8" s="58">
        <f t="shared" ca="1" si="14"/>
        <v>0.76673648787217652</v>
      </c>
      <c r="Q8" s="42">
        <f t="shared" ca="1" si="15"/>
        <v>64.675181774044134</v>
      </c>
      <c r="R8" s="42"/>
      <c r="S8" s="25">
        <v>4</v>
      </c>
      <c r="T8" s="58">
        <f t="shared" ca="1" si="16"/>
        <v>0.4006243706698136</v>
      </c>
      <c r="U8" s="42">
        <f t="shared" ca="1" si="17"/>
        <v>3.4215453253064165</v>
      </c>
      <c r="W8" s="1">
        <f t="shared" ref="W8:W71" ca="1" si="23">X7+F8/24</f>
        <v>44525.079286718079</v>
      </c>
      <c r="X8" s="1">
        <f t="shared" ref="X8:X71" ca="1" si="24">W8+J8/24</f>
        <v>44525.216504462223</v>
      </c>
      <c r="Y8" s="1">
        <f t="shared" ref="Y8:Y71" ca="1" si="25">Z7+Q8/24</f>
        <v>44555.915625284455</v>
      </c>
      <c r="Z8" s="1">
        <f t="shared" ref="Z8:Z71" ca="1" si="26">Y8+U8/24</f>
        <v>44556.058189673007</v>
      </c>
      <c r="AA8" s="17">
        <v>44593</v>
      </c>
      <c r="AC8" s="49">
        <v>5</v>
      </c>
      <c r="AD8" s="90">
        <f t="shared" ca="1" si="1"/>
        <v>44512.480217487624</v>
      </c>
      <c r="AE8" s="49" t="str">
        <f t="shared" ca="1" si="18"/>
        <v>EQUIPO 2</v>
      </c>
      <c r="AF8" s="49" t="str">
        <f t="shared" ca="1" si="2"/>
        <v>FIN</v>
      </c>
      <c r="AG8" s="49">
        <f t="shared" ca="1" si="20"/>
        <v>1</v>
      </c>
      <c r="AH8" s="49">
        <f t="shared" ca="1" si="19"/>
        <v>1</v>
      </c>
      <c r="AI8" s="49">
        <f t="shared" ca="1" si="3"/>
        <v>1</v>
      </c>
      <c r="AJ8" s="49">
        <f t="shared" ca="1" si="21"/>
        <v>9900</v>
      </c>
      <c r="AK8" s="49">
        <f t="shared" ca="1" si="4"/>
        <v>171.2785047616926</v>
      </c>
      <c r="AL8" s="49">
        <f t="shared" ca="1" si="5"/>
        <v>1695657.1971407568</v>
      </c>
      <c r="AM8" s="49">
        <f t="shared" ca="1" si="6"/>
        <v>1695657.1971407568</v>
      </c>
      <c r="AN8" s="49">
        <f t="shared" ca="1" si="7"/>
        <v>2021</v>
      </c>
      <c r="AO8" s="49">
        <f t="shared" ca="1" si="8"/>
        <v>11</v>
      </c>
      <c r="AQ8" s="21" t="s">
        <v>54</v>
      </c>
      <c r="AU8" s="7"/>
      <c r="BL8">
        <v>1</v>
      </c>
      <c r="BM8" s="9">
        <f>BM3</f>
        <v>0.95438115860690531</v>
      </c>
      <c r="BN8" s="9">
        <f>BM8+$BM$5</f>
        <v>0.95656084539600961</v>
      </c>
      <c r="BO8">
        <f>COUNTIFS($BH$11:$BH$1010,"&gt;="&amp;BM8,$BH$11:$BH$1010,"&lt;="&amp;BN8)</f>
        <v>2</v>
      </c>
      <c r="BP8">
        <f>BO8</f>
        <v>2</v>
      </c>
      <c r="BQ8" s="22">
        <f>+BP8/$BP$22</f>
        <v>2E-3</v>
      </c>
      <c r="BR8" s="23">
        <f>1-BQ8</f>
        <v>0.998</v>
      </c>
      <c r="BT8" s="24">
        <f>+AVERAGE(BU8:BV8)</f>
        <v>0.9558673086903855</v>
      </c>
      <c r="BU8" s="24">
        <f>+BU3</f>
        <v>0.95438115860690531</v>
      </c>
      <c r="BV8" s="24">
        <f>+BU8+$BU$5</f>
        <v>0.95735345877386568</v>
      </c>
      <c r="BW8" s="25">
        <f>COUNTIFS($BH$11:$BH$1010,"&gt;="&amp;BU8,$BH$11:$BH$1010,"&lt;="&amp;BV8)</f>
        <v>2</v>
      </c>
      <c r="BX8" s="25">
        <f>+BW8</f>
        <v>2</v>
      </c>
      <c r="BY8" s="26">
        <f t="shared" ref="BY8:BY18" si="27">+BX8/$BX$18</f>
        <v>2E-3</v>
      </c>
      <c r="BZ8" s="24">
        <f>1-BY8</f>
        <v>0.99799599198396793</v>
      </c>
    </row>
    <row r="9" spans="1:78">
      <c r="A9" s="34"/>
      <c r="B9" s="34"/>
      <c r="D9" s="25">
        <v>5</v>
      </c>
      <c r="E9" s="56">
        <f t="shared" ca="1" si="10"/>
        <v>0.65845300438487886</v>
      </c>
      <c r="F9" s="42">
        <f t="shared" ca="1" si="11"/>
        <v>88.020845349664626</v>
      </c>
      <c r="G9" s="42"/>
      <c r="H9" s="25">
        <v>5</v>
      </c>
      <c r="I9" s="42">
        <f t="shared" ca="1" si="12"/>
        <v>0.40873794295649168</v>
      </c>
      <c r="J9" s="42">
        <f t="shared" ca="1" si="13"/>
        <v>3.445539512089677</v>
      </c>
      <c r="K9" s="4"/>
      <c r="L9" s="34"/>
      <c r="M9" s="34"/>
      <c r="O9" s="25">
        <v>5</v>
      </c>
      <c r="P9" s="58">
        <f t="shared" ca="1" si="14"/>
        <v>0.96418024041379802</v>
      </c>
      <c r="Q9" s="42">
        <f t="shared" ca="1" si="15"/>
        <v>8.0069283040220949</v>
      </c>
      <c r="R9" s="42"/>
      <c r="S9" s="25">
        <v>5</v>
      </c>
      <c r="T9" s="58">
        <f t="shared" ca="1" si="16"/>
        <v>0.562718514484847</v>
      </c>
      <c r="U9" s="42">
        <f t="shared" ca="1" si="17"/>
        <v>3.5467285162271338</v>
      </c>
      <c r="W9" s="1">
        <f t="shared" ca="1" si="23"/>
        <v>44528.884039685123</v>
      </c>
      <c r="X9" s="1">
        <f t="shared" ca="1" si="24"/>
        <v>44529.027603831462</v>
      </c>
      <c r="Y9" s="1">
        <f t="shared" ca="1" si="25"/>
        <v>44556.391811685673</v>
      </c>
      <c r="Z9" s="1">
        <f t="shared" ca="1" si="26"/>
        <v>44556.539592040514</v>
      </c>
      <c r="AA9" s="17">
        <v>44621</v>
      </c>
      <c r="AC9" s="49">
        <v>6</v>
      </c>
      <c r="AD9" s="90">
        <f t="shared" ca="1" si="1"/>
        <v>44519.616821852695</v>
      </c>
      <c r="AE9" s="49" t="str">
        <f t="shared" ca="1" si="18"/>
        <v>EQUIPO 1</v>
      </c>
      <c r="AF9" s="49" t="str">
        <f t="shared" ca="1" si="2"/>
        <v>INICIO</v>
      </c>
      <c r="AG9" s="49">
        <f t="shared" ca="1" si="20"/>
        <v>0</v>
      </c>
      <c r="AH9" s="49">
        <f t="shared" ca="1" si="19"/>
        <v>1</v>
      </c>
      <c r="AI9" s="49">
        <f t="shared" ca="1" si="3"/>
        <v>1</v>
      </c>
      <c r="AJ9" s="49">
        <f t="shared" ca="1" si="21"/>
        <v>5400</v>
      </c>
      <c r="AK9" s="49">
        <f t="shared" ca="1" si="4"/>
        <v>3.2960837126593105</v>
      </c>
      <c r="AL9" s="49">
        <f t="shared" ca="1" si="5"/>
        <v>17798.852048360277</v>
      </c>
      <c r="AM9" s="49">
        <f t="shared" ca="1" si="6"/>
        <v>32631.228755327174</v>
      </c>
      <c r="AN9" s="49">
        <f t="shared" ca="1" si="7"/>
        <v>2021</v>
      </c>
      <c r="AO9" s="49">
        <f t="shared" ca="1" si="8"/>
        <v>11</v>
      </c>
      <c r="AQ9" s="89">
        <f ca="1">+AR6*AR2</f>
        <v>627610106.83551025</v>
      </c>
      <c r="AR9" t="s">
        <v>55</v>
      </c>
      <c r="AU9" s="60"/>
      <c r="AV9" s="60">
        <v>2021</v>
      </c>
      <c r="AW9" s="60">
        <v>2021</v>
      </c>
      <c r="AX9" s="60">
        <v>2022</v>
      </c>
      <c r="AY9" s="60">
        <v>2022</v>
      </c>
      <c r="AZ9" s="60">
        <v>2022</v>
      </c>
      <c r="BA9" s="60">
        <v>2022</v>
      </c>
      <c r="BB9" s="60">
        <v>2022</v>
      </c>
      <c r="BC9" s="60">
        <v>2022</v>
      </c>
      <c r="BD9" s="60">
        <v>2022</v>
      </c>
      <c r="BE9" s="60">
        <v>2022</v>
      </c>
      <c r="BF9" s="60">
        <v>2022</v>
      </c>
      <c r="BG9" s="60">
        <v>2022</v>
      </c>
      <c r="BH9" s="60"/>
      <c r="BI9" s="60"/>
      <c r="BL9">
        <v>2</v>
      </c>
      <c r="BM9" s="9">
        <f>BN8</f>
        <v>0.95656084539600961</v>
      </c>
      <c r="BN9" s="9">
        <f>BM9+$BM$5</f>
        <v>0.9587405321851139</v>
      </c>
      <c r="BO9">
        <f>COUNTIFS($BH$11:$BH$1010,"&gt;"&amp;BM9,$BH$11:$BH$1010,"&lt;="&amp;BN9)</f>
        <v>0</v>
      </c>
      <c r="BP9">
        <f>BP8+BO9</f>
        <v>2</v>
      </c>
      <c r="BQ9" s="22">
        <f t="shared" ref="BQ9:BQ22" si="28">+BP9/$BP$22</f>
        <v>2E-3</v>
      </c>
      <c r="BR9" s="23">
        <f t="shared" ref="BR9:BR22" si="29">1-BQ9</f>
        <v>0.998</v>
      </c>
      <c r="BS9" s="19"/>
      <c r="BT9" s="24">
        <f>+AVERAGE(BU9:BV9)</f>
        <v>0.95883960885734587</v>
      </c>
      <c r="BU9" s="24">
        <f t="shared" ref="BU9:BU18" si="30">+BV8</f>
        <v>0.95735345877386568</v>
      </c>
      <c r="BV9" s="24">
        <f>+BU9+$BU$5</f>
        <v>0.96032575894082606</v>
      </c>
      <c r="BW9" s="25">
        <f t="shared" ref="BW9:BW18" si="31">COUNTIFS($BH$11:$BH$1010,"&gt;="&amp;BU9,$BH$11:$BH$1010,"&lt;="&amp;BV9)</f>
        <v>1</v>
      </c>
      <c r="BX9" s="25">
        <f t="shared" ref="BX9:BX18" si="32">+BX8+BW9</f>
        <v>3</v>
      </c>
      <c r="BY9" s="26">
        <f t="shared" si="27"/>
        <v>3.0000000000000001E-3</v>
      </c>
      <c r="BZ9" s="24">
        <f t="shared" ref="BZ9:BZ18" si="33">1-BY9</f>
        <v>0.99899799599198402</v>
      </c>
    </row>
    <row r="10" spans="1:78">
      <c r="A10" s="55" t="s">
        <v>87</v>
      </c>
      <c r="B10" s="55"/>
      <c r="D10" s="25">
        <v>6</v>
      </c>
      <c r="E10" s="56">
        <f t="shared" ca="1" si="10"/>
        <v>0.59638149456845491</v>
      </c>
      <c r="F10" s="42">
        <f t="shared" ca="1" si="11"/>
        <v>111.81241840897391</v>
      </c>
      <c r="G10" s="42"/>
      <c r="H10" s="25">
        <v>6</v>
      </c>
      <c r="I10" s="42">
        <f t="shared" ca="1" si="12"/>
        <v>0.20624351821474352</v>
      </c>
      <c r="J10" s="42">
        <f t="shared" ca="1" si="13"/>
        <v>3.2533095033057662</v>
      </c>
      <c r="K10" s="4"/>
      <c r="L10" s="55" t="s">
        <v>87</v>
      </c>
      <c r="M10" s="55"/>
      <c r="O10" s="25">
        <v>6</v>
      </c>
      <c r="P10" s="58">
        <f t="shared" ca="1" si="14"/>
        <v>0.70978174338761679</v>
      </c>
      <c r="Q10" s="42">
        <f t="shared" ca="1" si="15"/>
        <v>84.589318080145219</v>
      </c>
      <c r="R10" s="42"/>
      <c r="S10" s="25">
        <v>6</v>
      </c>
      <c r="T10" s="58">
        <f t="shared" ca="1" si="16"/>
        <v>0.79484319807079151</v>
      </c>
      <c r="U10" s="42">
        <f t="shared" ca="1" si="17"/>
        <v>3.750115186413491</v>
      </c>
      <c r="W10" s="1">
        <f t="shared" ca="1" si="23"/>
        <v>44533.686454598501</v>
      </c>
      <c r="X10" s="1">
        <f t="shared" ca="1" si="24"/>
        <v>44533.822009161137</v>
      </c>
      <c r="Y10" s="1">
        <f t="shared" ca="1" si="25"/>
        <v>44560.064146960518</v>
      </c>
      <c r="Z10" s="1">
        <f t="shared" ca="1" si="26"/>
        <v>44560.220401759951</v>
      </c>
      <c r="AA10" s="17">
        <v>44652</v>
      </c>
      <c r="AC10" s="49">
        <v>7</v>
      </c>
      <c r="AD10" s="90">
        <f t="shared" ca="1" si="1"/>
        <v>44519.754158674055</v>
      </c>
      <c r="AE10" s="49" t="str">
        <f t="shared" ca="1" si="18"/>
        <v>EQUIPO 1</v>
      </c>
      <c r="AF10" s="49" t="str">
        <f t="shared" ca="1" si="2"/>
        <v>FIN</v>
      </c>
      <c r="AG10" s="49">
        <f t="shared" ca="1" si="20"/>
        <v>1</v>
      </c>
      <c r="AH10" s="49">
        <f t="shared" ca="1" si="19"/>
        <v>1</v>
      </c>
      <c r="AI10" s="49">
        <f t="shared" ca="1" si="3"/>
        <v>1</v>
      </c>
      <c r="AJ10" s="49">
        <f t="shared" ca="1" si="21"/>
        <v>9900</v>
      </c>
      <c r="AK10" s="49">
        <f t="shared" ca="1" si="4"/>
        <v>46.534498285443988</v>
      </c>
      <c r="AL10" s="49">
        <f t="shared" ca="1" si="5"/>
        <v>460691.53302589548</v>
      </c>
      <c r="AM10" s="49">
        <f t="shared" ca="1" si="6"/>
        <v>460691.53302589548</v>
      </c>
      <c r="AN10" s="49">
        <f t="shared" ca="1" si="7"/>
        <v>2021</v>
      </c>
      <c r="AO10" s="49">
        <f t="shared" ca="1" si="8"/>
        <v>11</v>
      </c>
      <c r="AU10" s="88" t="s">
        <v>88</v>
      </c>
      <c r="AV10" s="60">
        <v>11</v>
      </c>
      <c r="AW10" s="60">
        <v>12</v>
      </c>
      <c r="AX10" s="60">
        <v>1</v>
      </c>
      <c r="AY10" s="60">
        <v>2</v>
      </c>
      <c r="AZ10" s="60">
        <v>3</v>
      </c>
      <c r="BA10" s="60">
        <v>4</v>
      </c>
      <c r="BB10" s="60">
        <v>5</v>
      </c>
      <c r="BC10" s="60">
        <v>6</v>
      </c>
      <c r="BD10" s="60">
        <v>7</v>
      </c>
      <c r="BE10" s="60">
        <v>8</v>
      </c>
      <c r="BF10" s="60">
        <v>9</v>
      </c>
      <c r="BG10" s="60">
        <v>10</v>
      </c>
      <c r="BH10" s="60" t="s">
        <v>74</v>
      </c>
      <c r="BI10" s="60" t="s">
        <v>75</v>
      </c>
      <c r="BL10">
        <v>3</v>
      </c>
      <c r="BM10" s="9">
        <f t="shared" ref="BM10:BM22" si="34">BN9</f>
        <v>0.9587405321851139</v>
      </c>
      <c r="BN10" s="9">
        <f>BM10+$BM$5</f>
        <v>0.9609202189742182</v>
      </c>
      <c r="BO10">
        <f t="shared" ref="BO10:BO22" si="35">COUNTIFS($BH$11:$BH$1010,"&gt;"&amp;BM10,$BH$11:$BH$1010,"&lt;="&amp;BN10)</f>
        <v>1</v>
      </c>
      <c r="BP10">
        <f t="shared" ref="BP10:BP22" si="36">BP9+BO10</f>
        <v>3</v>
      </c>
      <c r="BQ10" s="22">
        <f t="shared" si="28"/>
        <v>3.0000000000000001E-3</v>
      </c>
      <c r="BR10" s="23">
        <f t="shared" si="29"/>
        <v>0.997</v>
      </c>
      <c r="BS10" s="19"/>
      <c r="BT10" s="24">
        <f t="shared" ref="BT10:BT18" si="37">+AVERAGE(BU10:BV10)</f>
        <v>0.96181190902430624</v>
      </c>
      <c r="BU10" s="24">
        <f t="shared" si="30"/>
        <v>0.96032575894082606</v>
      </c>
      <c r="BV10" s="24">
        <f t="shared" ref="BV10:BV17" si="38">+BU10+$BU$5</f>
        <v>0.96329805910778643</v>
      </c>
      <c r="BW10" s="25">
        <f t="shared" si="31"/>
        <v>4</v>
      </c>
      <c r="BX10" s="25">
        <f t="shared" si="32"/>
        <v>7</v>
      </c>
      <c r="BY10" s="26">
        <f t="shared" si="27"/>
        <v>7.0000000000000001E-3</v>
      </c>
      <c r="BZ10" s="24">
        <f t="shared" si="33"/>
        <v>0.99498997995991989</v>
      </c>
    </row>
    <row r="11" spans="1:78">
      <c r="A11" s="34" t="s">
        <v>89</v>
      </c>
      <c r="B11" s="34">
        <f>'Datos de Vida y falla'!AD25</f>
        <v>3.5208968238376963</v>
      </c>
      <c r="D11" s="25">
        <v>7</v>
      </c>
      <c r="E11" s="56">
        <f t="shared" ca="1" si="10"/>
        <v>0.26631630561163711</v>
      </c>
      <c r="F11" s="42">
        <f t="shared" ca="1" si="11"/>
        <v>321.92050917131149</v>
      </c>
      <c r="G11" s="42"/>
      <c r="H11" s="25">
        <v>7</v>
      </c>
      <c r="I11" s="42">
        <f t="shared" ca="1" si="12"/>
        <v>0.64631660714756523</v>
      </c>
      <c r="J11" s="42">
        <f t="shared" ca="1" si="13"/>
        <v>3.6434689715556283</v>
      </c>
      <c r="K11" s="4"/>
      <c r="L11" s="34" t="s">
        <v>89</v>
      </c>
      <c r="M11" s="34">
        <f>'Datos de Vida y falla'!BL25</f>
        <v>3.4984808553823208</v>
      </c>
      <c r="O11" s="25">
        <v>7</v>
      </c>
      <c r="P11" s="58">
        <f t="shared" ca="1" si="14"/>
        <v>0.87582416598701851</v>
      </c>
      <c r="Q11" s="42">
        <f t="shared" ca="1" si="15"/>
        <v>31.134178418489942</v>
      </c>
      <c r="R11" s="42"/>
      <c r="S11" s="25">
        <v>7</v>
      </c>
      <c r="T11" s="58">
        <f t="shared" ca="1" si="16"/>
        <v>0.52840001371832046</v>
      </c>
      <c r="U11" s="42">
        <f t="shared" ca="1" si="17"/>
        <v>3.5202562224092429</v>
      </c>
      <c r="W11" s="1">
        <f t="shared" ca="1" si="23"/>
        <v>44547.235363709944</v>
      </c>
      <c r="X11" s="1">
        <f t="shared" ca="1" si="24"/>
        <v>44547.387174917094</v>
      </c>
      <c r="Y11" s="1">
        <f t="shared" ca="1" si="25"/>
        <v>44561.517659194054</v>
      </c>
      <c r="Z11" s="1">
        <f t="shared" ca="1" si="26"/>
        <v>44561.664336536654</v>
      </c>
      <c r="AA11" s="17">
        <v>44682</v>
      </c>
      <c r="AC11" s="49">
        <v>8</v>
      </c>
      <c r="AD11" s="90">
        <f t="shared" ca="1" si="1"/>
        <v>44521.693096102616</v>
      </c>
      <c r="AE11" s="49" t="str">
        <f t="shared" ca="1" si="18"/>
        <v>EQUIPO 2</v>
      </c>
      <c r="AF11" s="49" t="str">
        <f t="shared" ca="1" si="2"/>
        <v>INICIO</v>
      </c>
      <c r="AG11" s="49">
        <f t="shared" ca="1" si="20"/>
        <v>1</v>
      </c>
      <c r="AH11" s="49">
        <f t="shared" ca="1" si="19"/>
        <v>0</v>
      </c>
      <c r="AI11" s="49">
        <f t="shared" ca="1" si="3"/>
        <v>1</v>
      </c>
      <c r="AJ11" s="49">
        <f t="shared" ca="1" si="21"/>
        <v>4500</v>
      </c>
      <c r="AK11" s="49">
        <f t="shared" ca="1" si="4"/>
        <v>3.785847200488206</v>
      </c>
      <c r="AL11" s="49">
        <f t="shared" ca="1" si="5"/>
        <v>17036.312402196927</v>
      </c>
      <c r="AM11" s="49">
        <f t="shared" ca="1" si="6"/>
        <v>37479.887284833239</v>
      </c>
      <c r="AN11" s="49">
        <f t="shared" ca="1" si="7"/>
        <v>2021</v>
      </c>
      <c r="AO11" s="49">
        <f t="shared" ca="1" si="8"/>
        <v>11</v>
      </c>
      <c r="AQ11" s="21" t="s">
        <v>56</v>
      </c>
      <c r="AU11" s="25">
        <v>1</v>
      </c>
      <c r="AV11" s="25">
        <v>0.98583876672319903</v>
      </c>
      <c r="AW11" s="25">
        <v>0.98150512449842953</v>
      </c>
      <c r="AX11" s="25">
        <v>0.98392195615010103</v>
      </c>
      <c r="AY11" s="25">
        <v>0.98423924619494862</v>
      </c>
      <c r="AZ11" s="25">
        <v>0.98861638197401036</v>
      </c>
      <c r="BA11" s="25">
        <v>0.98861976237292926</v>
      </c>
      <c r="BB11" s="25">
        <v>0.98974598249087842</v>
      </c>
      <c r="BC11" s="25">
        <v>0.98585952164386548</v>
      </c>
      <c r="BD11" s="25">
        <v>0.98231944217156031</v>
      </c>
      <c r="BE11" s="25">
        <v>0.99031524817895245</v>
      </c>
      <c r="BF11" s="25">
        <v>0.98895879464619074</v>
      </c>
      <c r="BG11" s="25">
        <v>0.9950367823316798</v>
      </c>
      <c r="BH11" s="25">
        <v>0.98150512449842953</v>
      </c>
      <c r="BI11" s="25">
        <v>0.98710217179920023</v>
      </c>
      <c r="BL11">
        <v>4</v>
      </c>
      <c r="BM11" s="9">
        <f t="shared" si="34"/>
        <v>0.9609202189742182</v>
      </c>
      <c r="BN11" s="9">
        <f>BM11+$BM$5</f>
        <v>0.96309990576332249</v>
      </c>
      <c r="BO11">
        <f t="shared" si="35"/>
        <v>4</v>
      </c>
      <c r="BP11">
        <f t="shared" si="36"/>
        <v>7</v>
      </c>
      <c r="BQ11" s="22">
        <f t="shared" si="28"/>
        <v>7.0000000000000001E-3</v>
      </c>
      <c r="BR11" s="23">
        <f t="shared" si="29"/>
        <v>0.99299999999999999</v>
      </c>
      <c r="BS11" s="19"/>
      <c r="BT11" s="24">
        <f t="shared" si="37"/>
        <v>0.96478420919126662</v>
      </c>
      <c r="BU11" s="24">
        <f t="shared" si="30"/>
        <v>0.96329805910778643</v>
      </c>
      <c r="BV11" s="24">
        <f t="shared" si="38"/>
        <v>0.9662703592747468</v>
      </c>
      <c r="BW11" s="25">
        <f t="shared" si="31"/>
        <v>16</v>
      </c>
      <c r="BX11" s="25">
        <f t="shared" si="32"/>
        <v>23</v>
      </c>
      <c r="BY11" s="26">
        <f t="shared" si="27"/>
        <v>2.3E-2</v>
      </c>
      <c r="BZ11" s="24">
        <f t="shared" si="33"/>
        <v>0.97895791583166336</v>
      </c>
    </row>
    <row r="12" spans="1:78">
      <c r="A12" s="34" t="s">
        <v>90</v>
      </c>
      <c r="B12" s="34">
        <f>'Datos de Vida y falla'!AD26</f>
        <v>0.10661217895226198</v>
      </c>
      <c r="D12" s="25">
        <v>8</v>
      </c>
      <c r="E12" s="56">
        <f t="shared" ca="1" si="10"/>
        <v>0.57408105802068232</v>
      </c>
      <c r="F12" s="42">
        <f t="shared" ca="1" si="11"/>
        <v>121.12964315827658</v>
      </c>
      <c r="G12" s="42"/>
      <c r="H12" s="25">
        <v>8</v>
      </c>
      <c r="I12" s="42">
        <f t="shared" ca="1" si="12"/>
        <v>0.38359469297074877</v>
      </c>
      <c r="J12" s="42">
        <f t="shared" ca="1" si="13"/>
        <v>3.4242309236635093</v>
      </c>
      <c r="K12" s="4"/>
      <c r="L12" s="34" t="s">
        <v>90</v>
      </c>
      <c r="M12" s="34">
        <f>'Datos de Vida y falla'!BL26</f>
        <v>9.3406988703014907E-2</v>
      </c>
      <c r="O12" s="25">
        <v>8</v>
      </c>
      <c r="P12" s="58">
        <f t="shared" ca="1" si="14"/>
        <v>9.6845858644547533E-2</v>
      </c>
      <c r="Q12" s="42">
        <f t="shared" ca="1" si="15"/>
        <v>636.82830915348347</v>
      </c>
      <c r="R12" s="42"/>
      <c r="S12" s="25">
        <v>8</v>
      </c>
      <c r="T12" s="58">
        <f t="shared" ca="1" si="16"/>
        <v>0.27106961011820374</v>
      </c>
      <c r="U12" s="42">
        <f t="shared" ca="1" si="17"/>
        <v>3.3121772317830089</v>
      </c>
      <c r="W12" s="1">
        <f t="shared" ca="1" si="23"/>
        <v>44552.43424338202</v>
      </c>
      <c r="X12" s="1">
        <f t="shared" ca="1" si="24"/>
        <v>44552.576919670508</v>
      </c>
      <c r="Y12" s="1">
        <f t="shared" ca="1" si="25"/>
        <v>44588.198849418048</v>
      </c>
      <c r="Z12" s="1">
        <f t="shared" ca="1" si="26"/>
        <v>44588.336856802707</v>
      </c>
      <c r="AA12" s="17">
        <v>44713</v>
      </c>
      <c r="AC12" s="49">
        <v>9</v>
      </c>
      <c r="AD12" s="90">
        <f t="shared" ca="1" si="1"/>
        <v>44521.850839735969</v>
      </c>
      <c r="AE12" s="49" t="str">
        <f t="shared" ca="1" si="18"/>
        <v>EQUIPO 2</v>
      </c>
      <c r="AF12" s="49" t="str">
        <f t="shared" ca="1" si="2"/>
        <v>FIN</v>
      </c>
      <c r="AG12" s="49">
        <f t="shared" ca="1" si="20"/>
        <v>1</v>
      </c>
      <c r="AH12" s="49">
        <f t="shared" ca="1" si="19"/>
        <v>1</v>
      </c>
      <c r="AI12" s="49">
        <f t="shared" ca="1" si="3"/>
        <v>1</v>
      </c>
      <c r="AJ12" s="49">
        <f t="shared" ca="1" si="21"/>
        <v>9900</v>
      </c>
      <c r="AK12" s="49">
        <f t="shared" ca="1" si="4"/>
        <v>42.671595669002272</v>
      </c>
      <c r="AL12" s="49">
        <f t="shared" ca="1" si="5"/>
        <v>422448.79712312249</v>
      </c>
      <c r="AM12" s="49">
        <f t="shared" ca="1" si="6"/>
        <v>422448.79712312249</v>
      </c>
      <c r="AN12" s="49">
        <f t="shared" ca="1" si="7"/>
        <v>2021</v>
      </c>
      <c r="AO12" s="49">
        <f t="shared" ca="1" si="8"/>
        <v>11</v>
      </c>
      <c r="AQ12" s="89">
        <f ca="1">SUM(AL4:AL2061)</f>
        <v>619862261.49488795</v>
      </c>
      <c r="AU12" s="25">
        <v>2</v>
      </c>
      <c r="AV12" s="25">
        <v>0.9906565486738117</v>
      </c>
      <c r="AW12" s="25">
        <v>0.98221702179652981</v>
      </c>
      <c r="AX12" s="25">
        <v>0.9762475329939112</v>
      </c>
      <c r="AY12" s="25">
        <v>0.99502551673537121</v>
      </c>
      <c r="AZ12" s="25">
        <v>0.98000833222604888</v>
      </c>
      <c r="BA12" s="25">
        <v>0.99033461548895119</v>
      </c>
      <c r="BB12" s="25">
        <v>0.98830278228077006</v>
      </c>
      <c r="BC12" s="25">
        <v>0.99740044518297188</v>
      </c>
      <c r="BD12" s="25">
        <v>0.98509388066344916</v>
      </c>
      <c r="BE12" s="25">
        <v>0.98615665981324818</v>
      </c>
      <c r="BF12" s="25">
        <v>0.97761331898899761</v>
      </c>
      <c r="BG12" s="25">
        <v>0.98948609118282083</v>
      </c>
      <c r="BH12" s="25">
        <v>0.9762475329939112</v>
      </c>
      <c r="BI12" s="25">
        <v>0.98644861273504791</v>
      </c>
      <c r="BL12">
        <v>5</v>
      </c>
      <c r="BM12" s="9">
        <f t="shared" si="34"/>
        <v>0.96309990576332249</v>
      </c>
      <c r="BN12" s="9">
        <f t="shared" ref="BN12:BN21" si="39">BM12+$BM$5</f>
        <v>0.96527959255242679</v>
      </c>
      <c r="BO12">
        <f t="shared" si="35"/>
        <v>6</v>
      </c>
      <c r="BP12">
        <f t="shared" si="36"/>
        <v>13</v>
      </c>
      <c r="BQ12" s="22">
        <f t="shared" si="28"/>
        <v>1.2999999999999999E-2</v>
      </c>
      <c r="BR12" s="23">
        <f t="shared" si="29"/>
        <v>0.98699999999999999</v>
      </c>
      <c r="BS12" s="19"/>
      <c r="BT12" s="24">
        <f t="shared" si="37"/>
        <v>0.96775650935822699</v>
      </c>
      <c r="BU12" s="24">
        <f t="shared" si="30"/>
        <v>0.9662703592747468</v>
      </c>
      <c r="BV12" s="24">
        <f t="shared" si="38"/>
        <v>0.96924265944170718</v>
      </c>
      <c r="BW12" s="25">
        <f t="shared" si="31"/>
        <v>43</v>
      </c>
      <c r="BX12" s="25">
        <f t="shared" si="32"/>
        <v>66</v>
      </c>
      <c r="BY12" s="26">
        <f t="shared" si="27"/>
        <v>6.6000000000000003E-2</v>
      </c>
      <c r="BZ12" s="24">
        <f t="shared" si="33"/>
        <v>0.93587174348697399</v>
      </c>
    </row>
    <row r="13" spans="1:78">
      <c r="A13" s="34" t="s">
        <v>91</v>
      </c>
      <c r="B13" s="34">
        <f>'Datos de Vida y falla'!AD24</f>
        <v>0.32651520477959672</v>
      </c>
      <c r="D13" s="25">
        <v>9</v>
      </c>
      <c r="E13" s="56">
        <f t="shared" ca="1" si="10"/>
        <v>0.8382196883010371</v>
      </c>
      <c r="F13" s="42">
        <f t="shared" ca="1" si="11"/>
        <v>33.374053433236604</v>
      </c>
      <c r="G13" s="42"/>
      <c r="H13" s="25">
        <v>9</v>
      </c>
      <c r="I13" s="42">
        <f t="shared" ca="1" si="12"/>
        <v>0.59289606690828212</v>
      </c>
      <c r="J13" s="42">
        <f t="shared" ca="1" si="13"/>
        <v>3.5976282617090884</v>
      </c>
      <c r="K13" s="4"/>
      <c r="L13" s="34" t="s">
        <v>91</v>
      </c>
      <c r="M13" s="34">
        <f>'Datos de Vida y falla'!BL24</f>
        <v>0.30562556945225461</v>
      </c>
      <c r="O13" s="25">
        <v>9</v>
      </c>
      <c r="P13" s="58">
        <f t="shared" ca="1" si="14"/>
        <v>0.89264420390444954</v>
      </c>
      <c r="Q13" s="42">
        <f t="shared" ca="1" si="15"/>
        <v>26.452469495942452</v>
      </c>
      <c r="R13" s="42"/>
      <c r="S13" s="25">
        <v>9</v>
      </c>
      <c r="T13" s="58">
        <f t="shared" ca="1" si="16"/>
        <v>0.75606988185859869</v>
      </c>
      <c r="U13" s="42">
        <f t="shared" ca="1" si="17"/>
        <v>3.710498248573602</v>
      </c>
      <c r="W13" s="1">
        <f t="shared" ca="1" si="23"/>
        <v>44553.967505230226</v>
      </c>
      <c r="X13" s="1">
        <f t="shared" ca="1" si="24"/>
        <v>44554.1174064078</v>
      </c>
      <c r="Y13" s="1">
        <f t="shared" ca="1" si="25"/>
        <v>44589.439043031707</v>
      </c>
      <c r="Z13" s="1">
        <f t="shared" ca="1" si="26"/>
        <v>44589.593647125395</v>
      </c>
      <c r="AA13" s="17">
        <v>44743</v>
      </c>
      <c r="AC13" s="49">
        <v>10</v>
      </c>
      <c r="AD13" s="90">
        <f t="shared" ca="1" si="1"/>
        <v>44523.628822888844</v>
      </c>
      <c r="AE13" s="49" t="str">
        <f t="shared" ca="1" si="18"/>
        <v>EQUIPO 1</v>
      </c>
      <c r="AF13" s="49" t="str">
        <f t="shared" ca="1" si="2"/>
        <v>INICIO</v>
      </c>
      <c r="AG13" s="49">
        <f t="shared" ca="1" si="20"/>
        <v>0</v>
      </c>
      <c r="AH13" s="49">
        <f t="shared" ca="1" si="19"/>
        <v>1</v>
      </c>
      <c r="AI13" s="49">
        <f t="shared" ca="1" si="3"/>
        <v>1</v>
      </c>
      <c r="AJ13" s="49">
        <f t="shared" ca="1" si="21"/>
        <v>5400</v>
      </c>
      <c r="AK13" s="49">
        <f t="shared" ca="1" si="4"/>
        <v>4.3932686982443556</v>
      </c>
      <c r="AL13" s="49">
        <f t="shared" ca="1" si="5"/>
        <v>23723.65097051952</v>
      </c>
      <c r="AM13" s="49">
        <f t="shared" ca="1" si="6"/>
        <v>43493.360112619121</v>
      </c>
      <c r="AN13" s="49">
        <f t="shared" ca="1" si="7"/>
        <v>2021</v>
      </c>
      <c r="AO13" s="49">
        <f t="shared" ca="1" si="8"/>
        <v>11</v>
      </c>
      <c r="AU13" s="25">
        <v>3</v>
      </c>
      <c r="AV13" s="25">
        <v>0.98379287597898368</v>
      </c>
      <c r="AW13" s="25">
        <v>0.98993155100564045</v>
      </c>
      <c r="AX13" s="25">
        <v>0.99073370404703565</v>
      </c>
      <c r="AY13" s="25">
        <v>0.97919759701889897</v>
      </c>
      <c r="AZ13" s="25">
        <v>0.98862266594147541</v>
      </c>
      <c r="BA13" s="25">
        <v>0.98516272873995603</v>
      </c>
      <c r="BB13" s="25">
        <v>0.99089058303928246</v>
      </c>
      <c r="BC13" s="25">
        <v>0.97726517834686977</v>
      </c>
      <c r="BD13" s="25">
        <v>0.99084783677970023</v>
      </c>
      <c r="BE13" s="25">
        <v>0.99281506545234788</v>
      </c>
      <c r="BF13" s="25">
        <v>0.98565446781124633</v>
      </c>
      <c r="BG13" s="25">
        <v>0.9902757842572425</v>
      </c>
      <c r="BH13" s="25">
        <v>0.97726517834686977</v>
      </c>
      <c r="BI13" s="25">
        <v>0.98720937849053503</v>
      </c>
      <c r="BL13">
        <v>6</v>
      </c>
      <c r="BM13" s="9">
        <f t="shared" si="34"/>
        <v>0.96527959255242679</v>
      </c>
      <c r="BN13" s="9">
        <f t="shared" si="39"/>
        <v>0.96745927934153109</v>
      </c>
      <c r="BO13">
        <f t="shared" si="35"/>
        <v>20</v>
      </c>
      <c r="BP13">
        <f t="shared" si="36"/>
        <v>33</v>
      </c>
      <c r="BQ13" s="22">
        <f t="shared" si="28"/>
        <v>3.3000000000000002E-2</v>
      </c>
      <c r="BR13" s="23">
        <f t="shared" si="29"/>
        <v>0.96699999999999997</v>
      </c>
      <c r="BS13" s="19"/>
      <c r="BT13" s="24">
        <f t="shared" si="37"/>
        <v>0.97072880952518736</v>
      </c>
      <c r="BU13" s="24">
        <f t="shared" si="30"/>
        <v>0.96924265944170718</v>
      </c>
      <c r="BV13" s="24">
        <f t="shared" si="38"/>
        <v>0.97221495960866755</v>
      </c>
      <c r="BW13" s="25">
        <f t="shared" si="31"/>
        <v>105</v>
      </c>
      <c r="BX13" s="25">
        <f t="shared" si="32"/>
        <v>171</v>
      </c>
      <c r="BY13" s="26">
        <f t="shared" si="27"/>
        <v>0.17100000000000001</v>
      </c>
      <c r="BZ13" s="24">
        <f t="shared" si="33"/>
        <v>0.83066132264529058</v>
      </c>
    </row>
    <row r="14" spans="1:78">
      <c r="A14" s="34" t="s">
        <v>24</v>
      </c>
      <c r="B14" s="34">
        <f>'Datos de Vida y falla'!AD28</f>
        <v>3.5208968238376963</v>
      </c>
      <c r="D14" s="25">
        <v>10</v>
      </c>
      <c r="E14" s="56">
        <f t="shared" ca="1" si="10"/>
        <v>7.2778098938046654E-3</v>
      </c>
      <c r="F14" s="42">
        <f t="shared" ca="1" si="11"/>
        <v>1411.788036740191</v>
      </c>
      <c r="G14" s="42"/>
      <c r="H14" s="25">
        <v>10</v>
      </c>
      <c r="I14" s="42">
        <f t="shared" ca="1" si="12"/>
        <v>0.77800127049103107</v>
      </c>
      <c r="J14" s="42">
        <f t="shared" ca="1" si="13"/>
        <v>3.7708312717881349</v>
      </c>
      <c r="K14" s="4"/>
      <c r="L14" s="34" t="s">
        <v>24</v>
      </c>
      <c r="M14" s="34">
        <f>'Datos de Vida y falla'!BL28</f>
        <v>3.4984808553823208</v>
      </c>
      <c r="O14" s="25">
        <v>10</v>
      </c>
      <c r="P14" s="58">
        <f t="shared" ca="1" si="14"/>
        <v>0.7167201716158893</v>
      </c>
      <c r="Q14" s="42">
        <f t="shared" ca="1" si="15"/>
        <v>82.065315444480007</v>
      </c>
      <c r="R14" s="42"/>
      <c r="S14" s="25">
        <v>10</v>
      </c>
      <c r="T14" s="58">
        <f t="shared" ca="1" si="16"/>
        <v>0.78318050915906312</v>
      </c>
      <c r="U14" s="42">
        <f t="shared" ca="1" si="17"/>
        <v>3.7377794987441426</v>
      </c>
      <c r="W14" s="1">
        <f t="shared" ca="1" si="23"/>
        <v>44612.941907938643</v>
      </c>
      <c r="X14" s="1">
        <f t="shared" ca="1" si="24"/>
        <v>44613.099025908297</v>
      </c>
      <c r="Y14" s="1">
        <f t="shared" ca="1" si="25"/>
        <v>44593.013035268916</v>
      </c>
      <c r="Z14" s="1">
        <f t="shared" ca="1" si="26"/>
        <v>44593.168776081366</v>
      </c>
      <c r="AA14" s="17">
        <v>44774</v>
      </c>
      <c r="AC14" s="49">
        <v>11</v>
      </c>
      <c r="AD14" s="90">
        <f t="shared" ca="1" si="1"/>
        <v>44523.811875751271</v>
      </c>
      <c r="AE14" s="49" t="str">
        <f t="shared" ca="1" si="18"/>
        <v>EQUIPO 1</v>
      </c>
      <c r="AF14" s="49" t="str">
        <f t="shared" ca="1" si="2"/>
        <v>FIN</v>
      </c>
      <c r="AG14" s="49">
        <f t="shared" ca="1" si="20"/>
        <v>1</v>
      </c>
      <c r="AH14" s="49">
        <f t="shared" ca="1" si="19"/>
        <v>1</v>
      </c>
      <c r="AI14" s="49">
        <f t="shared" ca="1" si="3"/>
        <v>1</v>
      </c>
      <c r="AJ14" s="49">
        <f t="shared" ca="1" si="21"/>
        <v>9900</v>
      </c>
      <c r="AK14" s="49">
        <f t="shared" ca="1" si="4"/>
        <v>30.417863203387242</v>
      </c>
      <c r="AL14" s="49">
        <f t="shared" ca="1" si="5"/>
        <v>301136.84571353369</v>
      </c>
      <c r="AM14" s="49">
        <f t="shared" ca="1" si="6"/>
        <v>301136.84571353369</v>
      </c>
      <c r="AN14" s="49">
        <f t="shared" ca="1" si="7"/>
        <v>2021</v>
      </c>
      <c r="AO14" s="49">
        <f t="shared" ca="1" si="8"/>
        <v>11</v>
      </c>
      <c r="AQ14" s="21" t="s">
        <v>18</v>
      </c>
      <c r="AU14" s="25">
        <v>4</v>
      </c>
      <c r="AV14" s="25">
        <v>0.98765953347515967</v>
      </c>
      <c r="AW14" s="25">
        <v>0.99373756022276782</v>
      </c>
      <c r="AX14" s="25">
        <v>0.9850228085624545</v>
      </c>
      <c r="AY14" s="25">
        <v>0.97733513702081987</v>
      </c>
      <c r="AZ14" s="25">
        <v>0.98829863630941006</v>
      </c>
      <c r="BA14" s="25">
        <v>0.98559618471463717</v>
      </c>
      <c r="BB14" s="25">
        <v>0.99233021157455059</v>
      </c>
      <c r="BC14" s="25">
        <v>0.9953899016693345</v>
      </c>
      <c r="BD14" s="25">
        <v>0.98138629329275007</v>
      </c>
      <c r="BE14" s="25">
        <v>0.97464466416275719</v>
      </c>
      <c r="BF14" s="25">
        <v>0.97827941931373619</v>
      </c>
      <c r="BG14" s="25">
        <v>0.98235987005489422</v>
      </c>
      <c r="BH14" s="25">
        <v>0.97464466416275719</v>
      </c>
      <c r="BI14" s="25">
        <v>0.98521730515434547</v>
      </c>
      <c r="BL14">
        <v>7</v>
      </c>
      <c r="BM14" s="9">
        <f t="shared" si="34"/>
        <v>0.96745927934153109</v>
      </c>
      <c r="BN14" s="9">
        <f t="shared" si="39"/>
        <v>0.96963896613063538</v>
      </c>
      <c r="BO14">
        <f t="shared" si="35"/>
        <v>44</v>
      </c>
      <c r="BP14">
        <f t="shared" si="36"/>
        <v>77</v>
      </c>
      <c r="BQ14" s="22">
        <f t="shared" si="28"/>
        <v>7.6999999999999999E-2</v>
      </c>
      <c r="BR14" s="23">
        <f t="shared" si="29"/>
        <v>0.92300000000000004</v>
      </c>
      <c r="BS14" s="19"/>
      <c r="BT14" s="24">
        <f t="shared" si="37"/>
        <v>0.97370110969214774</v>
      </c>
      <c r="BU14" s="24">
        <f t="shared" si="30"/>
        <v>0.97221495960866755</v>
      </c>
      <c r="BV14" s="24">
        <f t="shared" si="38"/>
        <v>0.97518725977562792</v>
      </c>
      <c r="BW14" s="25">
        <f t="shared" si="31"/>
        <v>187</v>
      </c>
      <c r="BX14" s="25">
        <f t="shared" si="32"/>
        <v>358</v>
      </c>
      <c r="BY14" s="26">
        <f t="shared" si="27"/>
        <v>0.35799999999999998</v>
      </c>
      <c r="BZ14" s="24">
        <f t="shared" si="33"/>
        <v>0.64328657314629256</v>
      </c>
    </row>
    <row r="15" spans="1:78">
      <c r="D15" s="25">
        <v>11</v>
      </c>
      <c r="E15" s="56">
        <f t="shared" ca="1" si="10"/>
        <v>0.50480520638404514</v>
      </c>
      <c r="F15" s="42">
        <f t="shared" ca="1" si="11"/>
        <v>153.13774844866774</v>
      </c>
      <c r="G15" s="42"/>
      <c r="H15" s="25">
        <v>11</v>
      </c>
      <c r="I15" s="42">
        <f t="shared" ca="1" si="12"/>
        <v>0.42223779823835361</v>
      </c>
      <c r="J15" s="42">
        <f t="shared" ca="1" si="13"/>
        <v>3.4568437053953631</v>
      </c>
      <c r="K15" s="4"/>
      <c r="L15" s="4"/>
      <c r="M15" s="4"/>
      <c r="O15" s="25">
        <v>11</v>
      </c>
      <c r="P15" s="58">
        <f t="shared" ca="1" si="14"/>
        <v>0.89391565498430681</v>
      </c>
      <c r="Q15" s="42">
        <f t="shared" ca="1" si="15"/>
        <v>26.103732733045778</v>
      </c>
      <c r="R15" s="42"/>
      <c r="S15" s="25">
        <v>11</v>
      </c>
      <c r="T15" s="58">
        <f t="shared" ca="1" si="16"/>
        <v>0.76474018299521829</v>
      </c>
      <c r="U15" s="42">
        <f t="shared" ca="1" si="17"/>
        <v>3.7190306057088622</v>
      </c>
      <c r="W15" s="1">
        <f t="shared" ca="1" si="23"/>
        <v>44619.479765426993</v>
      </c>
      <c r="X15" s="1">
        <f t="shared" ca="1" si="24"/>
        <v>44619.623800581387</v>
      </c>
      <c r="Y15" s="1">
        <f t="shared" ca="1" si="25"/>
        <v>44594.25643161191</v>
      </c>
      <c r="Z15" s="1">
        <f t="shared" ca="1" si="26"/>
        <v>44594.411391220478</v>
      </c>
      <c r="AA15" s="17">
        <v>44805</v>
      </c>
      <c r="AC15" s="49">
        <v>12</v>
      </c>
      <c r="AD15" s="90">
        <f t="shared" ca="1" si="1"/>
        <v>44525.079286718079</v>
      </c>
      <c r="AE15" s="49" t="str">
        <f t="shared" ca="1" si="18"/>
        <v>EQUIPO 1</v>
      </c>
      <c r="AF15" s="49" t="str">
        <f t="shared" ca="1" si="2"/>
        <v>INICIO</v>
      </c>
      <c r="AG15" s="49">
        <f t="shared" ca="1" si="20"/>
        <v>0</v>
      </c>
      <c r="AH15" s="49">
        <f t="shared" ca="1" si="19"/>
        <v>1</v>
      </c>
      <c r="AI15" s="49">
        <f t="shared" ca="1" si="3"/>
        <v>1</v>
      </c>
      <c r="AJ15" s="49">
        <f t="shared" ca="1" si="21"/>
        <v>5400</v>
      </c>
      <c r="AK15" s="49">
        <f t="shared" ca="1" si="4"/>
        <v>3.2932258594664745</v>
      </c>
      <c r="AL15" s="49">
        <f t="shared" ca="1" si="5"/>
        <v>17783.419641118962</v>
      </c>
      <c r="AM15" s="49">
        <f t="shared" ca="1" si="6"/>
        <v>32602.936008718098</v>
      </c>
      <c r="AN15" s="49">
        <f t="shared" ca="1" si="7"/>
        <v>2021</v>
      </c>
      <c r="AO15" s="49">
        <f t="shared" ca="1" si="8"/>
        <v>11</v>
      </c>
      <c r="AQ15" s="46">
        <f ca="1">+AQ12/AQ9</f>
        <v>0.98765500227571557</v>
      </c>
      <c r="AU15" s="25">
        <v>5</v>
      </c>
      <c r="AV15" s="25">
        <v>0.98818824287694884</v>
      </c>
      <c r="AW15" s="25">
        <v>0.98291896798538192</v>
      </c>
      <c r="AX15" s="25">
        <v>0.9782129886364781</v>
      </c>
      <c r="AY15" s="25">
        <v>0.98981567826506622</v>
      </c>
      <c r="AZ15" s="25">
        <v>0.9920691879735194</v>
      </c>
      <c r="BA15" s="25">
        <v>0.98195984393830504</v>
      </c>
      <c r="BB15" s="25">
        <v>0.98758119631697694</v>
      </c>
      <c r="BC15" s="25">
        <v>0.97880745479776632</v>
      </c>
      <c r="BD15" s="25">
        <v>0.99350814299272239</v>
      </c>
      <c r="BE15" s="25">
        <v>0.99468155734960839</v>
      </c>
      <c r="BF15" s="25">
        <v>0.99538066728851082</v>
      </c>
      <c r="BG15" s="25">
        <v>0.98325953074676564</v>
      </c>
      <c r="BH15" s="25">
        <v>0.9782129886364781</v>
      </c>
      <c r="BI15" s="25">
        <v>0.98718932600140497</v>
      </c>
      <c r="BL15">
        <v>8</v>
      </c>
      <c r="BM15" s="9">
        <f t="shared" si="34"/>
        <v>0.96963896613063538</v>
      </c>
      <c r="BN15" s="9">
        <f t="shared" si="39"/>
        <v>0.97181865291973968</v>
      </c>
      <c r="BO15">
        <f t="shared" si="35"/>
        <v>72</v>
      </c>
      <c r="BP15">
        <f t="shared" si="36"/>
        <v>149</v>
      </c>
      <c r="BQ15" s="22">
        <f t="shared" si="28"/>
        <v>0.14899999999999999</v>
      </c>
      <c r="BR15" s="23">
        <f t="shared" si="29"/>
        <v>0.85099999999999998</v>
      </c>
      <c r="BS15" s="19"/>
      <c r="BT15" s="24">
        <f t="shared" si="37"/>
        <v>0.97667340985910811</v>
      </c>
      <c r="BU15" s="24">
        <f t="shared" si="30"/>
        <v>0.97518725977562792</v>
      </c>
      <c r="BV15" s="24">
        <f t="shared" si="38"/>
        <v>0.9781595599425883</v>
      </c>
      <c r="BW15" s="25">
        <f t="shared" si="31"/>
        <v>284</v>
      </c>
      <c r="BX15" s="25">
        <f t="shared" si="32"/>
        <v>642</v>
      </c>
      <c r="BY15" s="26">
        <f t="shared" si="27"/>
        <v>0.64200000000000002</v>
      </c>
      <c r="BZ15" s="24">
        <f t="shared" si="33"/>
        <v>0.3587174348697395</v>
      </c>
    </row>
    <row r="16" spans="1:78">
      <c r="D16" s="25">
        <v>12</v>
      </c>
      <c r="E16" s="56">
        <f t="shared" ca="1" si="10"/>
        <v>1.9063759291553239E-3</v>
      </c>
      <c r="F16" s="42">
        <f t="shared" ca="1" si="11"/>
        <v>1850.856788620302</v>
      </c>
      <c r="G16" s="42"/>
      <c r="H16" s="25">
        <v>12</v>
      </c>
      <c r="I16" s="42">
        <f t="shared" ca="1" si="12"/>
        <v>0.51403737406533745</v>
      </c>
      <c r="J16" s="42">
        <f t="shared" ca="1" si="13"/>
        <v>3.532388115891048</v>
      </c>
      <c r="K16" s="4"/>
      <c r="L16" s="4"/>
      <c r="M16" s="4"/>
      <c r="O16" s="25">
        <v>12</v>
      </c>
      <c r="P16" s="58">
        <f t="shared" ca="1" si="14"/>
        <v>0.79002886792818083</v>
      </c>
      <c r="Q16" s="42">
        <f t="shared" ca="1" si="15"/>
        <v>57.031023433168663</v>
      </c>
      <c r="R16" s="42"/>
      <c r="S16" s="25">
        <v>12</v>
      </c>
      <c r="T16" s="58">
        <f t="shared" ca="1" si="16"/>
        <v>0.81675091857914972</v>
      </c>
      <c r="U16" s="42">
        <f t="shared" ca="1" si="17"/>
        <v>3.7744767146506231</v>
      </c>
      <c r="W16" s="1">
        <f t="shared" ca="1" si="23"/>
        <v>44696.742833440563</v>
      </c>
      <c r="X16" s="1">
        <f t="shared" ca="1" si="24"/>
        <v>44696.890016278725</v>
      </c>
      <c r="Y16" s="1">
        <f t="shared" ca="1" si="25"/>
        <v>44596.787683863527</v>
      </c>
      <c r="Z16" s="1">
        <f t="shared" ca="1" si="26"/>
        <v>44596.944953726641</v>
      </c>
      <c r="AA16" s="17">
        <v>44835</v>
      </c>
      <c r="AC16" s="49">
        <v>13</v>
      </c>
      <c r="AD16" s="90">
        <f t="shared" ca="1" si="1"/>
        <v>44525.216504462223</v>
      </c>
      <c r="AE16" s="49" t="str">
        <f t="shared" ca="1" si="18"/>
        <v>EQUIPO 1</v>
      </c>
      <c r="AF16" s="49" t="str">
        <f t="shared" ca="1" si="2"/>
        <v>FIN</v>
      </c>
      <c r="AG16" s="49">
        <f t="shared" ca="1" si="20"/>
        <v>1</v>
      </c>
      <c r="AH16" s="49">
        <f t="shared" ca="1" si="19"/>
        <v>1</v>
      </c>
      <c r="AI16" s="49">
        <f t="shared" ca="1" si="3"/>
        <v>1</v>
      </c>
      <c r="AJ16" s="49">
        <f t="shared" ca="1" si="21"/>
        <v>9900</v>
      </c>
      <c r="AK16" s="49">
        <f t="shared" ca="1" si="4"/>
        <v>88.020845349587034</v>
      </c>
      <c r="AL16" s="49">
        <f t="shared" ca="1" si="5"/>
        <v>871406.36896091164</v>
      </c>
      <c r="AM16" s="49">
        <f t="shared" ca="1" si="6"/>
        <v>871406.36896091164</v>
      </c>
      <c r="AN16" s="49">
        <f t="shared" ca="1" si="7"/>
        <v>2021</v>
      </c>
      <c r="AO16" s="49">
        <f t="shared" ca="1" si="8"/>
        <v>11</v>
      </c>
      <c r="AU16" s="25">
        <v>6</v>
      </c>
      <c r="AV16" s="25">
        <v>0.98007615835229067</v>
      </c>
      <c r="AW16" s="25">
        <v>0.99587100383240446</v>
      </c>
      <c r="AX16" s="25">
        <v>0.98350222308186175</v>
      </c>
      <c r="AY16" s="25">
        <v>0.98858885710988409</v>
      </c>
      <c r="AZ16" s="25">
        <v>0.98703802896587078</v>
      </c>
      <c r="BA16" s="25">
        <v>0.99083198923176652</v>
      </c>
      <c r="BB16" s="25">
        <v>1</v>
      </c>
      <c r="BC16" s="25">
        <v>0.98811584956113652</v>
      </c>
      <c r="BD16" s="25">
        <v>0.9914794614050102</v>
      </c>
      <c r="BE16" s="25">
        <v>0.98550608324387912</v>
      </c>
      <c r="BF16" s="25">
        <v>0.9837376257457604</v>
      </c>
      <c r="BG16" s="25">
        <v>0.99235726376696531</v>
      </c>
      <c r="BH16" s="25">
        <v>0.98007615835229067</v>
      </c>
      <c r="BI16" s="25">
        <v>0.98896359638077025</v>
      </c>
      <c r="BL16">
        <v>9</v>
      </c>
      <c r="BM16" s="9">
        <f t="shared" si="34"/>
        <v>0.97181865291973968</v>
      </c>
      <c r="BN16" s="9">
        <f t="shared" si="39"/>
        <v>0.97399833970884397</v>
      </c>
      <c r="BO16">
        <f t="shared" si="35"/>
        <v>122</v>
      </c>
      <c r="BP16">
        <f t="shared" si="36"/>
        <v>271</v>
      </c>
      <c r="BQ16" s="22">
        <f t="shared" si="28"/>
        <v>0.27100000000000002</v>
      </c>
      <c r="BR16" s="23">
        <f t="shared" si="29"/>
        <v>0.72899999999999998</v>
      </c>
      <c r="BS16" s="19"/>
      <c r="BT16" s="24">
        <f t="shared" si="37"/>
        <v>0.97964571002606848</v>
      </c>
      <c r="BU16" s="24">
        <f t="shared" si="30"/>
        <v>0.9781595599425883</v>
      </c>
      <c r="BV16" s="24">
        <f t="shared" si="38"/>
        <v>0.98113186010954867</v>
      </c>
      <c r="BW16" s="25">
        <f t="shared" si="31"/>
        <v>270</v>
      </c>
      <c r="BX16" s="25">
        <f t="shared" si="32"/>
        <v>912</v>
      </c>
      <c r="BY16" s="26">
        <f t="shared" si="27"/>
        <v>0.91200000000000003</v>
      </c>
      <c r="BZ16" s="24">
        <f t="shared" si="33"/>
        <v>8.8176352705410799E-2</v>
      </c>
    </row>
    <row r="17" spans="4:78">
      <c r="D17" s="25">
        <v>13</v>
      </c>
      <c r="E17" s="56">
        <f t="shared" ca="1" si="10"/>
        <v>0.73676272835690804</v>
      </c>
      <c r="F17" s="42">
        <f t="shared" ca="1" si="11"/>
        <v>61.877387972524275</v>
      </c>
      <c r="G17" s="42"/>
      <c r="H17" s="25">
        <v>13</v>
      </c>
      <c r="I17" s="42">
        <f t="shared" ca="1" si="12"/>
        <v>0.1110836021481747</v>
      </c>
      <c r="J17" s="42">
        <f t="shared" ca="1" si="13"/>
        <v>3.1222917609978738</v>
      </c>
      <c r="K17" s="4"/>
      <c r="L17" s="4"/>
      <c r="M17" s="4"/>
      <c r="O17" s="25">
        <v>13</v>
      </c>
      <c r="P17" s="58">
        <f t="shared" ca="1" si="14"/>
        <v>0.99875453393397695</v>
      </c>
      <c r="Q17" s="42">
        <f t="shared" ca="1" si="15"/>
        <v>0.22932026123443328</v>
      </c>
      <c r="R17" s="42"/>
      <c r="S17" s="25">
        <v>13</v>
      </c>
      <c r="T17" s="58">
        <f t="shared" ca="1" si="16"/>
        <v>0.4370635332774615</v>
      </c>
      <c r="U17" s="42">
        <f t="shared" ca="1" si="17"/>
        <v>3.4500641225881608</v>
      </c>
      <c r="W17" s="1">
        <f t="shared" ca="1" si="23"/>
        <v>44699.468240777584</v>
      </c>
      <c r="X17" s="1">
        <f t="shared" ca="1" si="24"/>
        <v>44699.598336267627</v>
      </c>
      <c r="Y17" s="1">
        <f t="shared" ca="1" si="25"/>
        <v>44596.954508737523</v>
      </c>
      <c r="Z17" s="1">
        <f t="shared" ca="1" si="26"/>
        <v>44597.098261409294</v>
      </c>
      <c r="AA17" s="17">
        <v>44866</v>
      </c>
      <c r="AC17" s="49">
        <v>14</v>
      </c>
      <c r="AD17" s="90">
        <f t="shared" ca="1" si="1"/>
        <v>44528.884039685123</v>
      </c>
      <c r="AE17" s="49" t="str">
        <f t="shared" ca="1" si="18"/>
        <v>EQUIPO 1</v>
      </c>
      <c r="AF17" s="49" t="str">
        <f t="shared" ca="1" si="2"/>
        <v>INICIO</v>
      </c>
      <c r="AG17" s="49">
        <f t="shared" ca="1" si="20"/>
        <v>0</v>
      </c>
      <c r="AH17" s="49">
        <f t="shared" ca="1" si="19"/>
        <v>1</v>
      </c>
      <c r="AI17" s="49">
        <f t="shared" ca="1" si="3"/>
        <v>1</v>
      </c>
      <c r="AJ17" s="49">
        <f t="shared" ca="1" si="21"/>
        <v>5400</v>
      </c>
      <c r="AK17" s="49">
        <f t="shared" ca="1" si="4"/>
        <v>3.4455395121476613</v>
      </c>
      <c r="AL17" s="49">
        <f t="shared" ca="1" si="5"/>
        <v>18605.913365597371</v>
      </c>
      <c r="AM17" s="49">
        <f t="shared" ca="1" si="6"/>
        <v>34110.841170261847</v>
      </c>
      <c r="AN17" s="49">
        <f t="shared" ca="1" si="7"/>
        <v>2021</v>
      </c>
      <c r="AO17" s="49">
        <f t="shared" ca="1" si="8"/>
        <v>11</v>
      </c>
      <c r="AP17">
        <v>1</v>
      </c>
      <c r="AQ17" s="21" t="s">
        <v>57</v>
      </c>
      <c r="AR17" s="65">
        <f ca="1">+SUMIF(AI:AI,$AP$17,AK:AK)</f>
        <v>63382.806830265617</v>
      </c>
      <c r="AS17" t="s">
        <v>53</v>
      </c>
      <c r="AU17" s="25">
        <v>7</v>
      </c>
      <c r="AV17" s="25">
        <v>0.98318516593920358</v>
      </c>
      <c r="AW17" s="25">
        <v>0.98209992394428136</v>
      </c>
      <c r="AX17" s="25">
        <v>0.98331535490915678</v>
      </c>
      <c r="AY17" s="25">
        <v>0.99439466500078133</v>
      </c>
      <c r="AZ17" s="25">
        <v>0.99215364861281174</v>
      </c>
      <c r="BA17" s="25">
        <v>0.97929246325491681</v>
      </c>
      <c r="BB17" s="25">
        <v>0.98810717366400924</v>
      </c>
      <c r="BC17" s="25">
        <v>0.98460941903434673</v>
      </c>
      <c r="BD17" s="25">
        <v>0.98245824689630268</v>
      </c>
      <c r="BE17" s="25">
        <v>0.98581605316678755</v>
      </c>
      <c r="BF17" s="25">
        <v>0.99117576479702363</v>
      </c>
      <c r="BG17" s="25">
        <v>0.98849984605700536</v>
      </c>
      <c r="BH17" s="25">
        <v>0.97929246325491681</v>
      </c>
      <c r="BI17" s="25">
        <v>0.98621066486451392</v>
      </c>
      <c r="BL17">
        <v>10</v>
      </c>
      <c r="BM17" s="9">
        <f t="shared" si="34"/>
        <v>0.97399833970884397</v>
      </c>
      <c r="BN17" s="9">
        <f t="shared" si="39"/>
        <v>0.97617802649794827</v>
      </c>
      <c r="BO17">
        <f t="shared" si="35"/>
        <v>189</v>
      </c>
      <c r="BP17">
        <f t="shared" si="36"/>
        <v>460</v>
      </c>
      <c r="BQ17" s="22">
        <f t="shared" si="28"/>
        <v>0.46</v>
      </c>
      <c r="BR17" s="23">
        <f t="shared" si="29"/>
        <v>0.54</v>
      </c>
      <c r="BS17" s="19"/>
      <c r="BT17" s="24">
        <f t="shared" si="37"/>
        <v>0.98261801019302886</v>
      </c>
      <c r="BU17" s="24">
        <f t="shared" si="30"/>
        <v>0.98113186010954867</v>
      </c>
      <c r="BV17" s="24">
        <f t="shared" si="38"/>
        <v>0.98410416027650904</v>
      </c>
      <c r="BW17" s="25">
        <f t="shared" si="31"/>
        <v>79</v>
      </c>
      <c r="BX17" s="25">
        <f t="shared" si="32"/>
        <v>991</v>
      </c>
      <c r="BY17" s="26">
        <f t="shared" si="27"/>
        <v>0.99099999999999999</v>
      </c>
      <c r="BZ17" s="24">
        <f t="shared" si="33"/>
        <v>9.0180360721442421E-3</v>
      </c>
    </row>
    <row r="18" spans="4:78">
      <c r="D18" s="25">
        <v>14</v>
      </c>
      <c r="E18" s="56">
        <f t="shared" ca="1" si="10"/>
        <v>0.57401925119846053</v>
      </c>
      <c r="F18" s="42">
        <f t="shared" ca="1" si="11"/>
        <v>121.15608234129684</v>
      </c>
      <c r="G18" s="42"/>
      <c r="H18" s="25">
        <v>14</v>
      </c>
      <c r="I18" s="42">
        <f t="shared" ca="1" si="12"/>
        <v>0.21502101887207026</v>
      </c>
      <c r="J18" s="42">
        <f t="shared" ca="1" si="13"/>
        <v>3.2632372371529841</v>
      </c>
      <c r="K18" s="4"/>
      <c r="L18" s="4"/>
      <c r="M18" s="4"/>
      <c r="O18" s="25">
        <v>14</v>
      </c>
      <c r="P18" s="58">
        <f t="shared" ca="1" si="14"/>
        <v>0.22501566026703768</v>
      </c>
      <c r="Q18" s="42">
        <f t="shared" ca="1" si="15"/>
        <v>397.45413710521387</v>
      </c>
      <c r="R18" s="42"/>
      <c r="S18" s="25">
        <v>14</v>
      </c>
      <c r="T18" s="58">
        <f t="shared" ca="1" si="16"/>
        <v>0.28555108893946057</v>
      </c>
      <c r="U18" s="42">
        <f t="shared" ca="1" si="17"/>
        <v>3.3253656663047213</v>
      </c>
      <c r="W18" s="1">
        <f t="shared" ca="1" si="23"/>
        <v>44704.646506365178</v>
      </c>
      <c r="X18" s="1">
        <f t="shared" ca="1" si="24"/>
        <v>44704.782474583393</v>
      </c>
      <c r="Y18" s="1">
        <f t="shared" ca="1" si="25"/>
        <v>44613.658850455344</v>
      </c>
      <c r="Z18" s="1">
        <f t="shared" ca="1" si="26"/>
        <v>44613.797407358106</v>
      </c>
      <c r="AA18" s="17">
        <v>44896</v>
      </c>
      <c r="AC18" s="49">
        <v>15</v>
      </c>
      <c r="AD18" s="90">
        <f t="shared" ca="1" si="1"/>
        <v>44529.027603831462</v>
      </c>
      <c r="AE18" s="49" t="str">
        <f t="shared" ca="1" si="18"/>
        <v>EQUIPO 1</v>
      </c>
      <c r="AF18" s="49" t="str">
        <f t="shared" ca="1" si="2"/>
        <v>FIN</v>
      </c>
      <c r="AG18" s="49">
        <f t="shared" ca="1" si="20"/>
        <v>1</v>
      </c>
      <c r="AH18" s="49">
        <f t="shared" ca="1" si="19"/>
        <v>1</v>
      </c>
      <c r="AI18" s="49">
        <f t="shared" ca="1" si="3"/>
        <v>1</v>
      </c>
      <c r="AJ18" s="49">
        <f t="shared" ca="1" si="21"/>
        <v>9900</v>
      </c>
      <c r="AK18" s="49">
        <f t="shared" ca="1" si="4"/>
        <v>47.337508044904098</v>
      </c>
      <c r="AL18" s="49">
        <f t="shared" ca="1" si="5"/>
        <v>468641.32964455057</v>
      </c>
      <c r="AM18" s="49">
        <f t="shared" ca="1" si="6"/>
        <v>468641.32964455057</v>
      </c>
      <c r="AN18" s="49">
        <f t="shared" ca="1" si="7"/>
        <v>2021</v>
      </c>
      <c r="AO18" s="49">
        <f t="shared" ca="1" si="8"/>
        <v>11</v>
      </c>
      <c r="AP18">
        <v>0</v>
      </c>
      <c r="AQ18" s="21" t="s">
        <v>58</v>
      </c>
      <c r="AR18" s="65">
        <f ca="1">+SUMIF(AI:AI,AP18,AK:AK)</f>
        <v>12.15345614956459</v>
      </c>
      <c r="AS18" t="s">
        <v>53</v>
      </c>
      <c r="AU18" s="25">
        <v>8</v>
      </c>
      <c r="AV18" s="25">
        <v>0.97792131595964393</v>
      </c>
      <c r="AW18" s="25">
        <v>0.98513380209560286</v>
      </c>
      <c r="AX18" s="25">
        <v>0.9925317488588512</v>
      </c>
      <c r="AY18" s="25">
        <v>0.99274765875147686</v>
      </c>
      <c r="AZ18" s="25">
        <v>0.99012599136842316</v>
      </c>
      <c r="BA18" s="25">
        <v>0.97812969984330589</v>
      </c>
      <c r="BB18" s="25">
        <v>0.99072866652188551</v>
      </c>
      <c r="BC18" s="25">
        <v>0.99247855542793817</v>
      </c>
      <c r="BD18" s="25">
        <v>0.97329316119914921</v>
      </c>
      <c r="BE18" s="25">
        <v>0.96884794524374329</v>
      </c>
      <c r="BF18" s="25">
        <v>0.99062216362362965</v>
      </c>
      <c r="BG18" s="25">
        <v>0.98469517784885907</v>
      </c>
      <c r="BH18" s="25">
        <v>0.96884794524374329</v>
      </c>
      <c r="BI18" s="25">
        <v>0.9847055829531749</v>
      </c>
      <c r="BL18">
        <v>11</v>
      </c>
      <c r="BM18" s="9">
        <f t="shared" si="34"/>
        <v>0.97617802649794827</v>
      </c>
      <c r="BN18" s="9">
        <f t="shared" si="39"/>
        <v>0.97835771328705257</v>
      </c>
      <c r="BO18">
        <f t="shared" si="35"/>
        <v>203</v>
      </c>
      <c r="BP18">
        <f t="shared" si="36"/>
        <v>663</v>
      </c>
      <c r="BQ18" s="22">
        <f t="shared" si="28"/>
        <v>0.66300000000000003</v>
      </c>
      <c r="BR18" s="23">
        <f t="shared" si="29"/>
        <v>0.33699999999999997</v>
      </c>
      <c r="BS18" s="19"/>
      <c r="BT18" s="24">
        <f t="shared" si="37"/>
        <v>0.98559031035998934</v>
      </c>
      <c r="BU18" s="24">
        <f t="shared" si="30"/>
        <v>0.98410416027650904</v>
      </c>
      <c r="BV18" s="24">
        <f>+BU2</f>
        <v>0.98707646044346964</v>
      </c>
      <c r="BW18" s="25">
        <f t="shared" si="31"/>
        <v>9</v>
      </c>
      <c r="BX18" s="25">
        <f t="shared" si="32"/>
        <v>1000</v>
      </c>
      <c r="BY18" s="26">
        <f t="shared" si="27"/>
        <v>1</v>
      </c>
      <c r="BZ18" s="24">
        <f t="shared" si="33"/>
        <v>0</v>
      </c>
    </row>
    <row r="19" spans="4:78">
      <c r="D19" s="25">
        <v>15</v>
      </c>
      <c r="E19" s="56">
        <f t="shared" ca="1" si="10"/>
        <v>0.95807823014173188</v>
      </c>
      <c r="F19" s="42">
        <f t="shared" ca="1" si="11"/>
        <v>6.7842974728089693</v>
      </c>
      <c r="G19" s="42"/>
      <c r="H19" s="25">
        <v>15</v>
      </c>
      <c r="I19" s="42">
        <f t="shared" ca="1" si="12"/>
        <v>0.77740496717814467</v>
      </c>
      <c r="J19" s="42">
        <f t="shared" ca="1" si="13"/>
        <v>3.7701775980444499</v>
      </c>
      <c r="K19" s="4"/>
      <c r="L19" s="4"/>
      <c r="M19" s="4"/>
      <c r="O19" s="25">
        <v>15</v>
      </c>
      <c r="P19" s="58">
        <f t="shared" ca="1" si="14"/>
        <v>0.53415757074887704</v>
      </c>
      <c r="Q19" s="42">
        <f t="shared" ca="1" si="15"/>
        <v>159.69490610984948</v>
      </c>
      <c r="R19" s="42"/>
      <c r="S19" s="25">
        <v>15</v>
      </c>
      <c r="T19" s="58">
        <f t="shared" ca="1" si="16"/>
        <v>0.10985706502344339</v>
      </c>
      <c r="U19" s="42">
        <f t="shared" ca="1" si="17"/>
        <v>3.1233900710012135</v>
      </c>
      <c r="W19" s="1">
        <f t="shared" ca="1" si="23"/>
        <v>44705.065153644762</v>
      </c>
      <c r="X19" s="1">
        <f t="shared" ca="1" si="24"/>
        <v>44705.222244378012</v>
      </c>
      <c r="Y19" s="1">
        <f t="shared" ca="1" si="25"/>
        <v>44620.451361779349</v>
      </c>
      <c r="Z19" s="1">
        <f t="shared" ca="1" si="26"/>
        <v>44620.581503032307</v>
      </c>
      <c r="AA19" s="17">
        <v>44927</v>
      </c>
      <c r="AC19" s="49">
        <v>16</v>
      </c>
      <c r="AD19" s="90">
        <f t="shared" ca="1" si="1"/>
        <v>44531</v>
      </c>
      <c r="AE19" s="49" t="str">
        <f t="shared" ca="1" si="18"/>
        <v>CAMBIO MES</v>
      </c>
      <c r="AF19" s="49" t="str">
        <f t="shared" ca="1" si="2"/>
        <v>CAMBIO MES</v>
      </c>
      <c r="AG19" s="49">
        <f t="shared" ca="1" si="20"/>
        <v>1</v>
      </c>
      <c r="AH19" s="49">
        <f t="shared" ca="1" si="19"/>
        <v>1</v>
      </c>
      <c r="AI19" s="49">
        <f t="shared" ca="1" si="3"/>
        <v>1</v>
      </c>
      <c r="AJ19" s="49">
        <f t="shared" ca="1" si="21"/>
        <v>9900</v>
      </c>
      <c r="AK19" s="49">
        <f t="shared" ca="1" si="4"/>
        <v>64.474910364020616</v>
      </c>
      <c r="AL19" s="49">
        <f t="shared" ca="1" si="5"/>
        <v>638301.6126038041</v>
      </c>
      <c r="AM19" s="49">
        <f t="shared" ca="1" si="6"/>
        <v>638301.6126038041</v>
      </c>
      <c r="AN19" s="49">
        <f t="shared" ca="1" si="7"/>
        <v>2021</v>
      </c>
      <c r="AO19" s="49">
        <f t="shared" ca="1" si="8"/>
        <v>12</v>
      </c>
      <c r="AQ19" s="21" t="s">
        <v>18</v>
      </c>
      <c r="AR19" s="78">
        <f ca="1">+AR17/(AR17+AR18)</f>
        <v>0.99980828986886883</v>
      </c>
      <c r="AU19" s="25">
        <v>9</v>
      </c>
      <c r="AV19" s="25">
        <v>0.97171192776112347</v>
      </c>
      <c r="AW19" s="25">
        <v>0.97844368305502893</v>
      </c>
      <c r="AX19" s="25">
        <v>0.990294982847154</v>
      </c>
      <c r="AY19" s="25">
        <v>0.98703060042973523</v>
      </c>
      <c r="AZ19" s="25">
        <v>0.99346231314643574</v>
      </c>
      <c r="BA19" s="25">
        <v>0.98559335596333819</v>
      </c>
      <c r="BB19" s="25">
        <v>0.98904994825818549</v>
      </c>
      <c r="BC19" s="25">
        <v>0.98603587231561751</v>
      </c>
      <c r="BD19" s="25">
        <v>0.98804884643958879</v>
      </c>
      <c r="BE19" s="25">
        <v>0.98555217126034533</v>
      </c>
      <c r="BF19" s="25">
        <v>0.98535601880935364</v>
      </c>
      <c r="BG19" s="25">
        <v>0.99073851851458306</v>
      </c>
      <c r="BH19" s="25">
        <v>0.97171192776112347</v>
      </c>
      <c r="BI19" s="25">
        <v>0.98597555185390839</v>
      </c>
      <c r="BL19">
        <v>12</v>
      </c>
      <c r="BM19" s="9">
        <f t="shared" si="34"/>
        <v>0.97835771328705257</v>
      </c>
      <c r="BN19" s="9">
        <f t="shared" si="39"/>
        <v>0.98053740007615686</v>
      </c>
      <c r="BO19">
        <f t="shared" si="35"/>
        <v>202</v>
      </c>
      <c r="BP19">
        <f t="shared" si="36"/>
        <v>865</v>
      </c>
      <c r="BQ19" s="22">
        <f t="shared" si="28"/>
        <v>0.86499999999999999</v>
      </c>
      <c r="BR19" s="23">
        <f t="shared" si="29"/>
        <v>0.13500000000000001</v>
      </c>
      <c r="BS19" s="19"/>
    </row>
    <row r="20" spans="4:78">
      <c r="D20" s="25">
        <v>16</v>
      </c>
      <c r="E20" s="56">
        <f t="shared" ca="1" si="10"/>
        <v>0.37404210796593151</v>
      </c>
      <c r="F20" s="42">
        <f t="shared" ca="1" si="11"/>
        <v>230.55328474034528</v>
      </c>
      <c r="G20" s="42"/>
      <c r="H20" s="25">
        <v>16</v>
      </c>
      <c r="I20" s="42">
        <f t="shared" ca="1" si="12"/>
        <v>0.69985055514394401</v>
      </c>
      <c r="J20" s="42">
        <f t="shared" ca="1" si="13"/>
        <v>3.6919812380354982</v>
      </c>
      <c r="K20" s="4"/>
      <c r="L20" s="4"/>
      <c r="M20" s="4"/>
      <c r="O20" s="25">
        <v>16</v>
      </c>
      <c r="P20" s="58">
        <f t="shared" ca="1" si="14"/>
        <v>0.96678909994256124</v>
      </c>
      <c r="Q20" s="42">
        <f t="shared" ca="1" si="15"/>
        <v>7.384046688780054</v>
      </c>
      <c r="R20" s="42"/>
      <c r="S20" s="25">
        <v>16</v>
      </c>
      <c r="T20" s="58">
        <f t="shared" ca="1" si="16"/>
        <v>0.24361764816731046</v>
      </c>
      <c r="U20" s="42">
        <f t="shared" ca="1" si="17"/>
        <v>3.2861588561558075</v>
      </c>
      <c r="W20" s="1">
        <f t="shared" ca="1" si="23"/>
        <v>44714.828631242191</v>
      </c>
      <c r="X20" s="1">
        <f t="shared" ca="1" si="24"/>
        <v>44714.982463793778</v>
      </c>
      <c r="Y20" s="1">
        <f t="shared" ca="1" si="25"/>
        <v>44620.88917164434</v>
      </c>
      <c r="Z20" s="1">
        <f t="shared" ca="1" si="26"/>
        <v>44621.026094930014</v>
      </c>
      <c r="AA20" s="17">
        <v>44958</v>
      </c>
      <c r="AC20" s="49">
        <v>17</v>
      </c>
      <c r="AD20" s="90">
        <f t="shared" ca="1" si="1"/>
        <v>44533.686454598501</v>
      </c>
      <c r="AE20" s="49" t="str">
        <f t="shared" ca="1" si="18"/>
        <v>EQUIPO 1</v>
      </c>
      <c r="AF20" s="49" t="str">
        <f t="shared" ca="1" si="2"/>
        <v>INICIO</v>
      </c>
      <c r="AG20" s="49">
        <f t="shared" ca="1" si="20"/>
        <v>0</v>
      </c>
      <c r="AH20" s="49">
        <f t="shared" ca="1" si="19"/>
        <v>1</v>
      </c>
      <c r="AI20" s="49">
        <f t="shared" ca="1" si="3"/>
        <v>1</v>
      </c>
      <c r="AJ20" s="49">
        <f t="shared" ca="1" si="21"/>
        <v>5400</v>
      </c>
      <c r="AK20" s="49">
        <f t="shared" ca="1" si="4"/>
        <v>3.2533095032558776</v>
      </c>
      <c r="AL20" s="49">
        <f t="shared" ca="1" si="5"/>
        <v>17567.871317581739</v>
      </c>
      <c r="AM20" s="49">
        <f t="shared" ca="1" si="6"/>
        <v>32207.764082233189</v>
      </c>
      <c r="AN20" s="49">
        <f t="shared" ca="1" si="7"/>
        <v>2021</v>
      </c>
      <c r="AO20" s="49">
        <f t="shared" ca="1" si="8"/>
        <v>12</v>
      </c>
      <c r="AU20" s="25">
        <v>10</v>
      </c>
      <c r="AV20" s="25">
        <v>0.9847960599110317</v>
      </c>
      <c r="AW20" s="25">
        <v>0.97504004091649576</v>
      </c>
      <c r="AX20" s="25">
        <v>0.98688537109359209</v>
      </c>
      <c r="AY20" s="25">
        <v>0.98177034572389932</v>
      </c>
      <c r="AZ20" s="25">
        <v>0.98238282309889202</v>
      </c>
      <c r="BA20" s="25">
        <v>0.98291154287946847</v>
      </c>
      <c r="BB20" s="25">
        <v>0.98498228005162325</v>
      </c>
      <c r="BC20" s="25">
        <v>0.99312004371507401</v>
      </c>
      <c r="BD20" s="25">
        <v>0.9888014599979279</v>
      </c>
      <c r="BE20" s="25">
        <v>0.97452743099374228</v>
      </c>
      <c r="BF20" s="25">
        <v>0.97837661858059388</v>
      </c>
      <c r="BG20" s="25">
        <v>0.99025880481022832</v>
      </c>
      <c r="BH20" s="25">
        <v>0.97452743099374228</v>
      </c>
      <c r="BI20" s="25">
        <v>0.98365732102107339</v>
      </c>
      <c r="BL20">
        <v>13</v>
      </c>
      <c r="BM20" s="9">
        <f t="shared" si="34"/>
        <v>0.98053740007615686</v>
      </c>
      <c r="BN20" s="9">
        <f t="shared" si="39"/>
        <v>0.98271708686526116</v>
      </c>
      <c r="BO20">
        <f t="shared" si="35"/>
        <v>104</v>
      </c>
      <c r="BP20">
        <f t="shared" si="36"/>
        <v>969</v>
      </c>
      <c r="BQ20" s="22">
        <f t="shared" si="28"/>
        <v>0.96899999999999997</v>
      </c>
      <c r="BR20" s="23">
        <f t="shared" si="29"/>
        <v>3.1000000000000028E-2</v>
      </c>
      <c r="BS20" s="19"/>
    </row>
    <row r="21" spans="4:78">
      <c r="D21" s="25">
        <v>17</v>
      </c>
      <c r="E21" s="56">
        <f t="shared" ca="1" si="10"/>
        <v>0.72836133124325908</v>
      </c>
      <c r="F21" s="42">
        <f t="shared" ca="1" si="11"/>
        <v>64.497030644173222</v>
      </c>
      <c r="G21" s="42"/>
      <c r="H21" s="25">
        <v>17</v>
      </c>
      <c r="I21" s="42">
        <f t="shared" ca="1" si="12"/>
        <v>3.5386269497666767E-2</v>
      </c>
      <c r="J21" s="42">
        <f t="shared" ca="1" si="13"/>
        <v>2.9309053328433801</v>
      </c>
      <c r="K21" s="4"/>
      <c r="L21" s="4"/>
      <c r="M21" s="4"/>
      <c r="O21" s="25">
        <v>17</v>
      </c>
      <c r="P21" s="58">
        <f t="shared" ca="1" si="14"/>
        <v>0.31998140378255369</v>
      </c>
      <c r="Q21" s="42">
        <f t="shared" ca="1" si="15"/>
        <v>299.39291799040097</v>
      </c>
      <c r="R21" s="42"/>
      <c r="S21" s="25">
        <v>17</v>
      </c>
      <c r="T21" s="58">
        <f t="shared" ca="1" si="16"/>
        <v>0.31982319136105275</v>
      </c>
      <c r="U21" s="42">
        <f t="shared" ca="1" si="17"/>
        <v>3.355389019865231</v>
      </c>
      <c r="W21" s="1">
        <f t="shared" ca="1" si="23"/>
        <v>44717.669840070615</v>
      </c>
      <c r="X21" s="1">
        <f t="shared" ca="1" si="24"/>
        <v>44717.791961126153</v>
      </c>
      <c r="Y21" s="1">
        <f t="shared" ca="1" si="25"/>
        <v>44633.500799846282</v>
      </c>
      <c r="Z21" s="1">
        <f t="shared" ca="1" si="26"/>
        <v>44633.640607722111</v>
      </c>
      <c r="AA21" s="17">
        <v>44986</v>
      </c>
      <c r="AC21" s="49">
        <v>18</v>
      </c>
      <c r="AD21" s="90">
        <f t="shared" ca="1" si="1"/>
        <v>44533.822009161137</v>
      </c>
      <c r="AE21" s="49" t="str">
        <f t="shared" ca="1" si="18"/>
        <v>EQUIPO 1</v>
      </c>
      <c r="AF21" s="49" t="str">
        <f t="shared" ca="1" si="2"/>
        <v>FIN</v>
      </c>
      <c r="AG21" s="49">
        <f t="shared" ca="1" si="20"/>
        <v>1</v>
      </c>
      <c r="AH21" s="49">
        <f t="shared" ca="1" si="19"/>
        <v>1</v>
      </c>
      <c r="AI21" s="49">
        <f t="shared" ca="1" si="3"/>
        <v>1</v>
      </c>
      <c r="AJ21" s="49">
        <f t="shared" ca="1" si="21"/>
        <v>9900</v>
      </c>
      <c r="AK21" s="49">
        <f t="shared" ca="1" si="4"/>
        <v>321.92050917138113</v>
      </c>
      <c r="AL21" s="49">
        <f t="shared" ca="1" si="5"/>
        <v>3187013.0407966729</v>
      </c>
      <c r="AM21" s="49">
        <f t="shared" ca="1" si="6"/>
        <v>3187013.0407966729</v>
      </c>
      <c r="AN21" s="49">
        <f t="shared" ca="1" si="7"/>
        <v>2021</v>
      </c>
      <c r="AO21" s="49">
        <f t="shared" ca="1" si="8"/>
        <v>12</v>
      </c>
      <c r="AU21" s="25">
        <v>11</v>
      </c>
      <c r="AV21" s="25">
        <v>0.98575728949521857</v>
      </c>
      <c r="AW21" s="25">
        <v>0.98339476088182487</v>
      </c>
      <c r="AX21" s="25">
        <v>0.97981099798482341</v>
      </c>
      <c r="AY21" s="25">
        <v>0.99299239147963925</v>
      </c>
      <c r="AZ21" s="25">
        <v>0.98186167465083141</v>
      </c>
      <c r="BA21" s="25">
        <v>0.98169621062265677</v>
      </c>
      <c r="BB21" s="25">
        <v>0.99725995631576991</v>
      </c>
      <c r="BC21" s="25">
        <v>0.98105769617139937</v>
      </c>
      <c r="BD21" s="25">
        <v>0.97407100423672488</v>
      </c>
      <c r="BE21" s="25">
        <v>0.99491979537304798</v>
      </c>
      <c r="BF21" s="25">
        <v>0.99808591414672043</v>
      </c>
      <c r="BG21" s="25">
        <v>0.9830065963856307</v>
      </c>
      <c r="BH21" s="25">
        <v>0.97407100423672488</v>
      </c>
      <c r="BI21" s="25">
        <v>0.98609799626081618</v>
      </c>
      <c r="BL21">
        <v>14</v>
      </c>
      <c r="BM21" s="9">
        <f t="shared" si="34"/>
        <v>0.98271708686526116</v>
      </c>
      <c r="BN21" s="9">
        <f t="shared" si="39"/>
        <v>0.98489677365436545</v>
      </c>
      <c r="BO21">
        <f t="shared" si="35"/>
        <v>25</v>
      </c>
      <c r="BP21">
        <f t="shared" si="36"/>
        <v>994</v>
      </c>
      <c r="BQ21" s="22">
        <f t="shared" si="28"/>
        <v>0.99399999999999999</v>
      </c>
      <c r="BR21" s="23">
        <f t="shared" si="29"/>
        <v>6.0000000000000053E-3</v>
      </c>
      <c r="BS21" s="19"/>
    </row>
    <row r="22" spans="4:78">
      <c r="D22" s="25">
        <v>18</v>
      </c>
      <c r="E22" s="56">
        <f t="shared" ca="1" si="10"/>
        <v>0.42290667410193272</v>
      </c>
      <c r="F22" s="42">
        <f t="shared" ca="1" si="11"/>
        <v>198.42886545933015</v>
      </c>
      <c r="G22" s="42"/>
      <c r="H22" s="25">
        <v>18</v>
      </c>
      <c r="I22" s="42">
        <f t="shared" ca="1" si="12"/>
        <v>9.7648548433999505E-3</v>
      </c>
      <c r="J22" s="42">
        <f t="shared" ca="1" si="13"/>
        <v>2.7583980966018107</v>
      </c>
      <c r="K22" s="4"/>
      <c r="L22" s="4"/>
      <c r="M22" s="4"/>
      <c r="O22" s="25">
        <v>18</v>
      </c>
      <c r="P22" s="58">
        <f t="shared" ca="1" si="14"/>
        <v>0.74124716896195375</v>
      </c>
      <c r="Q22" s="42">
        <f t="shared" ca="1" si="15"/>
        <v>73.365282819414219</v>
      </c>
      <c r="R22" s="42"/>
      <c r="S22" s="25">
        <v>18</v>
      </c>
      <c r="T22" s="58">
        <f t="shared" ca="1" si="16"/>
        <v>0.2958268105744204</v>
      </c>
      <c r="U22" s="42">
        <f t="shared" ca="1" si="17"/>
        <v>3.3345306893699802</v>
      </c>
      <c r="W22" s="1">
        <f t="shared" ca="1" si="23"/>
        <v>44726.059830520295</v>
      </c>
      <c r="X22" s="1">
        <f t="shared" ca="1" si="24"/>
        <v>44726.174763774317</v>
      </c>
      <c r="Y22" s="1">
        <f t="shared" ca="1" si="25"/>
        <v>44636.697494506254</v>
      </c>
      <c r="Z22" s="1">
        <f t="shared" ca="1" si="26"/>
        <v>44636.836433284974</v>
      </c>
      <c r="AA22" s="17">
        <v>45017</v>
      </c>
      <c r="AC22" s="49">
        <v>19</v>
      </c>
      <c r="AD22" s="90">
        <f t="shared" ca="1" si="1"/>
        <v>44547.235363709944</v>
      </c>
      <c r="AE22" s="49" t="str">
        <f t="shared" ca="1" si="18"/>
        <v>EQUIPO 1</v>
      </c>
      <c r="AF22" s="49" t="str">
        <f t="shared" ca="1" si="2"/>
        <v>INICIO</v>
      </c>
      <c r="AG22" s="49">
        <f t="shared" ca="1" si="20"/>
        <v>0</v>
      </c>
      <c r="AH22" s="49">
        <f t="shared" ca="1" si="19"/>
        <v>1</v>
      </c>
      <c r="AI22" s="49">
        <f t="shared" ca="1" si="3"/>
        <v>1</v>
      </c>
      <c r="AJ22" s="49">
        <f t="shared" ca="1" si="21"/>
        <v>5400</v>
      </c>
      <c r="AK22" s="49">
        <f t="shared" ca="1" si="4"/>
        <v>3.6434689715970308</v>
      </c>
      <c r="AL22" s="49">
        <f t="shared" ca="1" si="5"/>
        <v>19674.732446623966</v>
      </c>
      <c r="AM22" s="49">
        <f t="shared" ca="1" si="6"/>
        <v>36070.342818810605</v>
      </c>
      <c r="AN22" s="49">
        <f t="shared" ca="1" si="7"/>
        <v>2021</v>
      </c>
      <c r="AO22" s="49">
        <f t="shared" ca="1" si="8"/>
        <v>12</v>
      </c>
      <c r="AQ22" s="21" t="s">
        <v>139</v>
      </c>
      <c r="AR22" s="34">
        <f>AR2</f>
        <v>9900</v>
      </c>
      <c r="AU22" s="25">
        <v>12</v>
      </c>
      <c r="AV22" s="25">
        <v>0.98035857697975692</v>
      </c>
      <c r="AW22" s="25">
        <v>0.98470937397914871</v>
      </c>
      <c r="AX22" s="25">
        <v>0.98685643928008715</v>
      </c>
      <c r="AY22" s="25">
        <v>0.98042630542753506</v>
      </c>
      <c r="AZ22" s="25">
        <v>0.98001485041301206</v>
      </c>
      <c r="BA22" s="25">
        <v>0.99308934247766789</v>
      </c>
      <c r="BB22" s="25">
        <v>0.97973133222323461</v>
      </c>
      <c r="BC22" s="25">
        <v>0.98141074578229714</v>
      </c>
      <c r="BD22" s="25">
        <v>0.9804105356091245</v>
      </c>
      <c r="BE22" s="25">
        <v>0.9905155917444266</v>
      </c>
      <c r="BF22" s="25">
        <v>0.99006374155830013</v>
      </c>
      <c r="BG22" s="25">
        <v>0.98660145106176533</v>
      </c>
      <c r="BH22" s="25">
        <v>0.97973133222323461</v>
      </c>
      <c r="BI22" s="25">
        <v>0.9845305083823187</v>
      </c>
      <c r="BL22">
        <v>15</v>
      </c>
      <c r="BM22" s="9">
        <f t="shared" si="34"/>
        <v>0.98489677365436545</v>
      </c>
      <c r="BN22" s="9">
        <f>BM2</f>
        <v>0.98707646044346964</v>
      </c>
      <c r="BO22">
        <f t="shared" si="35"/>
        <v>6</v>
      </c>
      <c r="BP22">
        <f t="shared" si="36"/>
        <v>1000</v>
      </c>
      <c r="BQ22" s="22">
        <f t="shared" si="28"/>
        <v>1</v>
      </c>
      <c r="BR22" s="23">
        <f t="shared" si="29"/>
        <v>0</v>
      </c>
      <c r="BS22" s="19"/>
    </row>
    <row r="23" spans="4:78">
      <c r="D23" s="25">
        <v>19</v>
      </c>
      <c r="E23" s="56">
        <f t="shared" ca="1" si="10"/>
        <v>0.6906144211850711</v>
      </c>
      <c r="F23" s="42">
        <f t="shared" ca="1" si="11"/>
        <v>76.802414085036361</v>
      </c>
      <c r="G23" s="42"/>
      <c r="H23" s="25">
        <v>19</v>
      </c>
      <c r="I23" s="42">
        <f t="shared" ca="1" si="12"/>
        <v>0.19798897491317313</v>
      </c>
      <c r="J23" s="42">
        <f t="shared" ca="1" si="13"/>
        <v>3.2437421285578294</v>
      </c>
      <c r="K23" s="4"/>
      <c r="L23" s="4"/>
      <c r="M23" s="4"/>
      <c r="O23" s="25">
        <v>19</v>
      </c>
      <c r="P23" s="58">
        <f t="shared" ca="1" si="14"/>
        <v>0.1269697853332703</v>
      </c>
      <c r="Q23" s="42">
        <f t="shared" ca="1" si="15"/>
        <v>559.33867072692772</v>
      </c>
      <c r="R23" s="42"/>
      <c r="S23" s="25">
        <v>19</v>
      </c>
      <c r="T23" s="58">
        <f t="shared" ca="1" si="16"/>
        <v>6.7917295143704592E-4</v>
      </c>
      <c r="U23" s="42">
        <f t="shared" ca="1" si="17"/>
        <v>2.5194524712677215</v>
      </c>
      <c r="W23" s="1">
        <f t="shared" ca="1" si="23"/>
        <v>44729.374864361191</v>
      </c>
      <c r="X23" s="1">
        <f t="shared" ca="1" si="24"/>
        <v>44729.510020283211</v>
      </c>
      <c r="Y23" s="1">
        <f t="shared" ca="1" si="25"/>
        <v>44660.142211231927</v>
      </c>
      <c r="Z23" s="1">
        <f t="shared" ca="1" si="26"/>
        <v>44660.247188418231</v>
      </c>
      <c r="AA23" s="17">
        <v>45047</v>
      </c>
      <c r="AC23" s="49">
        <v>20</v>
      </c>
      <c r="AD23" s="90">
        <f t="shared" ca="1" si="1"/>
        <v>44547.387174917094</v>
      </c>
      <c r="AE23" s="49" t="str">
        <f t="shared" ca="1" si="18"/>
        <v>EQUIPO 1</v>
      </c>
      <c r="AF23" s="49" t="str">
        <f t="shared" ca="1" si="2"/>
        <v>FIN</v>
      </c>
      <c r="AG23" s="49">
        <f t="shared" ca="1" si="20"/>
        <v>1</v>
      </c>
      <c r="AH23" s="49">
        <f t="shared" ca="1" si="19"/>
        <v>1</v>
      </c>
      <c r="AI23" s="49">
        <f t="shared" ca="1" si="3"/>
        <v>1</v>
      </c>
      <c r="AJ23" s="49">
        <f t="shared" ca="1" si="21"/>
        <v>9900</v>
      </c>
      <c r="AK23" s="49">
        <f t="shared" ca="1" si="4"/>
        <v>121.12964315823046</v>
      </c>
      <c r="AL23" s="49">
        <f t="shared" ca="1" si="5"/>
        <v>1199183.4672664816</v>
      </c>
      <c r="AM23" s="49">
        <f t="shared" ca="1" si="6"/>
        <v>1199183.4672664816</v>
      </c>
      <c r="AN23" s="49">
        <f t="shared" ca="1" si="7"/>
        <v>2021</v>
      </c>
      <c r="AO23" s="49">
        <f t="shared" ca="1" si="8"/>
        <v>12</v>
      </c>
      <c r="AQ23" s="21"/>
      <c r="AR23" s="34"/>
      <c r="AU23" s="25">
        <v>13</v>
      </c>
      <c r="AV23" s="25">
        <v>0.99332451911913899</v>
      </c>
      <c r="AW23" s="25">
        <v>0.99503393416157093</v>
      </c>
      <c r="AX23" s="25">
        <v>0.99046424219747597</v>
      </c>
      <c r="AY23" s="25">
        <v>0.98351372544014071</v>
      </c>
      <c r="AZ23" s="25">
        <v>0.97166050127383941</v>
      </c>
      <c r="BA23" s="25">
        <v>0.98515682679600569</v>
      </c>
      <c r="BB23" s="25">
        <v>0.9879720265487355</v>
      </c>
      <c r="BC23" s="25">
        <v>0.99556955958663229</v>
      </c>
      <c r="BD23" s="25">
        <v>0.98123202067880522</v>
      </c>
      <c r="BE23" s="25">
        <v>0.98832637928064393</v>
      </c>
      <c r="BF23" s="25">
        <v>0.98582805953053398</v>
      </c>
      <c r="BG23" s="25">
        <v>0.9833478927158037</v>
      </c>
      <c r="BH23" s="25">
        <v>0.97166050127383941</v>
      </c>
      <c r="BI23" s="25">
        <v>0.98677780867357934</v>
      </c>
      <c r="BS23" s="19"/>
    </row>
    <row r="24" spans="4:78">
      <c r="D24" s="25">
        <v>20</v>
      </c>
      <c r="E24" s="56">
        <f t="shared" ca="1" si="10"/>
        <v>0.14305250308145112</v>
      </c>
      <c r="F24" s="42">
        <f t="shared" ca="1" si="11"/>
        <v>496.48081909960428</v>
      </c>
      <c r="G24" s="42"/>
      <c r="H24" s="25">
        <v>20</v>
      </c>
      <c r="I24" s="42">
        <f t="shared" ca="1" si="12"/>
        <v>0.65220512833099598</v>
      </c>
      <c r="J24" s="42">
        <f t="shared" ca="1" si="13"/>
        <v>3.6486559304828168</v>
      </c>
      <c r="K24" s="4"/>
      <c r="L24" s="4"/>
      <c r="M24" s="4"/>
      <c r="O24" s="25">
        <v>20</v>
      </c>
      <c r="P24" s="58">
        <f t="shared" ca="1" si="14"/>
        <v>0.86219939452349603</v>
      </c>
      <c r="Q24" s="42">
        <f t="shared" ca="1" si="15"/>
        <v>35.019674399002426</v>
      </c>
      <c r="R24" s="42"/>
      <c r="S24" s="25">
        <v>20</v>
      </c>
      <c r="T24" s="58">
        <f t="shared" ca="1" si="16"/>
        <v>0.70440525516637731</v>
      </c>
      <c r="U24" s="42">
        <f t="shared" ca="1" si="17"/>
        <v>3.6626363536777617</v>
      </c>
      <c r="W24" s="1">
        <f t="shared" ca="1" si="23"/>
        <v>44750.196721079024</v>
      </c>
      <c r="X24" s="1">
        <f t="shared" ca="1" si="24"/>
        <v>44750.348748409458</v>
      </c>
      <c r="Y24" s="1">
        <f t="shared" ca="1" si="25"/>
        <v>44661.706341518191</v>
      </c>
      <c r="Z24" s="1">
        <f t="shared" ca="1" si="26"/>
        <v>44661.858951366259</v>
      </c>
      <c r="AA24" s="17">
        <v>45078</v>
      </c>
      <c r="AC24" s="49">
        <v>21</v>
      </c>
      <c r="AD24" s="90">
        <f t="shared" ca="1" si="1"/>
        <v>44552.43424338202</v>
      </c>
      <c r="AE24" s="49" t="str">
        <f t="shared" ca="1" si="18"/>
        <v>EQUIPO 1</v>
      </c>
      <c r="AF24" s="49" t="str">
        <f t="shared" ca="1" si="2"/>
        <v>INICIO</v>
      </c>
      <c r="AG24" s="49">
        <f t="shared" ca="1" si="20"/>
        <v>0</v>
      </c>
      <c r="AH24" s="49">
        <f t="shared" ca="1" si="19"/>
        <v>1</v>
      </c>
      <c r="AI24" s="49">
        <f t="shared" ca="1" si="3"/>
        <v>1</v>
      </c>
      <c r="AJ24" s="49">
        <f t="shared" ca="1" si="21"/>
        <v>5400</v>
      </c>
      <c r="AK24" s="49">
        <f t="shared" ca="1" si="4"/>
        <v>3.4242309237015434</v>
      </c>
      <c r="AL24" s="49">
        <f t="shared" ca="1" si="5"/>
        <v>18490.846987988334</v>
      </c>
      <c r="AM24" s="49">
        <f t="shared" ca="1" si="6"/>
        <v>33899.886144645279</v>
      </c>
      <c r="AN24" s="49">
        <f t="shared" ca="1" si="7"/>
        <v>2021</v>
      </c>
      <c r="AO24" s="49">
        <f t="shared" ca="1" si="8"/>
        <v>12</v>
      </c>
      <c r="AQ24" s="21" t="s">
        <v>134</v>
      </c>
      <c r="AR24" s="35">
        <f ca="1">AR4</f>
        <v>44501</v>
      </c>
      <c r="AU24" s="25">
        <v>14</v>
      </c>
      <c r="AV24" s="25">
        <v>0.99001564223257121</v>
      </c>
      <c r="AW24" s="25">
        <v>0.99769814038212057</v>
      </c>
      <c r="AX24" s="25">
        <v>0.98035169954662538</v>
      </c>
      <c r="AY24" s="25">
        <v>0.96744907991200413</v>
      </c>
      <c r="AZ24" s="25">
        <v>0.98575214838132519</v>
      </c>
      <c r="BA24" s="25">
        <v>0.98763468654783948</v>
      </c>
      <c r="BB24" s="25">
        <v>0.98800247702138622</v>
      </c>
      <c r="BC24" s="25">
        <v>0.98578953418627591</v>
      </c>
      <c r="BD24" s="25">
        <v>0.99537699558439552</v>
      </c>
      <c r="BE24" s="25">
        <v>0.99535342820784667</v>
      </c>
      <c r="BF24" s="25">
        <v>0.9851313556283211</v>
      </c>
      <c r="BG24" s="25">
        <v>0.98746766329003333</v>
      </c>
      <c r="BH24" s="25">
        <v>0.96744907991200413</v>
      </c>
      <c r="BI24" s="25">
        <v>0.98733093128825233</v>
      </c>
    </row>
    <row r="25" spans="4:78">
      <c r="D25" s="25">
        <v>21</v>
      </c>
      <c r="E25" s="56">
        <f t="shared" ca="1" si="10"/>
        <v>6.3465625144871751E-3</v>
      </c>
      <c r="F25" s="42">
        <f t="shared" ca="1" si="11"/>
        <v>1456.0405563916602</v>
      </c>
      <c r="G25" s="42"/>
      <c r="H25" s="25">
        <v>21</v>
      </c>
      <c r="I25" s="42">
        <f t="shared" ca="1" si="12"/>
        <v>0.85203734293257227</v>
      </c>
      <c r="J25" s="42">
        <f t="shared" ca="1" si="13"/>
        <v>3.8621742110270412</v>
      </c>
      <c r="K25" s="4"/>
      <c r="L25" s="4"/>
      <c r="M25" s="4"/>
      <c r="O25" s="25">
        <v>21</v>
      </c>
      <c r="P25" s="58">
        <f t="shared" ca="1" si="14"/>
        <v>0.81673307361303049</v>
      </c>
      <c r="Q25" s="42">
        <f t="shared" ca="1" si="15"/>
        <v>48.599403461033702</v>
      </c>
      <c r="R25" s="42"/>
      <c r="S25" s="25">
        <v>21</v>
      </c>
      <c r="T25" s="58">
        <f t="shared" ca="1" si="16"/>
        <v>0.41158463180697158</v>
      </c>
      <c r="U25" s="42">
        <f t="shared" ca="1" si="17"/>
        <v>3.430182526486186</v>
      </c>
      <c r="W25" s="1">
        <f t="shared" ca="1" si="23"/>
        <v>44811.017104925777</v>
      </c>
      <c r="X25" s="1">
        <f t="shared" ca="1" si="24"/>
        <v>44811.178028851238</v>
      </c>
      <c r="Y25" s="1">
        <f t="shared" ca="1" si="25"/>
        <v>44663.883926510469</v>
      </c>
      <c r="Z25" s="1">
        <f t="shared" ca="1" si="26"/>
        <v>44664.026850782408</v>
      </c>
      <c r="AA25" s="17">
        <v>45108</v>
      </c>
      <c r="AC25" s="49">
        <v>22</v>
      </c>
      <c r="AD25" s="90">
        <f t="shared" ca="1" si="1"/>
        <v>44552.576919670508</v>
      </c>
      <c r="AE25" s="49" t="str">
        <f t="shared" ca="1" si="18"/>
        <v>EQUIPO 1</v>
      </c>
      <c r="AF25" s="49" t="str">
        <f t="shared" ca="1" si="2"/>
        <v>FIN</v>
      </c>
      <c r="AG25" s="49">
        <f t="shared" ca="1" si="20"/>
        <v>1</v>
      </c>
      <c r="AH25" s="49">
        <f t="shared" ca="1" si="19"/>
        <v>1</v>
      </c>
      <c r="AI25" s="49">
        <f t="shared" ca="1" si="3"/>
        <v>1</v>
      </c>
      <c r="AJ25" s="49">
        <f t="shared" ca="1" si="21"/>
        <v>9900</v>
      </c>
      <c r="AK25" s="49">
        <f t="shared" ca="1" si="4"/>
        <v>12.146651424234733</v>
      </c>
      <c r="AL25" s="49">
        <f t="shared" ca="1" si="5"/>
        <v>120251.84909992386</v>
      </c>
      <c r="AM25" s="49">
        <f t="shared" ca="1" si="6"/>
        <v>120251.84909992386</v>
      </c>
      <c r="AN25" s="49">
        <f t="shared" ca="1" si="7"/>
        <v>2021</v>
      </c>
      <c r="AO25" s="49">
        <f t="shared" ca="1" si="8"/>
        <v>12</v>
      </c>
      <c r="AQ25" s="21" t="s">
        <v>135</v>
      </c>
      <c r="AR25" s="35">
        <f ca="1">AR5</f>
        <v>47142.456678600633</v>
      </c>
      <c r="AU25" s="25">
        <v>15</v>
      </c>
      <c r="AV25" s="25">
        <v>0.98172379184686698</v>
      </c>
      <c r="AW25" s="25">
        <v>0.97622093222601769</v>
      </c>
      <c r="AX25" s="25">
        <v>0.98626608955154094</v>
      </c>
      <c r="AY25" s="25">
        <v>0.9894950111160048</v>
      </c>
      <c r="AZ25" s="25">
        <v>0.99052926711644229</v>
      </c>
      <c r="BA25" s="25">
        <v>1</v>
      </c>
      <c r="BB25" s="25">
        <v>0.98387732261185779</v>
      </c>
      <c r="BC25" s="25">
        <v>0.9817349603572052</v>
      </c>
      <c r="BD25" s="25">
        <v>0.98408327694166198</v>
      </c>
      <c r="BE25" s="25">
        <v>0.98766574043885724</v>
      </c>
      <c r="BF25" s="25">
        <v>0.98841384058325643</v>
      </c>
      <c r="BG25" s="25">
        <v>0.99093925980863007</v>
      </c>
      <c r="BH25" s="25">
        <v>0.97622093222601769</v>
      </c>
      <c r="BI25" s="25">
        <v>0.9867097990257897</v>
      </c>
    </row>
    <row r="26" spans="4:78">
      <c r="D26" s="25">
        <v>22</v>
      </c>
      <c r="E26" s="56">
        <f t="shared" ca="1" si="10"/>
        <v>0.23549863819583106</v>
      </c>
      <c r="F26" s="42">
        <f t="shared" ca="1" si="11"/>
        <v>355.7766652824584</v>
      </c>
      <c r="G26" s="42"/>
      <c r="H26" s="25">
        <v>22</v>
      </c>
      <c r="I26" s="42">
        <f t="shared" ca="1" si="12"/>
        <v>0.81053217888060836</v>
      </c>
      <c r="J26" s="42">
        <f t="shared" ca="1" si="13"/>
        <v>3.8081841989637817</v>
      </c>
      <c r="K26" s="4"/>
      <c r="L26" s="4"/>
      <c r="M26" s="4"/>
      <c r="O26" s="25">
        <v>22</v>
      </c>
      <c r="P26" s="58">
        <f t="shared" ca="1" si="14"/>
        <v>0.21009719392002779</v>
      </c>
      <c r="Q26" s="42">
        <f t="shared" ca="1" si="15"/>
        <v>416.71122099315994</v>
      </c>
      <c r="R26" s="42"/>
      <c r="S26" s="25">
        <v>22</v>
      </c>
      <c r="T26" s="58">
        <f t="shared" ca="1" si="16"/>
        <v>0.66357615258245795</v>
      </c>
      <c r="U26" s="42">
        <f t="shared" ca="1" si="17"/>
        <v>3.6275290974020549</v>
      </c>
      <c r="W26" s="1">
        <f t="shared" ca="1" si="23"/>
        <v>44826.002056571342</v>
      </c>
      <c r="X26" s="1">
        <f t="shared" ca="1" si="24"/>
        <v>44826.160730912969</v>
      </c>
      <c r="Y26" s="1">
        <f t="shared" ca="1" si="25"/>
        <v>44681.389818323791</v>
      </c>
      <c r="Z26" s="1">
        <f t="shared" ca="1" si="26"/>
        <v>44681.540965369517</v>
      </c>
      <c r="AA26" s="17">
        <v>45139</v>
      </c>
      <c r="AC26" s="49">
        <v>23</v>
      </c>
      <c r="AD26" s="90">
        <f t="shared" ca="1" si="1"/>
        <v>44553.083030146518</v>
      </c>
      <c r="AE26" s="49" t="str">
        <f t="shared" ca="1" si="18"/>
        <v>EQUIPO 2</v>
      </c>
      <c r="AF26" s="49" t="str">
        <f t="shared" ca="1" si="2"/>
        <v>INICIO</v>
      </c>
      <c r="AG26" s="49">
        <f t="shared" ca="1" si="20"/>
        <v>1</v>
      </c>
      <c r="AH26" s="49">
        <f t="shared" ca="1" si="19"/>
        <v>0</v>
      </c>
      <c r="AI26" s="49">
        <f t="shared" ca="1" si="3"/>
        <v>1</v>
      </c>
      <c r="AJ26" s="49">
        <f t="shared" ca="1" si="21"/>
        <v>4500</v>
      </c>
      <c r="AK26" s="49">
        <f t="shared" ca="1" si="4"/>
        <v>3.3071015364839695</v>
      </c>
      <c r="AL26" s="49">
        <f t="shared" ca="1" si="5"/>
        <v>14881.956914177863</v>
      </c>
      <c r="AM26" s="49">
        <f t="shared" ca="1" si="6"/>
        <v>32740.305211191298</v>
      </c>
      <c r="AN26" s="49">
        <f t="shared" ca="1" si="7"/>
        <v>2021</v>
      </c>
      <c r="AO26" s="49">
        <f t="shared" ca="1" si="8"/>
        <v>12</v>
      </c>
      <c r="AQ26" s="21" t="s">
        <v>136</v>
      </c>
      <c r="AR26" s="65">
        <f ca="1">AR6</f>
        <v>63394.960286415182</v>
      </c>
      <c r="AU26" s="25">
        <v>16</v>
      </c>
      <c r="AV26" s="25">
        <v>0.98964041903269728</v>
      </c>
      <c r="AW26" s="25">
        <v>0.99556819607764102</v>
      </c>
      <c r="AX26" s="25">
        <v>0.97764230080381131</v>
      </c>
      <c r="AY26" s="25">
        <v>0.97414184847359353</v>
      </c>
      <c r="AZ26" s="25">
        <v>0.98556278820327203</v>
      </c>
      <c r="BA26" s="25">
        <v>0.98561207025958353</v>
      </c>
      <c r="BB26" s="25">
        <v>0.98642558331856611</v>
      </c>
      <c r="BC26" s="25">
        <v>0.97818237864379276</v>
      </c>
      <c r="BD26" s="25">
        <v>0.98821660830294777</v>
      </c>
      <c r="BE26" s="25">
        <v>0.99235998329332142</v>
      </c>
      <c r="BF26" s="25">
        <v>0.9946685077342079</v>
      </c>
      <c r="BG26" s="25">
        <v>0.98463450353124515</v>
      </c>
      <c r="BH26" s="25">
        <v>0.97414184847359353</v>
      </c>
      <c r="BI26" s="25">
        <v>0.98614186821047678</v>
      </c>
    </row>
    <row r="27" spans="4:78">
      <c r="D27" s="25">
        <v>23</v>
      </c>
      <c r="E27" s="56">
        <f t="shared" ca="1" si="10"/>
        <v>9.1517687042803608E-2</v>
      </c>
      <c r="F27" s="42">
        <f t="shared" ca="1" si="11"/>
        <v>626.52462128590196</v>
      </c>
      <c r="G27" s="42"/>
      <c r="H27" s="25">
        <v>23</v>
      </c>
      <c r="I27" s="42">
        <f t="shared" ca="1" si="12"/>
        <v>0.43258881242827218</v>
      </c>
      <c r="J27" s="42">
        <f t="shared" ca="1" si="13"/>
        <v>3.465458775917464</v>
      </c>
      <c r="K27" s="4"/>
      <c r="L27" s="4"/>
      <c r="M27" s="4"/>
      <c r="O27" s="25">
        <v>23</v>
      </c>
      <c r="P27" s="58">
        <f t="shared" ca="1" si="14"/>
        <v>0.22505437041611809</v>
      </c>
      <c r="Q27" s="42">
        <f t="shared" ca="1" si="15"/>
        <v>397.40590597578574</v>
      </c>
      <c r="R27" s="42"/>
      <c r="S27" s="25">
        <v>23</v>
      </c>
      <c r="T27" s="58">
        <f t="shared" ca="1" si="16"/>
        <v>0.26089878831821345</v>
      </c>
      <c r="U27" s="42">
        <f t="shared" ca="1" si="17"/>
        <v>3.3027041590070376</v>
      </c>
      <c r="W27" s="1">
        <f t="shared" ca="1" si="23"/>
        <v>44852.265923466548</v>
      </c>
      <c r="X27" s="1">
        <f t="shared" ca="1" si="24"/>
        <v>44852.410317582209</v>
      </c>
      <c r="Y27" s="1">
        <f t="shared" ca="1" si="25"/>
        <v>44698.099544785175</v>
      </c>
      <c r="Z27" s="1">
        <f t="shared" ca="1" si="26"/>
        <v>44698.237157458469</v>
      </c>
      <c r="AA27" s="17">
        <v>45170</v>
      </c>
      <c r="AC27" s="49">
        <v>24</v>
      </c>
      <c r="AD27" s="90">
        <f t="shared" ca="1" si="1"/>
        <v>44553.220826043871</v>
      </c>
      <c r="AE27" s="49" t="str">
        <f t="shared" ca="1" si="18"/>
        <v>EQUIPO 2</v>
      </c>
      <c r="AF27" s="49" t="str">
        <f t="shared" ca="1" si="2"/>
        <v>FIN</v>
      </c>
      <c r="AG27" s="49">
        <f t="shared" ca="1" si="20"/>
        <v>1</v>
      </c>
      <c r="AH27" s="49">
        <f t="shared" ca="1" si="19"/>
        <v>1</v>
      </c>
      <c r="AI27" s="49">
        <f t="shared" ca="1" si="3"/>
        <v>1</v>
      </c>
      <c r="AJ27" s="49">
        <f t="shared" ca="1" si="21"/>
        <v>9900</v>
      </c>
      <c r="AK27" s="49">
        <f t="shared" ca="1" si="4"/>
        <v>17.920300472527742</v>
      </c>
      <c r="AL27" s="49">
        <f t="shared" ca="1" si="5"/>
        <v>177410.97467802465</v>
      </c>
      <c r="AM27" s="49">
        <f t="shared" ca="1" si="6"/>
        <v>177410.97467802465</v>
      </c>
      <c r="AN27" s="49">
        <f t="shared" ca="1" si="7"/>
        <v>2021</v>
      </c>
      <c r="AO27" s="49">
        <f t="shared" ca="1" si="8"/>
        <v>12</v>
      </c>
      <c r="AQ27" s="21"/>
      <c r="AR27" s="34"/>
      <c r="AU27" s="25">
        <v>17</v>
      </c>
      <c r="AV27" s="25">
        <v>0.98951868842325907</v>
      </c>
      <c r="AW27" s="25">
        <v>0.98802910854714288</v>
      </c>
      <c r="AX27" s="25">
        <v>0.98513292665812247</v>
      </c>
      <c r="AY27" s="25">
        <v>0.99299101160691594</v>
      </c>
      <c r="AZ27" s="25">
        <v>0.9906223252654377</v>
      </c>
      <c r="BA27" s="25">
        <v>0.9929333389521301</v>
      </c>
      <c r="BB27" s="25">
        <v>0.98900684666601124</v>
      </c>
      <c r="BC27" s="25">
        <v>0.97882298846177018</v>
      </c>
      <c r="BD27" s="25">
        <v>0.99284590864190891</v>
      </c>
      <c r="BE27" s="25">
        <v>0.98289111021746056</v>
      </c>
      <c r="BF27" s="25">
        <v>0.98560316870736497</v>
      </c>
      <c r="BG27" s="25">
        <v>0.99596123182289209</v>
      </c>
      <c r="BH27" s="25">
        <v>0.97882298846177018</v>
      </c>
      <c r="BI27" s="25">
        <v>0.98868292343484265</v>
      </c>
    </row>
    <row r="28" spans="4:78">
      <c r="D28" s="25">
        <v>24</v>
      </c>
      <c r="E28" s="56">
        <f t="shared" ca="1" si="10"/>
        <v>0.81886925704509061</v>
      </c>
      <c r="F28" s="42">
        <f t="shared" ca="1" si="11"/>
        <v>38.383125926158179</v>
      </c>
      <c r="G28" s="42"/>
      <c r="H28" s="25">
        <v>24</v>
      </c>
      <c r="I28" s="42">
        <f t="shared" ca="1" si="12"/>
        <v>0.41833158717016161</v>
      </c>
      <c r="J28" s="42">
        <f t="shared" ca="1" si="13"/>
        <v>3.4535812964652806</v>
      </c>
      <c r="K28" s="4"/>
      <c r="L28" s="4"/>
      <c r="M28" s="4"/>
      <c r="O28" s="25">
        <v>24</v>
      </c>
      <c r="P28" s="58">
        <f t="shared" ca="1" si="14"/>
        <v>0.91257970619483064</v>
      </c>
      <c r="Q28" s="42">
        <f t="shared" ca="1" si="15"/>
        <v>21.06841611860925</v>
      </c>
      <c r="R28" s="42"/>
      <c r="S28" s="25">
        <v>24</v>
      </c>
      <c r="T28" s="58">
        <f t="shared" ca="1" si="16"/>
        <v>1.3636177672471383E-2</v>
      </c>
      <c r="U28" s="42">
        <f t="shared" ca="1" si="17"/>
        <v>2.8237826638684393</v>
      </c>
      <c r="W28" s="1">
        <f t="shared" ca="1" si="23"/>
        <v>44854.009614495801</v>
      </c>
      <c r="X28" s="1">
        <f t="shared" ca="1" si="24"/>
        <v>44854.15351371649</v>
      </c>
      <c r="Y28" s="1">
        <f t="shared" ca="1" si="25"/>
        <v>44699.11500813008</v>
      </c>
      <c r="Z28" s="1">
        <f t="shared" ca="1" si="26"/>
        <v>44699.232665741074</v>
      </c>
      <c r="AA28" s="17">
        <v>45200</v>
      </c>
      <c r="AC28" s="49">
        <v>25</v>
      </c>
      <c r="AD28" s="90">
        <f t="shared" ca="1" si="1"/>
        <v>44553.967505230226</v>
      </c>
      <c r="AE28" s="49" t="str">
        <f t="shared" ca="1" si="18"/>
        <v>EQUIPO 1</v>
      </c>
      <c r="AF28" s="49" t="str">
        <f t="shared" ca="1" si="2"/>
        <v>INICIO</v>
      </c>
      <c r="AG28" s="49">
        <f t="shared" ca="1" si="20"/>
        <v>0</v>
      </c>
      <c r="AH28" s="49">
        <f t="shared" ca="1" si="19"/>
        <v>1</v>
      </c>
      <c r="AI28" s="49">
        <f t="shared" ca="1" si="3"/>
        <v>1</v>
      </c>
      <c r="AJ28" s="49">
        <f t="shared" ca="1" si="21"/>
        <v>5400</v>
      </c>
      <c r="AK28" s="49">
        <f t="shared" ca="1" si="4"/>
        <v>3.5976282617775723</v>
      </c>
      <c r="AL28" s="49">
        <f t="shared" ca="1" si="5"/>
        <v>19427.192613598891</v>
      </c>
      <c r="AM28" s="49">
        <f t="shared" ca="1" si="6"/>
        <v>35616.519791597966</v>
      </c>
      <c r="AN28" s="49">
        <f t="shared" ca="1" si="7"/>
        <v>2021</v>
      </c>
      <c r="AO28" s="49">
        <f t="shared" ca="1" si="8"/>
        <v>12</v>
      </c>
      <c r="AQ28" s="21" t="s">
        <v>141</v>
      </c>
      <c r="AR28" s="65">
        <f ca="1">AQ12</f>
        <v>619862261.49488795</v>
      </c>
      <c r="AU28" s="25">
        <v>18</v>
      </c>
      <c r="AV28" s="25">
        <v>0.9865779714271683</v>
      </c>
      <c r="AW28" s="25">
        <v>0.99314232306477934</v>
      </c>
      <c r="AX28" s="25">
        <v>0.98296541128199366</v>
      </c>
      <c r="AY28" s="25">
        <v>0.98441584446101682</v>
      </c>
      <c r="AZ28" s="25">
        <v>0.98471564291337554</v>
      </c>
      <c r="BA28" s="25">
        <v>0.99051492970168264</v>
      </c>
      <c r="BB28" s="25">
        <v>0.97934454371052537</v>
      </c>
      <c r="BC28" s="25">
        <v>0.98321651019791856</v>
      </c>
      <c r="BD28" s="25">
        <v>0.9785252401404978</v>
      </c>
      <c r="BE28" s="25">
        <v>0.98815159721297352</v>
      </c>
      <c r="BF28" s="25">
        <v>0.98411242022076761</v>
      </c>
      <c r="BG28" s="25">
        <v>0.98438540963105092</v>
      </c>
      <c r="BH28" s="25">
        <v>0.9785252401404978</v>
      </c>
      <c r="BI28" s="25">
        <v>0.98499844876149512</v>
      </c>
    </row>
    <row r="29" spans="4:78">
      <c r="D29" s="25">
        <v>25</v>
      </c>
      <c r="E29" s="56">
        <f t="shared" ca="1" si="10"/>
        <v>0.43762436695224638</v>
      </c>
      <c r="F29" s="42">
        <f t="shared" ca="1" si="11"/>
        <v>189.57689341952928</v>
      </c>
      <c r="G29" s="42"/>
      <c r="H29" s="25">
        <v>25</v>
      </c>
      <c r="I29" s="42">
        <f t="shared" ca="1" si="12"/>
        <v>4.6127295183175043E-2</v>
      </c>
      <c r="J29" s="42">
        <f t="shared" ca="1" si="13"/>
        <v>2.9711683819392896</v>
      </c>
      <c r="K29" s="4"/>
      <c r="L29" s="4"/>
      <c r="M29" s="4"/>
      <c r="O29" s="25">
        <v>25</v>
      </c>
      <c r="P29" s="58">
        <f t="shared" ca="1" si="14"/>
        <v>0.27269309319619084</v>
      </c>
      <c r="Q29" s="42">
        <f t="shared" ca="1" si="15"/>
        <v>343.7599165510926</v>
      </c>
      <c r="R29" s="42"/>
      <c r="S29" s="25">
        <v>25</v>
      </c>
      <c r="T29" s="58">
        <f t="shared" ca="1" si="16"/>
        <v>0.58081479029886296</v>
      </c>
      <c r="U29" s="42">
        <f t="shared" ca="1" si="17"/>
        <v>3.5608218539819623</v>
      </c>
      <c r="W29" s="1">
        <f t="shared" ca="1" si="23"/>
        <v>44862.052550942302</v>
      </c>
      <c r="X29" s="1">
        <f t="shared" ca="1" si="24"/>
        <v>44862.176349624882</v>
      </c>
      <c r="Y29" s="1">
        <f t="shared" ca="1" si="25"/>
        <v>44713.555995597373</v>
      </c>
      <c r="Z29" s="1">
        <f t="shared" ca="1" si="26"/>
        <v>44713.70436317462</v>
      </c>
      <c r="AA29" s="17"/>
      <c r="AC29" s="49">
        <v>26</v>
      </c>
      <c r="AD29" s="90">
        <f t="shared" ca="1" si="1"/>
        <v>44554.1174064078</v>
      </c>
      <c r="AE29" s="49" t="str">
        <f t="shared" ca="1" si="18"/>
        <v>EQUIPO 1</v>
      </c>
      <c r="AF29" s="49" t="str">
        <f t="shared" ca="1" si="2"/>
        <v>FIN</v>
      </c>
      <c r="AG29" s="49">
        <f t="shared" ca="1" si="20"/>
        <v>1</v>
      </c>
      <c r="AH29" s="49">
        <f t="shared" ca="1" si="19"/>
        <v>1</v>
      </c>
      <c r="AI29" s="49">
        <f t="shared" ca="1" si="3"/>
        <v>1</v>
      </c>
      <c r="AJ29" s="49">
        <f t="shared" ca="1" si="21"/>
        <v>9900</v>
      </c>
      <c r="AK29" s="49">
        <f t="shared" ca="1" si="4"/>
        <v>43.157253039709758</v>
      </c>
      <c r="AL29" s="49">
        <f t="shared" ca="1" si="5"/>
        <v>427256.8050931266</v>
      </c>
      <c r="AM29" s="49">
        <f t="shared" ca="1" si="6"/>
        <v>427256.8050931266</v>
      </c>
      <c r="AN29" s="49">
        <f t="shared" ca="1" si="7"/>
        <v>2021</v>
      </c>
      <c r="AO29" s="49">
        <f t="shared" ca="1" si="8"/>
        <v>12</v>
      </c>
      <c r="AQ29" s="21" t="s">
        <v>142</v>
      </c>
      <c r="AR29" s="65">
        <f ca="1">AQ9</f>
        <v>627610106.83551025</v>
      </c>
      <c r="AU29" s="25">
        <v>19</v>
      </c>
      <c r="AV29" s="25">
        <v>0.99345961102285807</v>
      </c>
      <c r="AW29" s="25">
        <v>0.99489175653681872</v>
      </c>
      <c r="AX29" s="25">
        <v>0.98349340340345992</v>
      </c>
      <c r="AY29" s="25">
        <v>0.98448261101931445</v>
      </c>
      <c r="AZ29" s="25">
        <v>0.98546183319823222</v>
      </c>
      <c r="BA29" s="25">
        <v>0.97887823412006991</v>
      </c>
      <c r="BB29" s="25">
        <v>0.99181364896029822</v>
      </c>
      <c r="BC29" s="25">
        <v>0.9810910173260321</v>
      </c>
      <c r="BD29" s="25">
        <v>0.98816443222012118</v>
      </c>
      <c r="BE29" s="25">
        <v>0.98838662939618838</v>
      </c>
      <c r="BF29" s="25">
        <v>0.98970522533647542</v>
      </c>
      <c r="BG29" s="25">
        <v>0.99112340588513637</v>
      </c>
      <c r="BH29" s="25">
        <v>0.97887823412006991</v>
      </c>
      <c r="BI29" s="25">
        <v>0.98762444969948426</v>
      </c>
    </row>
    <row r="30" spans="4:78">
      <c r="D30" s="25">
        <v>26</v>
      </c>
      <c r="E30" s="56">
        <f t="shared" ca="1" si="10"/>
        <v>0.91052059480364544</v>
      </c>
      <c r="F30" s="42">
        <f t="shared" ca="1" si="11"/>
        <v>16.378531860829025</v>
      </c>
      <c r="G30" s="42"/>
      <c r="H30" s="25">
        <v>26</v>
      </c>
      <c r="I30" s="42">
        <f t="shared" ca="1" si="12"/>
        <v>0.77966257827214225</v>
      </c>
      <c r="J30" s="42">
        <f t="shared" ca="1" si="13"/>
        <v>3.7726577232989227</v>
      </c>
      <c r="K30" s="4"/>
      <c r="L30" s="4"/>
      <c r="M30" s="4"/>
      <c r="O30" s="25">
        <v>26</v>
      </c>
      <c r="P30" s="58">
        <f t="shared" ca="1" si="14"/>
        <v>0.99079509631659812</v>
      </c>
      <c r="Q30" s="42">
        <f t="shared" ca="1" si="15"/>
        <v>1.8894576550917084</v>
      </c>
      <c r="R30" s="42"/>
      <c r="S30" s="25">
        <v>26</v>
      </c>
      <c r="T30" s="58">
        <f t="shared" ca="1" si="16"/>
        <v>0.27189951256132794</v>
      </c>
      <c r="U30" s="42">
        <f t="shared" ca="1" si="17"/>
        <v>3.3129422386634633</v>
      </c>
      <c r="W30" s="1">
        <f t="shared" ca="1" si="23"/>
        <v>44862.858788452417</v>
      </c>
      <c r="X30" s="1">
        <f t="shared" ca="1" si="24"/>
        <v>44863.015982524223</v>
      </c>
      <c r="Y30" s="1">
        <f t="shared" ca="1" si="25"/>
        <v>44713.783090576915</v>
      </c>
      <c r="Z30" s="1">
        <f t="shared" ca="1" si="26"/>
        <v>44713.921129836861</v>
      </c>
      <c r="AA30" s="17"/>
      <c r="AC30" s="49">
        <v>27</v>
      </c>
      <c r="AD30" s="90">
        <f t="shared" ca="1" si="1"/>
        <v>44555.915625284455</v>
      </c>
      <c r="AE30" s="49" t="str">
        <f t="shared" ca="1" si="18"/>
        <v>EQUIPO 2</v>
      </c>
      <c r="AF30" s="49" t="str">
        <f t="shared" ca="1" si="2"/>
        <v>INICIO</v>
      </c>
      <c r="AG30" s="49">
        <f t="shared" ca="1" si="20"/>
        <v>1</v>
      </c>
      <c r="AH30" s="49">
        <f t="shared" ca="1" si="19"/>
        <v>0</v>
      </c>
      <c r="AI30" s="49">
        <f t="shared" ca="1" si="3"/>
        <v>1</v>
      </c>
      <c r="AJ30" s="49">
        <f t="shared" ca="1" si="21"/>
        <v>4500</v>
      </c>
      <c r="AK30" s="49">
        <f t="shared" ca="1" si="4"/>
        <v>3.4215453252545558</v>
      </c>
      <c r="AL30" s="49">
        <f t="shared" ca="1" si="5"/>
        <v>15396.953963645501</v>
      </c>
      <c r="AM30" s="49">
        <f t="shared" ca="1" si="6"/>
        <v>33873.298720020102</v>
      </c>
      <c r="AN30" s="49">
        <f t="shared" ca="1" si="7"/>
        <v>2021</v>
      </c>
      <c r="AO30" s="49">
        <f t="shared" ca="1" si="8"/>
        <v>12</v>
      </c>
      <c r="AQ30" s="21" t="s">
        <v>33</v>
      </c>
      <c r="AR30" s="80">
        <f ca="1">AQ15</f>
        <v>0.98765500227571557</v>
      </c>
      <c r="AU30" s="25">
        <v>20</v>
      </c>
      <c r="AV30" s="25">
        <v>0.97554597915308949</v>
      </c>
      <c r="AW30" s="25">
        <v>0.98184422304482277</v>
      </c>
      <c r="AX30" s="25">
        <v>0.9918222035617803</v>
      </c>
      <c r="AY30" s="25">
        <v>0.98686935359572603</v>
      </c>
      <c r="AZ30" s="25">
        <v>0.98828792309858715</v>
      </c>
      <c r="BA30" s="25">
        <v>0.98893409044189451</v>
      </c>
      <c r="BB30" s="25">
        <v>0.99014074055052426</v>
      </c>
      <c r="BC30" s="25">
        <v>0.99089925238493559</v>
      </c>
      <c r="BD30" s="25">
        <v>0.99014854064119773</v>
      </c>
      <c r="BE30" s="25">
        <v>0.99251709918106124</v>
      </c>
      <c r="BF30" s="25">
        <v>0.98504119311114557</v>
      </c>
      <c r="BG30" s="25">
        <v>0.9782051998732757</v>
      </c>
      <c r="BH30" s="25">
        <v>0.97554597915308949</v>
      </c>
      <c r="BI30" s="25">
        <v>0.98670383885452351</v>
      </c>
    </row>
    <row r="31" spans="4:78">
      <c r="D31" s="25">
        <v>27</v>
      </c>
      <c r="E31" s="56">
        <f t="shared" ca="1" si="10"/>
        <v>0.34438501844715352</v>
      </c>
      <c r="F31" s="42">
        <f t="shared" ca="1" si="11"/>
        <v>252.45502265953957</v>
      </c>
      <c r="G31" s="42"/>
      <c r="H31" s="25">
        <v>27</v>
      </c>
      <c r="I31" s="42">
        <f t="shared" ca="1" si="12"/>
        <v>0.14923425841682825</v>
      </c>
      <c r="J31" s="42">
        <f t="shared" ca="1" si="13"/>
        <v>3.1814113888982454</v>
      </c>
      <c r="K31" s="4"/>
      <c r="L31" s="4"/>
      <c r="M31" s="4"/>
      <c r="O31" s="25">
        <v>27</v>
      </c>
      <c r="P31" s="58">
        <f t="shared" ca="1" si="14"/>
        <v>0.99836412215027726</v>
      </c>
      <c r="Q31" s="42">
        <f t="shared" ca="1" si="15"/>
        <v>0.30558849063448623</v>
      </c>
      <c r="R31" s="42"/>
      <c r="S31" s="25">
        <v>27</v>
      </c>
      <c r="T31" s="58">
        <f t="shared" ca="1" si="16"/>
        <v>0.82116029108425437</v>
      </c>
      <c r="U31" s="42">
        <f t="shared" ca="1" si="17"/>
        <v>3.7795940060576152</v>
      </c>
      <c r="W31" s="1">
        <f t="shared" ca="1" si="23"/>
        <v>44873.534941801707</v>
      </c>
      <c r="X31" s="1">
        <f t="shared" ca="1" si="24"/>
        <v>44873.667500609576</v>
      </c>
      <c r="Y31" s="1">
        <f t="shared" ca="1" si="25"/>
        <v>44713.933862690639</v>
      </c>
      <c r="Z31" s="1">
        <f t="shared" ca="1" si="26"/>
        <v>44714.091345774228</v>
      </c>
      <c r="AA31" s="17"/>
      <c r="AC31" s="49">
        <v>28</v>
      </c>
      <c r="AD31" s="90">
        <f t="shared" ca="1" si="1"/>
        <v>44556.058189673007</v>
      </c>
      <c r="AE31" s="49" t="str">
        <f t="shared" ca="1" si="18"/>
        <v>EQUIPO 2</v>
      </c>
      <c r="AF31" s="49" t="str">
        <f t="shared" ca="1" si="2"/>
        <v>FIN</v>
      </c>
      <c r="AG31" s="49">
        <f t="shared" ca="1" si="20"/>
        <v>1</v>
      </c>
      <c r="AH31" s="49">
        <f t="shared" ca="1" si="19"/>
        <v>1</v>
      </c>
      <c r="AI31" s="49">
        <f t="shared" ca="1" si="3"/>
        <v>1</v>
      </c>
      <c r="AJ31" s="49">
        <f t="shared" ca="1" si="21"/>
        <v>9900</v>
      </c>
      <c r="AK31" s="49">
        <f t="shared" ca="1" si="4"/>
        <v>8.0069283039774746</v>
      </c>
      <c r="AL31" s="49">
        <f t="shared" ca="1" si="5"/>
        <v>79268.590209376998</v>
      </c>
      <c r="AM31" s="49">
        <f t="shared" ca="1" si="6"/>
        <v>79268.590209376998</v>
      </c>
      <c r="AN31" s="49">
        <f t="shared" ca="1" si="7"/>
        <v>2021</v>
      </c>
      <c r="AO31" s="49">
        <f t="shared" ca="1" si="8"/>
        <v>12</v>
      </c>
      <c r="AQ31" s="21"/>
      <c r="AR31" s="34"/>
      <c r="AU31" s="25">
        <v>21</v>
      </c>
      <c r="AV31" s="25">
        <v>0.98013676572064101</v>
      </c>
      <c r="AW31" s="25">
        <v>0.97917970799362786</v>
      </c>
      <c r="AX31" s="25">
        <v>0.98619159395499922</v>
      </c>
      <c r="AY31" s="25">
        <v>0.98614656711160709</v>
      </c>
      <c r="AZ31" s="25">
        <v>0.98603127307606009</v>
      </c>
      <c r="BA31" s="25">
        <v>0.98570278781919518</v>
      </c>
      <c r="BB31" s="25">
        <v>0.98772182965712962</v>
      </c>
      <c r="BC31" s="25">
        <v>0.98168555337719188</v>
      </c>
      <c r="BD31" s="25">
        <v>0.98366381075435327</v>
      </c>
      <c r="BE31" s="25">
        <v>0.96879228108723514</v>
      </c>
      <c r="BF31" s="25">
        <v>0.97671746138347026</v>
      </c>
      <c r="BG31" s="25">
        <v>0.98230639308410395</v>
      </c>
      <c r="BH31" s="25">
        <v>0.96879228108723514</v>
      </c>
      <c r="BI31" s="25">
        <v>0.98199965618074725</v>
      </c>
    </row>
    <row r="32" spans="4:78">
      <c r="D32" s="25">
        <v>28</v>
      </c>
      <c r="E32" s="56">
        <f t="shared" ca="1" si="10"/>
        <v>0.73098092243027324</v>
      </c>
      <c r="F32" s="42">
        <f t="shared" ca="1" si="11"/>
        <v>63.675691077777792</v>
      </c>
      <c r="G32" s="42"/>
      <c r="H32" s="25">
        <v>28</v>
      </c>
      <c r="I32" s="42">
        <f t="shared" ca="1" si="12"/>
        <v>0.3787758744976093</v>
      </c>
      <c r="J32" s="42">
        <f t="shared" ca="1" si="13"/>
        <v>3.4201024407337499</v>
      </c>
      <c r="K32" s="4"/>
      <c r="L32" s="4"/>
      <c r="M32" s="4"/>
      <c r="O32" s="25">
        <v>28</v>
      </c>
      <c r="P32" s="58">
        <f t="shared" ca="1" si="14"/>
        <v>2.4541035475706963E-2</v>
      </c>
      <c r="Q32" s="42">
        <f t="shared" ca="1" si="15"/>
        <v>1036.0160887712882</v>
      </c>
      <c r="R32" s="42"/>
      <c r="S32" s="25">
        <v>28</v>
      </c>
      <c r="T32" s="58">
        <f t="shared" ca="1" si="16"/>
        <v>0.35369610671693374</v>
      </c>
      <c r="U32" s="42">
        <f t="shared" ca="1" si="17"/>
        <v>3.3837610214872553</v>
      </c>
      <c r="W32" s="1">
        <f t="shared" ca="1" si="23"/>
        <v>44876.320654404481</v>
      </c>
      <c r="X32" s="1">
        <f t="shared" ca="1" si="24"/>
        <v>44876.463158672843</v>
      </c>
      <c r="Y32" s="1">
        <f t="shared" ca="1" si="25"/>
        <v>44757.258682806365</v>
      </c>
      <c r="Z32" s="1">
        <f t="shared" ca="1" si="26"/>
        <v>44757.399672848929</v>
      </c>
      <c r="AA32" s="17"/>
      <c r="AC32" s="49">
        <v>29</v>
      </c>
      <c r="AD32" s="90">
        <f t="shared" ca="1" si="1"/>
        <v>44556.391811685673</v>
      </c>
      <c r="AE32" s="49" t="str">
        <f t="shared" ca="1" si="18"/>
        <v>EQUIPO 2</v>
      </c>
      <c r="AF32" s="49" t="str">
        <f t="shared" ca="1" si="2"/>
        <v>INICIO</v>
      </c>
      <c r="AG32" s="49">
        <f t="shared" ca="1" si="20"/>
        <v>1</v>
      </c>
      <c r="AH32" s="49">
        <f t="shared" ca="1" si="19"/>
        <v>0</v>
      </c>
      <c r="AI32" s="49">
        <f t="shared" ca="1" si="3"/>
        <v>1</v>
      </c>
      <c r="AJ32" s="49">
        <f t="shared" ca="1" si="21"/>
        <v>4500</v>
      </c>
      <c r="AK32" s="49">
        <f t="shared" ca="1" si="4"/>
        <v>3.546728516172152</v>
      </c>
      <c r="AL32" s="49">
        <f t="shared" ca="1" si="5"/>
        <v>15960.278322774684</v>
      </c>
      <c r="AM32" s="49">
        <f t="shared" ca="1" si="6"/>
        <v>35112.612310104305</v>
      </c>
      <c r="AN32" s="49">
        <f t="shared" ca="1" si="7"/>
        <v>2021</v>
      </c>
      <c r="AO32" s="49">
        <f t="shared" ca="1" si="8"/>
        <v>12</v>
      </c>
      <c r="AQ32" s="21" t="s">
        <v>138</v>
      </c>
      <c r="AR32" s="66">
        <f ca="1">AR17</f>
        <v>63382.806830265617</v>
      </c>
      <c r="AU32" s="25">
        <v>22</v>
      </c>
      <c r="AV32" s="25">
        <v>0.98184671896182607</v>
      </c>
      <c r="AW32" s="25">
        <v>0.97869589379213628</v>
      </c>
      <c r="AX32" s="25">
        <v>0.97226501163430201</v>
      </c>
      <c r="AY32" s="25">
        <v>0.99206557601163758</v>
      </c>
      <c r="AZ32" s="25">
        <v>0.99803091453429227</v>
      </c>
      <c r="BA32" s="25">
        <v>0.98097359691978048</v>
      </c>
      <c r="BB32" s="25">
        <v>0.99111346941140177</v>
      </c>
      <c r="BC32" s="25">
        <v>0.99364715664754244</v>
      </c>
      <c r="BD32" s="25">
        <v>0.98454215394205746</v>
      </c>
      <c r="BE32" s="25">
        <v>0.98497336590003304</v>
      </c>
      <c r="BF32" s="25">
        <v>0.97719703159728488</v>
      </c>
      <c r="BG32" s="25">
        <v>0.98865232044732165</v>
      </c>
      <c r="BH32" s="25">
        <v>0.97226501163430201</v>
      </c>
      <c r="BI32" s="25">
        <v>0.9852992829359638</v>
      </c>
    </row>
    <row r="33" spans="4:61">
      <c r="D33" s="25">
        <v>29</v>
      </c>
      <c r="E33" s="56">
        <f t="shared" ca="1" si="10"/>
        <v>0.56973938429994186</v>
      </c>
      <c r="F33" s="42">
        <f t="shared" ca="1" si="11"/>
        <v>122.99541063842406</v>
      </c>
      <c r="G33" s="42"/>
      <c r="H33" s="25">
        <v>29</v>
      </c>
      <c r="I33" s="42">
        <f t="shared" ca="1" si="12"/>
        <v>0.85958208918738443</v>
      </c>
      <c r="J33" s="42">
        <f t="shared" ca="1" si="13"/>
        <v>3.8730250691126376</v>
      </c>
      <c r="K33" s="4"/>
      <c r="L33" s="4"/>
      <c r="M33" s="4"/>
      <c r="O33" s="25">
        <v>29</v>
      </c>
      <c r="P33" s="58">
        <f t="shared" ca="1" si="14"/>
        <v>0.54796853083687713</v>
      </c>
      <c r="Q33" s="42">
        <f t="shared" ca="1" si="15"/>
        <v>152.86168550701214</v>
      </c>
      <c r="R33" s="42"/>
      <c r="S33" s="25">
        <v>29</v>
      </c>
      <c r="T33" s="58">
        <f t="shared" ca="1" si="16"/>
        <v>0.54822731176867112</v>
      </c>
      <c r="U33" s="42">
        <f t="shared" ca="1" si="17"/>
        <v>3.5355177536758595</v>
      </c>
      <c r="W33" s="1">
        <f t="shared" ca="1" si="23"/>
        <v>44881.587967449443</v>
      </c>
      <c r="X33" s="1">
        <f t="shared" ca="1" si="24"/>
        <v>44881.74934349399</v>
      </c>
      <c r="Y33" s="1">
        <f t="shared" ca="1" si="25"/>
        <v>44763.768909745057</v>
      </c>
      <c r="Z33" s="1">
        <f t="shared" ca="1" si="26"/>
        <v>44763.916222984793</v>
      </c>
      <c r="AA33" s="17"/>
      <c r="AC33" s="49">
        <v>30</v>
      </c>
      <c r="AD33" s="90">
        <f t="shared" ca="1" si="1"/>
        <v>44556.539592040514</v>
      </c>
      <c r="AE33" s="49" t="str">
        <f t="shared" ca="1" si="18"/>
        <v>EQUIPO 2</v>
      </c>
      <c r="AF33" s="49" t="str">
        <f t="shared" ca="1" si="2"/>
        <v>FIN</v>
      </c>
      <c r="AG33" s="49">
        <f t="shared" ca="1" si="20"/>
        <v>1</v>
      </c>
      <c r="AH33" s="49">
        <f t="shared" ca="1" si="19"/>
        <v>1</v>
      </c>
      <c r="AI33" s="49">
        <f t="shared" ca="1" si="3"/>
        <v>1</v>
      </c>
      <c r="AJ33" s="49">
        <f t="shared" ca="1" si="21"/>
        <v>9900</v>
      </c>
      <c r="AK33" s="49">
        <f t="shared" ca="1" si="4"/>
        <v>84.58931808010675</v>
      </c>
      <c r="AL33" s="49">
        <f t="shared" ca="1" si="5"/>
        <v>837434.24899305683</v>
      </c>
      <c r="AM33" s="49">
        <f t="shared" ca="1" si="6"/>
        <v>837434.24899305683</v>
      </c>
      <c r="AN33" s="49">
        <f t="shared" ca="1" si="7"/>
        <v>2021</v>
      </c>
      <c r="AO33" s="49">
        <f t="shared" ca="1" si="8"/>
        <v>12</v>
      </c>
      <c r="AQ33" s="21" t="s">
        <v>137</v>
      </c>
      <c r="AR33" s="66">
        <f ca="1">AR18</f>
        <v>12.15345614956459</v>
      </c>
      <c r="AU33" s="25">
        <v>23</v>
      </c>
      <c r="AV33" s="25">
        <v>0.98930271977111595</v>
      </c>
      <c r="AW33" s="25">
        <v>0.97695495819866196</v>
      </c>
      <c r="AX33" s="25">
        <v>0.98387992029995641</v>
      </c>
      <c r="AY33" s="25">
        <v>0.98915174142768891</v>
      </c>
      <c r="AZ33" s="25">
        <v>0.98841905058086321</v>
      </c>
      <c r="BA33" s="25">
        <v>0.98523761061426773</v>
      </c>
      <c r="BB33" s="25">
        <v>0.993469541747381</v>
      </c>
      <c r="BC33" s="25">
        <v>0.98041480079861643</v>
      </c>
      <c r="BD33" s="25">
        <v>0.98212551708767881</v>
      </c>
      <c r="BE33" s="25">
        <v>0.98257680384295332</v>
      </c>
      <c r="BF33" s="25">
        <v>0.98759518027273396</v>
      </c>
      <c r="BG33" s="25">
        <v>0.99306493568900467</v>
      </c>
      <c r="BH33" s="25">
        <v>0.97695495819866196</v>
      </c>
      <c r="BI33" s="25">
        <v>0.98599444014936655</v>
      </c>
    </row>
    <row r="34" spans="4:61">
      <c r="D34" s="25">
        <v>30</v>
      </c>
      <c r="E34" s="56">
        <f t="shared" ca="1" si="10"/>
        <v>0.51461200625880865</v>
      </c>
      <c r="F34" s="42">
        <f t="shared" ca="1" si="11"/>
        <v>148.29685947579907</v>
      </c>
      <c r="G34" s="42"/>
      <c r="H34" s="25">
        <v>30</v>
      </c>
      <c r="I34" s="42">
        <f t="shared" ca="1" si="12"/>
        <v>0.60957409648458416</v>
      </c>
      <c r="J34" s="42">
        <f t="shared" ca="1" si="13"/>
        <v>3.6117363432572538</v>
      </c>
      <c r="K34" s="4"/>
      <c r="L34" s="4"/>
      <c r="M34" s="4"/>
      <c r="O34" s="25">
        <v>30</v>
      </c>
      <c r="P34" s="58">
        <f t="shared" ca="1" si="14"/>
        <v>0.57883279488208061</v>
      </c>
      <c r="Q34" s="42">
        <f t="shared" ca="1" si="15"/>
        <v>138.24555243143729</v>
      </c>
      <c r="R34" s="42"/>
      <c r="S34" s="25">
        <v>30</v>
      </c>
      <c r="T34" s="58">
        <f t="shared" ca="1" si="16"/>
        <v>3.7825306140219617E-2</v>
      </c>
      <c r="U34" s="42">
        <f t="shared" ca="1" si="17"/>
        <v>2.9555371618330954</v>
      </c>
      <c r="W34" s="1">
        <f t="shared" ca="1" si="23"/>
        <v>44887.928379305478</v>
      </c>
      <c r="X34" s="1">
        <f t="shared" ca="1" si="24"/>
        <v>44888.078868319782</v>
      </c>
      <c r="Y34" s="1">
        <f t="shared" ca="1" si="25"/>
        <v>44769.676454336106</v>
      </c>
      <c r="Z34" s="1">
        <f t="shared" ca="1" si="26"/>
        <v>44769.799601717852</v>
      </c>
      <c r="AA34" s="17"/>
      <c r="AC34" s="49">
        <v>31</v>
      </c>
      <c r="AD34" s="90">
        <f t="shared" ca="1" si="1"/>
        <v>44560.064146960518</v>
      </c>
      <c r="AE34" s="49" t="str">
        <f t="shared" ca="1" si="18"/>
        <v>EQUIPO 2</v>
      </c>
      <c r="AF34" s="49" t="str">
        <f t="shared" ca="1" si="2"/>
        <v>INICIO</v>
      </c>
      <c r="AG34" s="49">
        <f t="shared" ca="1" si="20"/>
        <v>1</v>
      </c>
      <c r="AH34" s="49">
        <f t="shared" ca="1" si="19"/>
        <v>0</v>
      </c>
      <c r="AI34" s="49">
        <f t="shared" ca="1" si="3"/>
        <v>1</v>
      </c>
      <c r="AJ34" s="49">
        <f t="shared" ca="1" si="21"/>
        <v>4500</v>
      </c>
      <c r="AK34" s="49">
        <f t="shared" ca="1" si="4"/>
        <v>3.7501151863834821</v>
      </c>
      <c r="AL34" s="49">
        <f t="shared" ca="1" si="5"/>
        <v>16875.518338725669</v>
      </c>
      <c r="AM34" s="49">
        <f t="shared" ca="1" si="6"/>
        <v>37126.140345196472</v>
      </c>
      <c r="AN34" s="49">
        <f t="shared" ca="1" si="7"/>
        <v>2021</v>
      </c>
      <c r="AO34" s="49">
        <f t="shared" ca="1" si="8"/>
        <v>12</v>
      </c>
      <c r="AQ34" s="21" t="s">
        <v>132</v>
      </c>
      <c r="AR34" s="80">
        <f ca="1">AR19</f>
        <v>0.99980828986886883</v>
      </c>
      <c r="AU34" s="25">
        <v>24</v>
      </c>
      <c r="AV34" s="25">
        <v>0.98139277947352244</v>
      </c>
      <c r="AW34" s="25">
        <v>0.98774639884592197</v>
      </c>
      <c r="AX34" s="25">
        <v>0.985151057607769</v>
      </c>
      <c r="AY34" s="25">
        <v>0.98675322605264559</v>
      </c>
      <c r="AZ34" s="25">
        <v>0.98538628329083044</v>
      </c>
      <c r="BA34" s="25">
        <v>0.98698779017563965</v>
      </c>
      <c r="BB34" s="25">
        <v>0.9835736216342077</v>
      </c>
      <c r="BC34" s="25">
        <v>0.99079177037062671</v>
      </c>
      <c r="BD34" s="25">
        <v>0.98136102982092266</v>
      </c>
      <c r="BE34" s="25">
        <v>0.98987014772176019</v>
      </c>
      <c r="BF34" s="25">
        <v>0.990303934732087</v>
      </c>
      <c r="BG34" s="25">
        <v>0.98378729413623556</v>
      </c>
      <c r="BH34" s="25">
        <v>0.98136102982092266</v>
      </c>
      <c r="BI34" s="25">
        <v>0.9860726832789517</v>
      </c>
    </row>
    <row r="35" spans="4:61">
      <c r="D35" s="25">
        <v>31</v>
      </c>
      <c r="E35" s="56">
        <f t="shared" ca="1" si="10"/>
        <v>0.22595327472981719</v>
      </c>
      <c r="F35" s="42">
        <f t="shared" ca="1" si="11"/>
        <v>367.25050969185884</v>
      </c>
      <c r="G35" s="42"/>
      <c r="H35" s="25">
        <v>31</v>
      </c>
      <c r="I35" s="42">
        <f t="shared" ca="1" si="12"/>
        <v>0.71467022732225272</v>
      </c>
      <c r="J35" s="42">
        <f t="shared" ca="1" si="13"/>
        <v>3.7060572031303001</v>
      </c>
      <c r="K35" s="4"/>
      <c r="L35" s="4"/>
      <c r="M35" s="4"/>
      <c r="O35" s="25">
        <v>31</v>
      </c>
      <c r="P35" s="58">
        <f t="shared" ca="1" si="14"/>
        <v>6.0336613508038539E-2</v>
      </c>
      <c r="Q35" s="42">
        <f t="shared" ca="1" si="15"/>
        <v>773.3198832849705</v>
      </c>
      <c r="R35" s="42"/>
      <c r="S35" s="25">
        <v>31</v>
      </c>
      <c r="T35" s="58">
        <f t="shared" ca="1" si="16"/>
        <v>0.82947076297089772</v>
      </c>
      <c r="U35" s="42">
        <f t="shared" ca="1" si="17"/>
        <v>3.7894596043242945</v>
      </c>
      <c r="W35" s="1">
        <f t="shared" ca="1" si="23"/>
        <v>44903.380972890278</v>
      </c>
      <c r="X35" s="1">
        <f t="shared" ca="1" si="24"/>
        <v>44903.535391940408</v>
      </c>
      <c r="Y35" s="1">
        <f t="shared" ca="1" si="25"/>
        <v>44802.02126352139</v>
      </c>
      <c r="Z35" s="1">
        <f t="shared" ca="1" si="26"/>
        <v>44802.17915767157</v>
      </c>
      <c r="AA35" s="17"/>
      <c r="AC35" s="49">
        <v>32</v>
      </c>
      <c r="AD35" s="90">
        <f t="shared" ca="1" si="1"/>
        <v>44560.220401759951</v>
      </c>
      <c r="AE35" s="49" t="str">
        <f t="shared" ca="1" si="18"/>
        <v>EQUIPO 2</v>
      </c>
      <c r="AF35" s="49" t="str">
        <f t="shared" ca="1" si="2"/>
        <v>FIN</v>
      </c>
      <c r="AG35" s="49">
        <f t="shared" ca="1" si="20"/>
        <v>1</v>
      </c>
      <c r="AH35" s="49">
        <f t="shared" ca="1" si="19"/>
        <v>1</v>
      </c>
      <c r="AI35" s="49">
        <f t="shared" ca="1" si="3"/>
        <v>1</v>
      </c>
      <c r="AJ35" s="49">
        <f t="shared" ca="1" si="21"/>
        <v>9900</v>
      </c>
      <c r="AK35" s="49">
        <f t="shared" ca="1" si="4"/>
        <v>31.134178418491501</v>
      </c>
      <c r="AL35" s="49">
        <f t="shared" ca="1" si="5"/>
        <v>308228.36634306586</v>
      </c>
      <c r="AM35" s="49">
        <f t="shared" ca="1" si="6"/>
        <v>308228.36634306586</v>
      </c>
      <c r="AN35" s="49">
        <f t="shared" ca="1" si="7"/>
        <v>2021</v>
      </c>
      <c r="AO35" s="49">
        <f t="shared" ca="1" si="8"/>
        <v>12</v>
      </c>
      <c r="AU35" s="25">
        <v>25</v>
      </c>
      <c r="AV35" s="25">
        <v>0.98580162961862317</v>
      </c>
      <c r="AW35" s="25">
        <v>0.98750836503994277</v>
      </c>
      <c r="AX35" s="25">
        <v>0.9911737021517244</v>
      </c>
      <c r="AY35" s="25">
        <v>0.98259185807367067</v>
      </c>
      <c r="AZ35" s="25">
        <v>0.98688221063229842</v>
      </c>
      <c r="BA35" s="25">
        <v>0.99356407986223616</v>
      </c>
      <c r="BB35" s="25">
        <v>0.99121816395686346</v>
      </c>
      <c r="BC35" s="25">
        <v>0.990342672273828</v>
      </c>
      <c r="BD35" s="25">
        <v>0.98878648690633986</v>
      </c>
      <c r="BE35" s="25">
        <v>0.9826584265140107</v>
      </c>
      <c r="BF35" s="25">
        <v>0.9875439975992335</v>
      </c>
      <c r="BG35" s="25">
        <v>0.98617029620160046</v>
      </c>
      <c r="BH35" s="25">
        <v>0.98259185807367067</v>
      </c>
      <c r="BI35" s="25">
        <v>0.98788074137031956</v>
      </c>
    </row>
    <row r="36" spans="4:61">
      <c r="D36" s="25">
        <v>32</v>
      </c>
      <c r="E36" s="56">
        <f t="shared" ca="1" si="10"/>
        <v>4.8037320085168922E-2</v>
      </c>
      <c r="F36" s="42">
        <f t="shared" ca="1" si="11"/>
        <v>819.50828096785483</v>
      </c>
      <c r="G36" s="42"/>
      <c r="H36" s="25">
        <v>32</v>
      </c>
      <c r="I36" s="42">
        <f t="shared" ca="1" si="12"/>
        <v>0.46026356592269391</v>
      </c>
      <c r="J36" s="42">
        <f t="shared" ca="1" si="13"/>
        <v>3.4883204866312139</v>
      </c>
      <c r="K36" s="4"/>
      <c r="L36" s="4"/>
      <c r="M36" s="4"/>
      <c r="O36" s="25">
        <v>32</v>
      </c>
      <c r="P36" s="58">
        <f t="shared" ca="1" si="14"/>
        <v>0.70062465410133434</v>
      </c>
      <c r="Q36" s="42">
        <f t="shared" ca="1" si="15"/>
        <v>87.964260273846975</v>
      </c>
      <c r="R36" s="42"/>
      <c r="S36" s="25">
        <v>32</v>
      </c>
      <c r="T36" s="58">
        <f t="shared" ca="1" si="16"/>
        <v>0.21523093267315718</v>
      </c>
      <c r="U36" s="42">
        <f t="shared" ca="1" si="17"/>
        <v>3.2575251831670928</v>
      </c>
      <c r="W36" s="1">
        <f t="shared" ca="1" si="23"/>
        <v>44937.681570314067</v>
      </c>
      <c r="X36" s="1">
        <f t="shared" ca="1" si="24"/>
        <v>44937.82691700101</v>
      </c>
      <c r="Y36" s="1">
        <f t="shared" ca="1" si="25"/>
        <v>44805.844335182977</v>
      </c>
      <c r="Z36" s="1">
        <f t="shared" ca="1" si="26"/>
        <v>44805.980065398944</v>
      </c>
      <c r="AA36" s="17"/>
      <c r="AC36" s="49">
        <v>33</v>
      </c>
      <c r="AD36" s="90">
        <f t="shared" ca="1" si="1"/>
        <v>44561.517659194054</v>
      </c>
      <c r="AE36" s="49" t="str">
        <f t="shared" ca="1" si="18"/>
        <v>EQUIPO 2</v>
      </c>
      <c r="AF36" s="49" t="str">
        <f t="shared" ca="1" si="2"/>
        <v>INICIO</v>
      </c>
      <c r="AG36" s="49">
        <f t="shared" ca="1" si="20"/>
        <v>1</v>
      </c>
      <c r="AH36" s="49">
        <f t="shared" ca="1" si="19"/>
        <v>0</v>
      </c>
      <c r="AI36" s="49">
        <f t="shared" ca="1" si="3"/>
        <v>1</v>
      </c>
      <c r="AJ36" s="49">
        <f t="shared" ca="1" si="21"/>
        <v>4500</v>
      </c>
      <c r="AK36" s="49">
        <f t="shared" ca="1" si="4"/>
        <v>3.5202562224003486</v>
      </c>
      <c r="AL36" s="49">
        <f t="shared" ca="1" si="5"/>
        <v>15841.153000801569</v>
      </c>
      <c r="AM36" s="49">
        <f t="shared" ca="1" si="6"/>
        <v>34850.536601763451</v>
      </c>
      <c r="AN36" s="49">
        <f t="shared" ca="1" si="7"/>
        <v>2021</v>
      </c>
      <c r="AO36" s="49">
        <f t="shared" ca="1" si="8"/>
        <v>12</v>
      </c>
      <c r="AU36" s="25">
        <v>26</v>
      </c>
      <c r="AV36" s="25">
        <v>0.99742589839138829</v>
      </c>
      <c r="AW36" s="25">
        <v>0.98232610018806843</v>
      </c>
      <c r="AX36" s="25">
        <v>0.97220974137210792</v>
      </c>
      <c r="AY36" s="25">
        <v>0.99448145422332335</v>
      </c>
      <c r="AZ36" s="25">
        <v>0.99258382367451548</v>
      </c>
      <c r="BA36" s="25">
        <v>0.9927384468653172</v>
      </c>
      <c r="BB36" s="25">
        <v>0.99581726497307876</v>
      </c>
      <c r="BC36" s="25">
        <v>0.99248334422150175</v>
      </c>
      <c r="BD36" s="25">
        <v>0.98015089829439894</v>
      </c>
      <c r="BE36" s="25">
        <v>0.99273346479108326</v>
      </c>
      <c r="BF36" s="25">
        <v>0.98318153433514965</v>
      </c>
      <c r="BG36" s="25">
        <v>0.98338290550267637</v>
      </c>
      <c r="BH36" s="25">
        <v>0.97220974137210792</v>
      </c>
      <c r="BI36" s="25">
        <v>0.98820736327487013</v>
      </c>
    </row>
    <row r="37" spans="4:61">
      <c r="D37" s="25">
        <v>33</v>
      </c>
      <c r="E37" s="56">
        <f t="shared" ca="1" si="10"/>
        <v>0.65424575925244266</v>
      </c>
      <c r="F37" s="42">
        <f t="shared" ca="1" si="11"/>
        <v>89.541456314017012</v>
      </c>
      <c r="G37" s="42"/>
      <c r="H37" s="25">
        <v>33</v>
      </c>
      <c r="I37" s="42">
        <f t="shared" ca="1" si="12"/>
        <v>8.4318364861382999E-2</v>
      </c>
      <c r="J37" s="42">
        <f t="shared" ca="1" si="13"/>
        <v>3.0714168149856076</v>
      </c>
      <c r="K37" s="4"/>
      <c r="L37" s="4"/>
      <c r="M37" s="4"/>
      <c r="O37" s="25">
        <v>33</v>
      </c>
      <c r="P37" s="58">
        <f t="shared" ca="1" si="14"/>
        <v>0.12163905202762493</v>
      </c>
      <c r="Q37" s="42">
        <f t="shared" ca="1" si="15"/>
        <v>571.57699984509179</v>
      </c>
      <c r="R37" s="42"/>
      <c r="S37" s="25">
        <v>33</v>
      </c>
      <c r="T37" s="58">
        <f t="shared" ca="1" si="16"/>
        <v>0.2763370597262409</v>
      </c>
      <c r="U37" s="42">
        <f t="shared" ca="1" si="17"/>
        <v>3.317013290374867</v>
      </c>
      <c r="W37" s="1">
        <f t="shared" ca="1" si="23"/>
        <v>44941.557811014092</v>
      </c>
      <c r="X37" s="1">
        <f t="shared" ca="1" si="24"/>
        <v>44941.685786714719</v>
      </c>
      <c r="Y37" s="1">
        <f t="shared" ca="1" si="25"/>
        <v>44829.795773725826</v>
      </c>
      <c r="Z37" s="1">
        <f t="shared" ca="1" si="26"/>
        <v>44829.933982612922</v>
      </c>
      <c r="AA37" s="17"/>
      <c r="AC37" s="49">
        <v>34</v>
      </c>
      <c r="AD37" s="90">
        <f t="shared" ca="1" si="1"/>
        <v>44561.664336536654</v>
      </c>
      <c r="AE37" s="49" t="str">
        <f t="shared" ca="1" si="18"/>
        <v>EQUIPO 2</v>
      </c>
      <c r="AF37" s="49" t="str">
        <f t="shared" ca="1" si="2"/>
        <v>FIN</v>
      </c>
      <c r="AG37" s="49">
        <f t="shared" ca="1" si="20"/>
        <v>1</v>
      </c>
      <c r="AH37" s="49">
        <f t="shared" ca="1" si="19"/>
        <v>1</v>
      </c>
      <c r="AI37" s="49">
        <f t="shared" ca="1" si="3"/>
        <v>1</v>
      </c>
      <c r="AJ37" s="49">
        <f t="shared" ca="1" si="21"/>
        <v>9900</v>
      </c>
      <c r="AK37" s="49">
        <f t="shared" ca="1" si="4"/>
        <v>8.0559231202933006</v>
      </c>
      <c r="AL37" s="49">
        <f t="shared" ca="1" si="5"/>
        <v>79753.638890903676</v>
      </c>
      <c r="AM37" s="49">
        <f t="shared" ca="1" si="6"/>
        <v>79753.638890903676</v>
      </c>
      <c r="AN37" s="49">
        <f t="shared" ca="1" si="7"/>
        <v>2021</v>
      </c>
      <c r="AO37" s="49">
        <f t="shared" ca="1" si="8"/>
        <v>12</v>
      </c>
      <c r="AU37" s="25">
        <v>27</v>
      </c>
      <c r="AV37" s="25">
        <v>0.9871147968032874</v>
      </c>
      <c r="AW37" s="25">
        <v>0.99557770156911629</v>
      </c>
      <c r="AX37" s="25">
        <v>0.99532083129533144</v>
      </c>
      <c r="AY37" s="25">
        <v>0.9908231920020768</v>
      </c>
      <c r="AZ37" s="25">
        <v>0.98838444742694798</v>
      </c>
      <c r="BA37" s="25">
        <v>0.98242633525880974</v>
      </c>
      <c r="BB37" s="25">
        <v>0.98822296535849474</v>
      </c>
      <c r="BC37" s="25">
        <v>0.98060188396918924</v>
      </c>
      <c r="BD37" s="25">
        <v>0.97933662326817317</v>
      </c>
      <c r="BE37" s="25">
        <v>0.98093223355348524</v>
      </c>
      <c r="BF37" s="25">
        <v>0.98608917062286339</v>
      </c>
      <c r="BG37" s="25">
        <v>0.97592874447358235</v>
      </c>
      <c r="BH37" s="25">
        <v>0.97592874447358235</v>
      </c>
      <c r="BI37" s="25">
        <v>0.98587623268762115</v>
      </c>
    </row>
    <row r="38" spans="4:61">
      <c r="D38" s="25">
        <v>34</v>
      </c>
      <c r="E38" s="56">
        <f t="shared" ca="1" si="10"/>
        <v>9.6150224028241027E-2</v>
      </c>
      <c r="F38" s="42">
        <f t="shared" ca="1" si="11"/>
        <v>611.98720566213569</v>
      </c>
      <c r="G38" s="42"/>
      <c r="H38" s="25">
        <v>34</v>
      </c>
      <c r="I38" s="42">
        <f t="shared" ca="1" si="12"/>
        <v>0.1527159109559264</v>
      </c>
      <c r="J38" s="42">
        <f t="shared" ca="1" si="13"/>
        <v>3.1862662300311628</v>
      </c>
      <c r="K38" s="4"/>
      <c r="L38" s="4"/>
      <c r="M38" s="4"/>
      <c r="O38" s="25">
        <v>34</v>
      </c>
      <c r="P38" s="58">
        <f t="shared" ca="1" si="14"/>
        <v>1.9129699081715579E-2</v>
      </c>
      <c r="Q38" s="42">
        <f t="shared" ca="1" si="15"/>
        <v>1109.3895005418512</v>
      </c>
      <c r="R38" s="42"/>
      <c r="S38" s="25">
        <v>34</v>
      </c>
      <c r="T38" s="58">
        <f t="shared" ca="1" si="16"/>
        <v>0.21986272532722584</v>
      </c>
      <c r="U38" s="42">
        <f t="shared" ca="1" si="17"/>
        <v>3.2623371453097185</v>
      </c>
      <c r="W38" s="1">
        <f t="shared" ca="1" si="23"/>
        <v>44967.18525361731</v>
      </c>
      <c r="X38" s="1">
        <f t="shared" ca="1" si="24"/>
        <v>44967.318014710225</v>
      </c>
      <c r="Y38" s="1">
        <f t="shared" ca="1" si="25"/>
        <v>44876.158545135499</v>
      </c>
      <c r="Z38" s="1">
        <f t="shared" ca="1" si="26"/>
        <v>44876.294475849885</v>
      </c>
      <c r="AA38" s="17"/>
      <c r="AC38" s="49">
        <v>35</v>
      </c>
      <c r="AD38" s="90">
        <f t="shared" ca="1" si="1"/>
        <v>44562</v>
      </c>
      <c r="AE38" s="49" t="str">
        <f t="shared" ca="1" si="18"/>
        <v>CAMBIO MES</v>
      </c>
      <c r="AF38" s="49" t="str">
        <f t="shared" ca="1" si="2"/>
        <v>CAMBIO MES</v>
      </c>
      <c r="AG38" s="49">
        <f t="shared" ca="1" si="20"/>
        <v>1</v>
      </c>
      <c r="AH38" s="49">
        <f t="shared" ca="1" si="19"/>
        <v>1</v>
      </c>
      <c r="AI38" s="49">
        <f t="shared" ca="1" si="3"/>
        <v>1</v>
      </c>
      <c r="AJ38" s="49">
        <f t="shared" ca="1" si="21"/>
        <v>9900</v>
      </c>
      <c r="AK38" s="49">
        <f t="shared" ca="1" si="4"/>
        <v>628.77238603314618</v>
      </c>
      <c r="AL38" s="49">
        <f t="shared" ca="1" si="5"/>
        <v>6224846.6217281474</v>
      </c>
      <c r="AM38" s="49">
        <f t="shared" ca="1" si="6"/>
        <v>6224846.6217281474</v>
      </c>
      <c r="AN38" s="49">
        <f t="shared" ca="1" si="7"/>
        <v>2022</v>
      </c>
      <c r="AO38" s="49">
        <f t="shared" ca="1" si="8"/>
        <v>1</v>
      </c>
      <c r="AU38" s="25">
        <v>28</v>
      </c>
      <c r="AV38" s="25">
        <v>0.99505042983388792</v>
      </c>
      <c r="AW38" s="25">
        <v>0.99354754287068536</v>
      </c>
      <c r="AX38" s="25">
        <v>0.97759168627341575</v>
      </c>
      <c r="AY38" s="25">
        <v>0.9817635918528127</v>
      </c>
      <c r="AZ38" s="25">
        <v>0.99043777877685257</v>
      </c>
      <c r="BA38" s="25">
        <v>0.97972442843194152</v>
      </c>
      <c r="BB38" s="25">
        <v>0.99055562229913086</v>
      </c>
      <c r="BC38" s="25">
        <v>0.98982919540020764</v>
      </c>
      <c r="BD38" s="25">
        <v>0.99321572361694055</v>
      </c>
      <c r="BE38" s="25">
        <v>0.98755203094787891</v>
      </c>
      <c r="BF38" s="25">
        <v>0.99072951709288948</v>
      </c>
      <c r="BG38" s="25">
        <v>0.98280333841380529</v>
      </c>
      <c r="BH38" s="25">
        <v>0.97759168627341575</v>
      </c>
      <c r="BI38" s="25">
        <v>0.98777041948988098</v>
      </c>
    </row>
    <row r="39" spans="4:61">
      <c r="D39" s="25">
        <v>35</v>
      </c>
      <c r="E39" s="56">
        <f t="shared" ca="1" si="10"/>
        <v>0.93828881990621826</v>
      </c>
      <c r="F39" s="42">
        <f t="shared" ca="1" si="11"/>
        <v>10.604456632163902</v>
      </c>
      <c r="G39" s="42"/>
      <c r="H39" s="25">
        <v>35</v>
      </c>
      <c r="I39" s="42">
        <f t="shared" ca="1" si="12"/>
        <v>0.63503827150665693</v>
      </c>
      <c r="J39" s="42">
        <f t="shared" ca="1" si="13"/>
        <v>3.6336188035656631</v>
      </c>
      <c r="K39" s="4"/>
      <c r="L39" s="4"/>
      <c r="M39" s="4"/>
      <c r="O39" s="25">
        <v>35</v>
      </c>
      <c r="P39" s="58">
        <f t="shared" ca="1" si="14"/>
        <v>2.0364743051020096E-2</v>
      </c>
      <c r="Q39" s="42">
        <f t="shared" ca="1" si="15"/>
        <v>1090.9383170084895</v>
      </c>
      <c r="R39" s="42"/>
      <c r="S39" s="25">
        <v>35</v>
      </c>
      <c r="T39" s="58">
        <f t="shared" ca="1" si="16"/>
        <v>0.71869189985222359</v>
      </c>
      <c r="U39" s="42">
        <f t="shared" ca="1" si="17"/>
        <v>3.6754258184148845</v>
      </c>
      <c r="W39" s="1">
        <f t="shared" ca="1" si="23"/>
        <v>44967.759867069901</v>
      </c>
      <c r="X39" s="1">
        <f t="shared" ca="1" si="24"/>
        <v>44967.911267853386</v>
      </c>
      <c r="Y39" s="1">
        <f t="shared" ca="1" si="25"/>
        <v>44921.750239058572</v>
      </c>
      <c r="Z39" s="1">
        <f t="shared" ca="1" si="26"/>
        <v>44921.903381801007</v>
      </c>
      <c r="AA39" s="17"/>
      <c r="AC39" s="49">
        <v>36</v>
      </c>
      <c r="AD39" s="90">
        <f t="shared" ca="1" si="1"/>
        <v>44588.198849418048</v>
      </c>
      <c r="AE39" s="49" t="str">
        <f t="shared" ca="1" si="18"/>
        <v>EQUIPO 2</v>
      </c>
      <c r="AF39" s="49" t="str">
        <f t="shared" ca="1" si="2"/>
        <v>INICIO</v>
      </c>
      <c r="AG39" s="49">
        <f t="shared" ca="1" si="20"/>
        <v>1</v>
      </c>
      <c r="AH39" s="49">
        <f t="shared" ca="1" si="19"/>
        <v>0</v>
      </c>
      <c r="AI39" s="49">
        <f t="shared" ca="1" si="3"/>
        <v>1</v>
      </c>
      <c r="AJ39" s="49">
        <f t="shared" ca="1" si="21"/>
        <v>4500</v>
      </c>
      <c r="AK39" s="49">
        <f t="shared" ca="1" si="4"/>
        <v>3.3121772318263538</v>
      </c>
      <c r="AL39" s="49">
        <f t="shared" ca="1" si="5"/>
        <v>14904.797543218592</v>
      </c>
      <c r="AM39" s="49">
        <f t="shared" ca="1" si="6"/>
        <v>32790.554595080903</v>
      </c>
      <c r="AN39" s="49">
        <f t="shared" ca="1" si="7"/>
        <v>2022</v>
      </c>
      <c r="AO39" s="49">
        <f t="shared" ca="1" si="8"/>
        <v>1</v>
      </c>
      <c r="AU39" s="25">
        <v>29</v>
      </c>
      <c r="AV39" s="25">
        <v>0.98476921731042133</v>
      </c>
      <c r="AW39" s="25">
        <v>0.98407385448015039</v>
      </c>
      <c r="AX39" s="25">
        <v>0.98506000080251543</v>
      </c>
      <c r="AY39" s="25">
        <v>0.98898265409524677</v>
      </c>
      <c r="AZ39" s="25">
        <v>0.98593455145059217</v>
      </c>
      <c r="BA39" s="25">
        <v>0.98946612475223394</v>
      </c>
      <c r="BB39" s="25">
        <v>0.97916230312356944</v>
      </c>
      <c r="BC39" s="25">
        <v>0.99060519749903264</v>
      </c>
      <c r="BD39" s="25">
        <v>0.99134646361721723</v>
      </c>
      <c r="BE39" s="25">
        <v>0.9922020831365973</v>
      </c>
      <c r="BF39" s="25">
        <v>0.98335869182465652</v>
      </c>
      <c r="BG39" s="25">
        <v>0.97271705762463734</v>
      </c>
      <c r="BH39" s="25">
        <v>0.97271705762463734</v>
      </c>
      <c r="BI39" s="25">
        <v>0.98559692328096149</v>
      </c>
    </row>
    <row r="40" spans="4:61">
      <c r="D40" s="25">
        <v>36</v>
      </c>
      <c r="E40" s="56">
        <f t="shared" ca="1" si="10"/>
        <v>3.2053223538256237E-2</v>
      </c>
      <c r="F40" s="42">
        <f t="shared" ca="1" si="11"/>
        <v>943.37329004136359</v>
      </c>
      <c r="G40" s="42"/>
      <c r="H40" s="25">
        <v>36</v>
      </c>
      <c r="I40" s="42">
        <f t="shared" ca="1" si="12"/>
        <v>0.39918252417902877</v>
      </c>
      <c r="J40" s="42">
        <f t="shared" ca="1" si="13"/>
        <v>3.4374840717530537</v>
      </c>
      <c r="K40" s="4"/>
      <c r="L40" s="4"/>
      <c r="M40" s="4"/>
      <c r="O40" s="25">
        <v>36</v>
      </c>
      <c r="P40" s="58">
        <f t="shared" ca="1" si="14"/>
        <v>0.16272345687576384</v>
      </c>
      <c r="Q40" s="42">
        <f t="shared" ca="1" si="15"/>
        <v>488.81547677223028</v>
      </c>
      <c r="R40" s="42"/>
      <c r="S40" s="25">
        <v>36</v>
      </c>
      <c r="T40" s="58">
        <f t="shared" ca="1" si="16"/>
        <v>0.61922816965554706</v>
      </c>
      <c r="U40" s="42">
        <f t="shared" ca="1" si="17"/>
        <v>3.5912242522617044</v>
      </c>
      <c r="W40" s="1">
        <f t="shared" ca="1" si="23"/>
        <v>45007.218488271777</v>
      </c>
      <c r="X40" s="1">
        <f t="shared" ca="1" si="24"/>
        <v>45007.361716774765</v>
      </c>
      <c r="Y40" s="1">
        <f t="shared" ca="1" si="25"/>
        <v>44942.270693333187</v>
      </c>
      <c r="Z40" s="1">
        <f t="shared" ca="1" si="26"/>
        <v>44942.420327677028</v>
      </c>
      <c r="AA40" s="17"/>
      <c r="AC40" s="49">
        <v>37</v>
      </c>
      <c r="AD40" s="90">
        <f t="shared" ca="1" si="1"/>
        <v>44588.336856802707</v>
      </c>
      <c r="AE40" s="49" t="str">
        <f t="shared" ca="1" si="18"/>
        <v>EQUIPO 2</v>
      </c>
      <c r="AF40" s="49" t="str">
        <f t="shared" ca="1" si="2"/>
        <v>FIN</v>
      </c>
      <c r="AG40" s="49">
        <f t="shared" ca="1" si="20"/>
        <v>1</v>
      </c>
      <c r="AH40" s="49">
        <f t="shared" ca="1" si="19"/>
        <v>1</v>
      </c>
      <c r="AI40" s="49">
        <f t="shared" ca="1" si="3"/>
        <v>1</v>
      </c>
      <c r="AJ40" s="49">
        <f t="shared" ca="1" si="21"/>
        <v>9900</v>
      </c>
      <c r="AK40" s="49">
        <f t="shared" ca="1" si="4"/>
        <v>26.45246949599823</v>
      </c>
      <c r="AL40" s="49">
        <f t="shared" ca="1" si="5"/>
        <v>261879.44801038248</v>
      </c>
      <c r="AM40" s="49">
        <f t="shared" ca="1" si="6"/>
        <v>261879.44801038248</v>
      </c>
      <c r="AN40" s="49">
        <f t="shared" ca="1" si="7"/>
        <v>2022</v>
      </c>
      <c r="AO40" s="49">
        <f t="shared" ca="1" si="8"/>
        <v>1</v>
      </c>
      <c r="AU40" s="25">
        <v>30</v>
      </c>
      <c r="AV40" s="25">
        <v>0.98515186580738034</v>
      </c>
      <c r="AW40" s="25">
        <v>0.99351268114523894</v>
      </c>
      <c r="AX40" s="25">
        <v>0.99101695928372602</v>
      </c>
      <c r="AY40" s="25">
        <v>0.98331388032328226</v>
      </c>
      <c r="AZ40" s="25">
        <v>0.98545339389200104</v>
      </c>
      <c r="BA40" s="25">
        <v>0.97871245434983967</v>
      </c>
      <c r="BB40" s="25">
        <v>0.99236355291188239</v>
      </c>
      <c r="BC40" s="25">
        <v>0.9898843536965698</v>
      </c>
      <c r="BD40" s="25">
        <v>0.97651893739779572</v>
      </c>
      <c r="BE40" s="25">
        <v>0.97637328744773433</v>
      </c>
      <c r="BF40" s="25">
        <v>0.96783703221083139</v>
      </c>
      <c r="BG40" s="25">
        <v>0.9842693716186004</v>
      </c>
      <c r="BH40" s="25">
        <v>0.96783703221083139</v>
      </c>
      <c r="BI40" s="25">
        <v>0.98374003705642998</v>
      </c>
    </row>
    <row r="41" spans="4:61">
      <c r="D41" s="25">
        <v>37</v>
      </c>
      <c r="E41" s="56">
        <f t="shared" ca="1" si="10"/>
        <v>0.57457388977291846</v>
      </c>
      <c r="F41" s="42">
        <f t="shared" ca="1" si="11"/>
        <v>120.91894861840282</v>
      </c>
      <c r="G41" s="42"/>
      <c r="H41" s="25">
        <v>37</v>
      </c>
      <c r="I41" s="42">
        <f t="shared" ca="1" si="12"/>
        <v>0.38326216928725332</v>
      </c>
      <c r="J41" s="42">
        <f t="shared" ca="1" si="13"/>
        <v>3.4239465401628744</v>
      </c>
      <c r="K41" s="4"/>
      <c r="L41" s="4"/>
      <c r="M41" s="4"/>
      <c r="O41" s="25">
        <v>37</v>
      </c>
      <c r="P41" s="58">
        <f t="shared" ca="1" si="14"/>
        <v>7.1912805295181403E-2</v>
      </c>
      <c r="Q41" s="42">
        <f t="shared" ca="1" si="15"/>
        <v>722.53946838792615</v>
      </c>
      <c r="R41" s="42"/>
      <c r="S41" s="25">
        <v>37</v>
      </c>
      <c r="T41" s="58">
        <f t="shared" ca="1" si="16"/>
        <v>8.8546459430815627E-2</v>
      </c>
      <c r="U41" s="42">
        <f t="shared" ca="1" si="17"/>
        <v>3.0859596291497269</v>
      </c>
      <c r="W41" s="1">
        <f t="shared" ca="1" si="23"/>
        <v>45012.40000630053</v>
      </c>
      <c r="X41" s="1">
        <f t="shared" ca="1" si="24"/>
        <v>45012.542670739705</v>
      </c>
      <c r="Y41" s="1">
        <f t="shared" ca="1" si="25"/>
        <v>44972.526138859859</v>
      </c>
      <c r="Z41" s="1">
        <f t="shared" ca="1" si="26"/>
        <v>44972.654720511076</v>
      </c>
      <c r="AA41" s="17"/>
      <c r="AC41" s="49">
        <v>38</v>
      </c>
      <c r="AD41" s="90">
        <f t="shared" ca="1" si="1"/>
        <v>44589.439043031707</v>
      </c>
      <c r="AE41" s="49" t="str">
        <f t="shared" ca="1" si="18"/>
        <v>EQUIPO 2</v>
      </c>
      <c r="AF41" s="49" t="str">
        <f t="shared" ca="1" si="2"/>
        <v>INICIO</v>
      </c>
      <c r="AG41" s="49">
        <f t="shared" ca="1" si="20"/>
        <v>1</v>
      </c>
      <c r="AH41" s="49">
        <f t="shared" ca="1" si="19"/>
        <v>0</v>
      </c>
      <c r="AI41" s="49">
        <f t="shared" ca="1" si="3"/>
        <v>1</v>
      </c>
      <c r="AJ41" s="49">
        <f t="shared" ca="1" si="21"/>
        <v>4500</v>
      </c>
      <c r="AK41" s="49">
        <f t="shared" ca="1" si="4"/>
        <v>3.7104982485179789</v>
      </c>
      <c r="AL41" s="49">
        <f t="shared" ca="1" si="5"/>
        <v>16697.242118330905</v>
      </c>
      <c r="AM41" s="49">
        <f t="shared" ca="1" si="6"/>
        <v>36733.932660327991</v>
      </c>
      <c r="AN41" s="49">
        <f t="shared" ca="1" si="7"/>
        <v>2022</v>
      </c>
      <c r="AO41" s="49">
        <f t="shared" ca="1" si="8"/>
        <v>1</v>
      </c>
      <c r="AU41" s="25">
        <v>31</v>
      </c>
      <c r="AV41" s="25">
        <v>0.99341059258630104</v>
      </c>
      <c r="AW41" s="25">
        <v>0.98388889435299087</v>
      </c>
      <c r="AX41" s="25">
        <v>0.99337082995566361</v>
      </c>
      <c r="AY41" s="25">
        <v>0.9867868602928842</v>
      </c>
      <c r="AZ41" s="25">
        <v>0.99022863124219596</v>
      </c>
      <c r="BA41" s="25">
        <v>0.98790323265001811</v>
      </c>
      <c r="BB41" s="25">
        <v>0.98605220319815112</v>
      </c>
      <c r="BC41" s="25">
        <v>0.9899285863555578</v>
      </c>
      <c r="BD41" s="25">
        <v>0.99477961363666967</v>
      </c>
      <c r="BE41" s="25">
        <v>0.98498153090919094</v>
      </c>
      <c r="BF41" s="25">
        <v>0.99499248414340935</v>
      </c>
      <c r="BG41" s="25">
        <v>0.98817760753167938</v>
      </c>
      <c r="BH41" s="25">
        <v>0.98388889435299087</v>
      </c>
      <c r="BI41" s="25">
        <v>0.98954229478323863</v>
      </c>
    </row>
    <row r="42" spans="4:61">
      <c r="D42" s="25">
        <v>38</v>
      </c>
      <c r="E42" s="56">
        <f t="shared" ca="1" si="10"/>
        <v>0.77069057412345843</v>
      </c>
      <c r="F42" s="42">
        <f t="shared" ca="1" si="11"/>
        <v>51.716540724830764</v>
      </c>
      <c r="G42" s="42"/>
      <c r="H42" s="25">
        <v>38</v>
      </c>
      <c r="I42" s="42">
        <f t="shared" ca="1" si="12"/>
        <v>0.11222850458452749</v>
      </c>
      <c r="J42" s="42">
        <f t="shared" ca="1" si="13"/>
        <v>3.1242586729484358</v>
      </c>
      <c r="K42" s="4"/>
      <c r="L42" s="4"/>
      <c r="M42" s="4"/>
      <c r="O42" s="25">
        <v>38</v>
      </c>
      <c r="P42" s="58">
        <f t="shared" ca="1" si="14"/>
        <v>0.90307367659130744</v>
      </c>
      <c r="Q42" s="42">
        <f t="shared" ca="1" si="15"/>
        <v>23.613334586668721</v>
      </c>
      <c r="R42" s="42"/>
      <c r="S42" s="25">
        <v>38</v>
      </c>
      <c r="T42" s="58">
        <f t="shared" ca="1" si="16"/>
        <v>0.48897948238608024</v>
      </c>
      <c r="U42" s="42">
        <f t="shared" ca="1" si="17"/>
        <v>3.4900370763533415</v>
      </c>
      <c r="W42" s="1">
        <f t="shared" ca="1" si="23"/>
        <v>45014.697526603239</v>
      </c>
      <c r="X42" s="1">
        <f t="shared" ca="1" si="24"/>
        <v>45014.827704047944</v>
      </c>
      <c r="Y42" s="1">
        <f t="shared" ca="1" si="25"/>
        <v>44973.638609452188</v>
      </c>
      <c r="Z42" s="1">
        <f t="shared" ca="1" si="26"/>
        <v>44973.7840276637</v>
      </c>
      <c r="AA42" s="17"/>
      <c r="AC42" s="49">
        <v>39</v>
      </c>
      <c r="AD42" s="90">
        <f t="shared" ca="1" si="1"/>
        <v>44589.593647125395</v>
      </c>
      <c r="AE42" s="49" t="str">
        <f t="shared" ca="1" si="18"/>
        <v>EQUIPO 2</v>
      </c>
      <c r="AF42" s="49" t="str">
        <f t="shared" ca="1" si="2"/>
        <v>FIN</v>
      </c>
      <c r="AG42" s="49">
        <f t="shared" ca="1" si="20"/>
        <v>1</v>
      </c>
      <c r="AH42" s="49">
        <f t="shared" ca="1" si="19"/>
        <v>1</v>
      </c>
      <c r="AI42" s="49">
        <f t="shared" ca="1" si="3"/>
        <v>1</v>
      </c>
      <c r="AJ42" s="49">
        <f t="shared" ca="1" si="21"/>
        <v>9900</v>
      </c>
      <c r="AK42" s="49">
        <f t="shared" ca="1" si="4"/>
        <v>81.752468990511261</v>
      </c>
      <c r="AL42" s="49">
        <f t="shared" ca="1" si="5"/>
        <v>809349.44300606148</v>
      </c>
      <c r="AM42" s="49">
        <f t="shared" ca="1" si="6"/>
        <v>809349.44300606148</v>
      </c>
      <c r="AN42" s="49">
        <f t="shared" ca="1" si="7"/>
        <v>2022</v>
      </c>
      <c r="AO42" s="49">
        <f t="shared" ca="1" si="8"/>
        <v>1</v>
      </c>
      <c r="AU42" s="25">
        <v>32</v>
      </c>
      <c r="AV42" s="25">
        <v>0.98425215571992197</v>
      </c>
      <c r="AW42" s="25">
        <v>0.97705219114141095</v>
      </c>
      <c r="AX42" s="25">
        <v>0.98591884170373645</v>
      </c>
      <c r="AY42" s="25">
        <v>0.98092792932659978</v>
      </c>
      <c r="AZ42" s="25">
        <v>0.98629028446739975</v>
      </c>
      <c r="BA42" s="25">
        <v>0.98911425916281359</v>
      </c>
      <c r="BB42" s="25">
        <v>0.99595466794037624</v>
      </c>
      <c r="BC42" s="25">
        <v>0.9852975043288924</v>
      </c>
      <c r="BD42" s="25">
        <v>0.99428228963816134</v>
      </c>
      <c r="BE42" s="25">
        <v>0.98866235114489964</v>
      </c>
      <c r="BF42" s="25">
        <v>0.98258262919546469</v>
      </c>
      <c r="BG42" s="25">
        <v>0.99808401081855203</v>
      </c>
      <c r="BH42" s="25">
        <v>0.97705219114141095</v>
      </c>
      <c r="BI42" s="25">
        <v>0.98744373209821434</v>
      </c>
    </row>
    <row r="43" spans="4:61">
      <c r="D43" s="25">
        <v>39</v>
      </c>
      <c r="E43" s="56">
        <f t="shared" ca="1" si="10"/>
        <v>0.20457708915920381</v>
      </c>
      <c r="F43" s="42">
        <f t="shared" ca="1" si="11"/>
        <v>394.97120372333325</v>
      </c>
      <c r="G43" s="42"/>
      <c r="H43" s="25">
        <v>39</v>
      </c>
      <c r="I43" s="42">
        <f t="shared" ca="1" si="12"/>
        <v>0.85801733367449895</v>
      </c>
      <c r="J43" s="42">
        <f t="shared" ca="1" si="13"/>
        <v>3.8707428539384234</v>
      </c>
      <c r="K43" s="4"/>
      <c r="L43" s="4"/>
      <c r="M43" s="4"/>
      <c r="O43" s="25">
        <v>39</v>
      </c>
      <c r="P43" s="58">
        <f t="shared" ca="1" si="14"/>
        <v>0.58197259740265883</v>
      </c>
      <c r="Q43" s="42">
        <f t="shared" ca="1" si="15"/>
        <v>136.80660326400368</v>
      </c>
      <c r="R43" s="42"/>
      <c r="S43" s="25">
        <v>39</v>
      </c>
      <c r="T43" s="58">
        <f t="shared" ca="1" si="16"/>
        <v>0.21172281383213698</v>
      </c>
      <c r="U43" s="42">
        <f t="shared" ca="1" si="17"/>
        <v>3.2538404968403061</v>
      </c>
      <c r="W43" s="1">
        <f t="shared" ca="1" si="23"/>
        <v>45031.284837536419</v>
      </c>
      <c r="X43" s="1">
        <f t="shared" ca="1" si="24"/>
        <v>45031.446118488668</v>
      </c>
      <c r="Y43" s="1">
        <f t="shared" ca="1" si="25"/>
        <v>44979.484302799698</v>
      </c>
      <c r="Z43" s="1">
        <f t="shared" ca="1" si="26"/>
        <v>44979.619879487065</v>
      </c>
      <c r="AA43" s="17"/>
      <c r="AC43" s="49">
        <v>40</v>
      </c>
      <c r="AD43" s="90">
        <f t="shared" ca="1" si="1"/>
        <v>44593</v>
      </c>
      <c r="AE43" s="49" t="str">
        <f t="shared" ca="1" si="18"/>
        <v>CAMBIO MES</v>
      </c>
      <c r="AF43" s="49" t="str">
        <f t="shared" ca="1" si="2"/>
        <v>CAMBIO MES</v>
      </c>
      <c r="AG43" s="49">
        <f t="shared" ca="1" si="20"/>
        <v>1</v>
      </c>
      <c r="AH43" s="49">
        <f t="shared" ca="1" si="19"/>
        <v>1</v>
      </c>
      <c r="AI43" s="49">
        <f t="shared" ca="1" si="3"/>
        <v>1</v>
      </c>
      <c r="AJ43" s="49">
        <f t="shared" ca="1" si="21"/>
        <v>9900</v>
      </c>
      <c r="AK43" s="49">
        <f t="shared" ca="1" si="4"/>
        <v>0.31284645397681743</v>
      </c>
      <c r="AL43" s="49">
        <f t="shared" ca="1" si="5"/>
        <v>3097.1798943704925</v>
      </c>
      <c r="AM43" s="49">
        <f t="shared" ca="1" si="6"/>
        <v>3097.1798943704925</v>
      </c>
      <c r="AN43" s="49">
        <f t="shared" ca="1" si="7"/>
        <v>2022</v>
      </c>
      <c r="AO43" s="49">
        <f t="shared" ca="1" si="8"/>
        <v>2</v>
      </c>
      <c r="AU43" s="25">
        <v>33</v>
      </c>
      <c r="AV43" s="25">
        <v>0.98242388360828914</v>
      </c>
      <c r="AW43" s="25">
        <v>0.9824262669548437</v>
      </c>
      <c r="AX43" s="25">
        <v>0.98500457078730452</v>
      </c>
      <c r="AY43" s="25">
        <v>0.98557784057899045</v>
      </c>
      <c r="AZ43" s="25">
        <v>0.99311448274748448</v>
      </c>
      <c r="BA43" s="25">
        <v>0.98807875703974846</v>
      </c>
      <c r="BB43" s="25">
        <v>0.99511501903773203</v>
      </c>
      <c r="BC43" s="25">
        <v>0.97909699542942696</v>
      </c>
      <c r="BD43" s="25">
        <v>0.98797360830044134</v>
      </c>
      <c r="BE43" s="25">
        <v>0.99028364236883437</v>
      </c>
      <c r="BF43" s="25">
        <v>0.9943561794905692</v>
      </c>
      <c r="BG43" s="25">
        <v>0.98799183168726734</v>
      </c>
      <c r="BH43" s="25">
        <v>0.97909699542942696</v>
      </c>
      <c r="BI43" s="25">
        <v>0.98765492077165462</v>
      </c>
    </row>
    <row r="44" spans="4:61">
      <c r="D44" s="25">
        <v>40</v>
      </c>
      <c r="E44" s="56">
        <f t="shared" ca="1" si="10"/>
        <v>9.8460413865258278E-2</v>
      </c>
      <c r="F44" s="42">
        <f t="shared" ca="1" si="11"/>
        <v>605.01088535673534</v>
      </c>
      <c r="G44" s="42"/>
      <c r="H44" s="25">
        <v>40</v>
      </c>
      <c r="I44" s="42">
        <f t="shared" ca="1" si="12"/>
        <v>0.13160255210044802</v>
      </c>
      <c r="J44" s="42">
        <f t="shared" ca="1" si="13"/>
        <v>3.1555760272957407</v>
      </c>
      <c r="K44" s="4"/>
      <c r="L44" s="4"/>
      <c r="M44" s="4"/>
      <c r="O44" s="25">
        <v>40</v>
      </c>
      <c r="P44" s="58">
        <f t="shared" ca="1" si="14"/>
        <v>0.60060803723088396</v>
      </c>
      <c r="Q44" s="42">
        <f t="shared" ca="1" si="15"/>
        <v>128.43786875297741</v>
      </c>
      <c r="R44" s="42"/>
      <c r="S44" s="25">
        <v>40</v>
      </c>
      <c r="T44" s="58">
        <f t="shared" ca="1" si="16"/>
        <v>9.3305246395057218E-2</v>
      </c>
      <c r="U44" s="42">
        <f t="shared" ca="1" si="17"/>
        <v>3.0948494839093623</v>
      </c>
      <c r="W44" s="1">
        <f t="shared" ca="1" si="23"/>
        <v>45056.654905378535</v>
      </c>
      <c r="X44" s="1">
        <f t="shared" ca="1" si="24"/>
        <v>45056.786387713008</v>
      </c>
      <c r="Y44" s="1">
        <f t="shared" ca="1" si="25"/>
        <v>44984.97145735177</v>
      </c>
      <c r="Z44" s="1">
        <f t="shared" ca="1" si="26"/>
        <v>44985.100409413601</v>
      </c>
      <c r="AA44" s="17"/>
      <c r="AC44" s="49">
        <v>41</v>
      </c>
      <c r="AD44" s="90">
        <f t="shared" ca="1" si="1"/>
        <v>44593.013035268916</v>
      </c>
      <c r="AE44" s="49" t="str">
        <f t="shared" ca="1" si="18"/>
        <v>EQUIPO 2</v>
      </c>
      <c r="AF44" s="49" t="str">
        <f t="shared" ca="1" si="2"/>
        <v>INICIO</v>
      </c>
      <c r="AG44" s="49">
        <f t="shared" ca="1" si="20"/>
        <v>1</v>
      </c>
      <c r="AH44" s="49">
        <f t="shared" ca="1" si="19"/>
        <v>0</v>
      </c>
      <c r="AI44" s="49">
        <f t="shared" ca="1" si="3"/>
        <v>1</v>
      </c>
      <c r="AJ44" s="49">
        <f t="shared" ca="1" si="21"/>
        <v>4500</v>
      </c>
      <c r="AK44" s="49">
        <f t="shared" ca="1" si="4"/>
        <v>3.7377794987987727</v>
      </c>
      <c r="AL44" s="49">
        <f t="shared" ca="1" si="5"/>
        <v>16820.007744594477</v>
      </c>
      <c r="AM44" s="49">
        <f t="shared" ca="1" si="6"/>
        <v>37004.01703810785</v>
      </c>
      <c r="AN44" s="49">
        <f t="shared" ca="1" si="7"/>
        <v>2022</v>
      </c>
      <c r="AO44" s="49">
        <f t="shared" ca="1" si="8"/>
        <v>2</v>
      </c>
      <c r="AU44" s="25">
        <v>34</v>
      </c>
      <c r="AV44" s="25">
        <v>0.99282715131630539</v>
      </c>
      <c r="AW44" s="25">
        <v>0.99060905321494452</v>
      </c>
      <c r="AX44" s="25">
        <v>0.98594003033424316</v>
      </c>
      <c r="AY44" s="25">
        <v>0.98108780553314789</v>
      </c>
      <c r="AZ44" s="25">
        <v>0.99503396501500241</v>
      </c>
      <c r="BA44" s="25">
        <v>0.99247473942086817</v>
      </c>
      <c r="BB44" s="25">
        <v>0.99093167634145785</v>
      </c>
      <c r="BC44" s="25">
        <v>0.96025896290265134</v>
      </c>
      <c r="BD44" s="25">
        <v>0.97473189964471574</v>
      </c>
      <c r="BE44" s="25">
        <v>0.98364506258010154</v>
      </c>
      <c r="BF44" s="25">
        <v>0.98438345796160065</v>
      </c>
      <c r="BG44" s="25">
        <v>0.98908187611343212</v>
      </c>
      <c r="BH44" s="25">
        <v>0.96025896290265134</v>
      </c>
      <c r="BI44" s="25">
        <v>0.98514511880419642</v>
      </c>
    </row>
    <row r="45" spans="4:61">
      <c r="D45" s="25">
        <v>41</v>
      </c>
      <c r="E45" s="56">
        <f t="shared" ca="1" si="10"/>
        <v>0.71316322632728779</v>
      </c>
      <c r="F45" s="42">
        <f t="shared" ca="1" si="11"/>
        <v>69.344417538804677</v>
      </c>
      <c r="G45" s="42"/>
      <c r="H45" s="25">
        <v>41</v>
      </c>
      <c r="I45" s="42">
        <f t="shared" ca="1" si="12"/>
        <v>0.26847244670955916</v>
      </c>
      <c r="J45" s="42">
        <f t="shared" ca="1" si="13"/>
        <v>3.3192934482070444</v>
      </c>
      <c r="K45" s="4"/>
      <c r="L45" s="4"/>
      <c r="M45" s="4"/>
      <c r="O45" s="25">
        <v>41</v>
      </c>
      <c r="P45" s="58">
        <f t="shared" ca="1" si="14"/>
        <v>0.71061909678381263</v>
      </c>
      <c r="Q45" s="42">
        <f t="shared" ca="1" si="15"/>
        <v>84.2832053011456</v>
      </c>
      <c r="R45" s="42"/>
      <c r="S45" s="25">
        <v>41</v>
      </c>
      <c r="T45" s="58">
        <f t="shared" ca="1" si="16"/>
        <v>0.70416258966326084</v>
      </c>
      <c r="U45" s="42">
        <f t="shared" ca="1" si="17"/>
        <v>3.6624216444691355</v>
      </c>
      <c r="W45" s="1">
        <f t="shared" ca="1" si="23"/>
        <v>45059.675738443788</v>
      </c>
      <c r="X45" s="1">
        <f t="shared" ca="1" si="24"/>
        <v>45059.814042337464</v>
      </c>
      <c r="Y45" s="1">
        <f t="shared" ca="1" si="25"/>
        <v>44988.612209634484</v>
      </c>
      <c r="Z45" s="1">
        <f t="shared" ca="1" si="26"/>
        <v>44988.764810536341</v>
      </c>
      <c r="AA45" s="17"/>
      <c r="AC45" s="49">
        <v>42</v>
      </c>
      <c r="AD45" s="90">
        <f t="shared" ca="1" si="1"/>
        <v>44593.168776081366</v>
      </c>
      <c r="AE45" s="49" t="str">
        <f t="shared" ca="1" si="18"/>
        <v>EQUIPO 2</v>
      </c>
      <c r="AF45" s="49" t="str">
        <f t="shared" ca="1" si="2"/>
        <v>FIN</v>
      </c>
      <c r="AG45" s="49">
        <f t="shared" ca="1" si="20"/>
        <v>1</v>
      </c>
      <c r="AH45" s="49">
        <f t="shared" ca="1" si="19"/>
        <v>1</v>
      </c>
      <c r="AI45" s="49">
        <f t="shared" ca="1" si="3"/>
        <v>1</v>
      </c>
      <c r="AJ45" s="49">
        <f t="shared" ca="1" si="21"/>
        <v>9900</v>
      </c>
      <c r="AK45" s="49">
        <f t="shared" ca="1" si="4"/>
        <v>26.103732733055949</v>
      </c>
      <c r="AL45" s="49">
        <f t="shared" ca="1" si="5"/>
        <v>258426.9540572539</v>
      </c>
      <c r="AM45" s="49">
        <f t="shared" ca="1" si="6"/>
        <v>258426.9540572539</v>
      </c>
      <c r="AN45" s="49">
        <f t="shared" ca="1" si="7"/>
        <v>2022</v>
      </c>
      <c r="AO45" s="49">
        <f t="shared" ca="1" si="8"/>
        <v>2</v>
      </c>
      <c r="AU45" s="25">
        <v>35</v>
      </c>
      <c r="AV45" s="25">
        <v>0.99529166064266139</v>
      </c>
      <c r="AW45" s="25">
        <v>0.97545871595912492</v>
      </c>
      <c r="AX45" s="25">
        <v>0.99533627399839053</v>
      </c>
      <c r="AY45" s="25">
        <v>0.97636999186359807</v>
      </c>
      <c r="AZ45" s="25">
        <v>0.98455743069923607</v>
      </c>
      <c r="BA45" s="25">
        <v>0.99514199836895301</v>
      </c>
      <c r="BB45" s="25">
        <v>0.98129238180222678</v>
      </c>
      <c r="BC45" s="25">
        <v>0.98174158685415569</v>
      </c>
      <c r="BD45" s="25">
        <v>0.98735282990332618</v>
      </c>
      <c r="BE45" s="25">
        <v>0.9934099589572567</v>
      </c>
      <c r="BF45" s="25">
        <v>0.98167426313856121</v>
      </c>
      <c r="BG45" s="25">
        <v>0.9853164100146341</v>
      </c>
      <c r="BH45" s="25">
        <v>0.97545871595912492</v>
      </c>
      <c r="BI45" s="25">
        <v>0.98613229885937181</v>
      </c>
    </row>
    <row r="46" spans="4:61">
      <c r="D46" s="25">
        <v>42</v>
      </c>
      <c r="E46" s="56">
        <f t="shared" ca="1" si="10"/>
        <v>0.96186395026272198</v>
      </c>
      <c r="F46" s="42">
        <f t="shared" ca="1" si="11"/>
        <v>6.0855866505695708</v>
      </c>
      <c r="G46" s="42"/>
      <c r="H46" s="25">
        <v>42</v>
      </c>
      <c r="I46" s="42">
        <f t="shared" ca="1" si="12"/>
        <v>0.81091688462032518</v>
      </c>
      <c r="J46" s="42">
        <f t="shared" ca="1" si="13"/>
        <v>3.8086481782612345</v>
      </c>
      <c r="K46" s="4"/>
      <c r="L46" s="4"/>
      <c r="M46" s="4"/>
      <c r="O46" s="25">
        <v>42</v>
      </c>
      <c r="P46" s="58">
        <f t="shared" ca="1" si="14"/>
        <v>0.49401476429520308</v>
      </c>
      <c r="Q46" s="42">
        <f t="shared" ca="1" si="15"/>
        <v>180.69616467477888</v>
      </c>
      <c r="R46" s="42"/>
      <c r="S46" s="25">
        <v>42</v>
      </c>
      <c r="T46" s="58">
        <f t="shared" ca="1" si="16"/>
        <v>0.19928712581329333</v>
      </c>
      <c r="U46" s="42">
        <f t="shared" ca="1" si="17"/>
        <v>3.2404808284982112</v>
      </c>
      <c r="W46" s="1">
        <f t="shared" ca="1" si="23"/>
        <v>45060.067608447906</v>
      </c>
      <c r="X46" s="1">
        <f t="shared" ca="1" si="24"/>
        <v>45060.226302121999</v>
      </c>
      <c r="Y46" s="1">
        <f t="shared" ca="1" si="25"/>
        <v>44996.293817397789</v>
      </c>
      <c r="Z46" s="1">
        <f t="shared" ca="1" si="26"/>
        <v>44996.428837432308</v>
      </c>
      <c r="AA46" s="17"/>
      <c r="AC46" s="49">
        <v>43</v>
      </c>
      <c r="AD46" s="90">
        <f t="shared" ca="1" si="1"/>
        <v>44594.25643161191</v>
      </c>
      <c r="AE46" s="49" t="str">
        <f t="shared" ca="1" si="18"/>
        <v>EQUIPO 2</v>
      </c>
      <c r="AF46" s="49" t="str">
        <f t="shared" ca="1" si="2"/>
        <v>INICIO</v>
      </c>
      <c r="AG46" s="49">
        <f t="shared" ca="1" si="20"/>
        <v>1</v>
      </c>
      <c r="AH46" s="49">
        <f t="shared" ca="1" si="19"/>
        <v>0</v>
      </c>
      <c r="AI46" s="49">
        <f t="shared" ca="1" si="3"/>
        <v>1</v>
      </c>
      <c r="AJ46" s="49">
        <f t="shared" ca="1" si="21"/>
        <v>4500</v>
      </c>
      <c r="AK46" s="49">
        <f t="shared" ca="1" si="4"/>
        <v>3.7190306056290865</v>
      </c>
      <c r="AL46" s="49">
        <f t="shared" ca="1" si="5"/>
        <v>16735.637725330889</v>
      </c>
      <c r="AM46" s="49">
        <f t="shared" ca="1" si="6"/>
        <v>36818.402995727956</v>
      </c>
      <c r="AN46" s="49">
        <f t="shared" ca="1" si="7"/>
        <v>2022</v>
      </c>
      <c r="AO46" s="49">
        <f t="shared" ca="1" si="8"/>
        <v>2</v>
      </c>
      <c r="AU46" s="25">
        <v>36</v>
      </c>
      <c r="AV46" s="25">
        <v>0.99095404387399233</v>
      </c>
      <c r="AW46" s="25">
        <v>0.99106699924958641</v>
      </c>
      <c r="AX46" s="25">
        <v>0.98737757830849249</v>
      </c>
      <c r="AY46" s="25">
        <v>0.98255977221364843</v>
      </c>
      <c r="AZ46" s="25">
        <v>0.98936798487241318</v>
      </c>
      <c r="BA46" s="25">
        <v>0.98327862173027836</v>
      </c>
      <c r="BB46" s="25">
        <v>0.97973457487097171</v>
      </c>
      <c r="BC46" s="25">
        <v>0.97175981378651066</v>
      </c>
      <c r="BD46" s="25">
        <v>0.98748860714275288</v>
      </c>
      <c r="BE46" s="25">
        <v>0.98066211180975549</v>
      </c>
      <c r="BF46" s="25">
        <v>0.99297975877744815</v>
      </c>
      <c r="BG46" s="25">
        <v>0.97645062451265185</v>
      </c>
      <c r="BH46" s="25">
        <v>0.97175981378651066</v>
      </c>
      <c r="BI46" s="25">
        <v>0.98448614704327209</v>
      </c>
    </row>
    <row r="47" spans="4:61">
      <c r="D47" s="25">
        <v>43</v>
      </c>
      <c r="E47" s="56">
        <f t="shared" ca="1" si="10"/>
        <v>0.5746679986114247</v>
      </c>
      <c r="F47" s="42">
        <f t="shared" ca="1" si="11"/>
        <v>120.87874056413347</v>
      </c>
      <c r="G47" s="42"/>
      <c r="H47" s="25">
        <v>43</v>
      </c>
      <c r="I47" s="42">
        <f t="shared" ca="1" si="12"/>
        <v>0.7509331151329075</v>
      </c>
      <c r="J47" s="42">
        <f t="shared" ca="1" si="13"/>
        <v>3.742087709982548</v>
      </c>
      <c r="K47" s="4"/>
      <c r="L47" s="4"/>
      <c r="M47" s="4"/>
      <c r="O47" s="25">
        <v>43</v>
      </c>
      <c r="P47" s="58">
        <f t="shared" ca="1" si="14"/>
        <v>0.3296685215741002</v>
      </c>
      <c r="Q47" s="42">
        <f t="shared" ca="1" si="15"/>
        <v>291.15299745215532</v>
      </c>
      <c r="R47" s="42"/>
      <c r="S47" s="25">
        <v>43</v>
      </c>
      <c r="T47" s="58">
        <f t="shared" ca="1" si="16"/>
        <v>0.24001507753203932</v>
      </c>
      <c r="U47" s="42">
        <f t="shared" ca="1" si="17"/>
        <v>3.282631555174059</v>
      </c>
      <c r="W47" s="1">
        <f t="shared" ca="1" si="23"/>
        <v>45065.262916312167</v>
      </c>
      <c r="X47" s="1">
        <f t="shared" ca="1" si="24"/>
        <v>45065.41883663342</v>
      </c>
      <c r="Y47" s="1">
        <f t="shared" ca="1" si="25"/>
        <v>45008.560212326149</v>
      </c>
      <c r="Z47" s="1">
        <f t="shared" ca="1" si="26"/>
        <v>45008.69698864095</v>
      </c>
      <c r="AA47" s="17"/>
      <c r="AC47" s="49">
        <v>44</v>
      </c>
      <c r="AD47" s="90">
        <f t="shared" ca="1" si="1"/>
        <v>44594.411391220478</v>
      </c>
      <c r="AE47" s="49" t="str">
        <f t="shared" ca="1" si="18"/>
        <v>EQUIPO 2</v>
      </c>
      <c r="AF47" s="49" t="str">
        <f t="shared" ca="1" si="2"/>
        <v>FIN</v>
      </c>
      <c r="AG47" s="49">
        <f t="shared" ca="1" si="20"/>
        <v>1</v>
      </c>
      <c r="AH47" s="49">
        <f t="shared" ca="1" si="19"/>
        <v>1</v>
      </c>
      <c r="AI47" s="49">
        <f t="shared" ca="1" si="3"/>
        <v>1</v>
      </c>
      <c r="AJ47" s="49">
        <f t="shared" ca="1" si="21"/>
        <v>9900</v>
      </c>
      <c r="AK47" s="49">
        <f t="shared" ca="1" si="4"/>
        <v>57.031023433199152</v>
      </c>
      <c r="AL47" s="49">
        <f t="shared" ca="1" si="5"/>
        <v>564607.13198867161</v>
      </c>
      <c r="AM47" s="49">
        <f t="shared" ca="1" si="6"/>
        <v>564607.13198867161</v>
      </c>
      <c r="AN47" s="49">
        <f t="shared" ca="1" si="7"/>
        <v>2022</v>
      </c>
      <c r="AO47" s="49">
        <f t="shared" ca="1" si="8"/>
        <v>2</v>
      </c>
      <c r="AU47" s="25">
        <v>37</v>
      </c>
      <c r="AV47" s="25">
        <v>0.98550473858369081</v>
      </c>
      <c r="AW47" s="25">
        <v>0.98049880019085667</v>
      </c>
      <c r="AX47" s="25">
        <v>0.98580763649862102</v>
      </c>
      <c r="AY47" s="25">
        <v>0.98810688734670016</v>
      </c>
      <c r="AZ47" s="25">
        <v>0.98566168426774825</v>
      </c>
      <c r="BA47" s="25">
        <v>0.98896303272283137</v>
      </c>
      <c r="BB47" s="25">
        <v>0.98338258359254782</v>
      </c>
      <c r="BC47" s="25">
        <v>0.98328121251699574</v>
      </c>
      <c r="BD47" s="25">
        <v>0.99285154650186258</v>
      </c>
      <c r="BE47" s="25">
        <v>0.98970572287547931</v>
      </c>
      <c r="BF47" s="25">
        <v>0.98512635541646343</v>
      </c>
      <c r="BG47" s="25">
        <v>0.99530970668270413</v>
      </c>
      <c r="BH47" s="25">
        <v>0.98049880019085667</v>
      </c>
      <c r="BI47" s="25">
        <v>0.98702192088167517</v>
      </c>
    </row>
    <row r="48" spans="4:61">
      <c r="D48" s="25">
        <v>44</v>
      </c>
      <c r="E48" s="56">
        <f t="shared" ca="1" si="10"/>
        <v>0.81422954433155148</v>
      </c>
      <c r="F48" s="42">
        <f t="shared" ca="1" si="11"/>
        <v>39.613223927345501</v>
      </c>
      <c r="G48" s="42"/>
      <c r="H48" s="25">
        <v>44</v>
      </c>
      <c r="I48" s="42">
        <f t="shared" ca="1" si="12"/>
        <v>0.36443825049747591</v>
      </c>
      <c r="J48" s="42">
        <f t="shared" ca="1" si="13"/>
        <v>3.407719985552788</v>
      </c>
      <c r="K48" s="4"/>
      <c r="L48" s="4"/>
      <c r="M48" s="4"/>
      <c r="O48" s="25">
        <v>44</v>
      </c>
      <c r="P48" s="58">
        <f t="shared" ca="1" si="14"/>
        <v>0.34839920227701437</v>
      </c>
      <c r="Q48" s="42">
        <f t="shared" ca="1" si="15"/>
        <v>275.91633003539067</v>
      </c>
      <c r="R48" s="42"/>
      <c r="S48" s="25">
        <v>44</v>
      </c>
      <c r="T48" s="58">
        <f t="shared" ca="1" si="16"/>
        <v>0.53450283779303653</v>
      </c>
      <c r="U48" s="42">
        <f t="shared" ca="1" si="17"/>
        <v>3.5249461616777928</v>
      </c>
      <c r="W48" s="1">
        <f t="shared" ca="1" si="23"/>
        <v>45067.069387630392</v>
      </c>
      <c r="X48" s="1">
        <f t="shared" ca="1" si="24"/>
        <v>45067.211375963125</v>
      </c>
      <c r="Y48" s="1">
        <f t="shared" ca="1" si="25"/>
        <v>45020.193502392423</v>
      </c>
      <c r="Z48" s="1">
        <f t="shared" ca="1" si="26"/>
        <v>45020.340375149157</v>
      </c>
      <c r="AA48" s="17"/>
      <c r="AC48" s="49">
        <v>45</v>
      </c>
      <c r="AD48" s="90">
        <f t="shared" ca="1" si="1"/>
        <v>44596.787683863527</v>
      </c>
      <c r="AE48" s="49" t="str">
        <f t="shared" ca="1" si="18"/>
        <v>EQUIPO 2</v>
      </c>
      <c r="AF48" s="49" t="str">
        <f t="shared" ca="1" si="2"/>
        <v>INICIO</v>
      </c>
      <c r="AG48" s="49">
        <f t="shared" ca="1" si="20"/>
        <v>1</v>
      </c>
      <c r="AH48" s="49">
        <f t="shared" ca="1" si="19"/>
        <v>0</v>
      </c>
      <c r="AI48" s="49">
        <f t="shared" ca="1" si="3"/>
        <v>1</v>
      </c>
      <c r="AJ48" s="49">
        <f t="shared" ca="1" si="21"/>
        <v>4500</v>
      </c>
      <c r="AK48" s="49">
        <f t="shared" ca="1" si="4"/>
        <v>3.7744767147232778</v>
      </c>
      <c r="AL48" s="49">
        <f t="shared" ca="1" si="5"/>
        <v>16985.14521625475</v>
      </c>
      <c r="AM48" s="49">
        <f t="shared" ca="1" si="6"/>
        <v>37367.319475760451</v>
      </c>
      <c r="AN48" s="49">
        <f t="shared" ca="1" si="7"/>
        <v>2022</v>
      </c>
      <c r="AO48" s="49">
        <f t="shared" ca="1" si="8"/>
        <v>2</v>
      </c>
      <c r="AU48" s="25">
        <v>38</v>
      </c>
      <c r="AV48" s="25">
        <v>0.99022490719973133</v>
      </c>
      <c r="AW48" s="25">
        <v>0.98675638771233276</v>
      </c>
      <c r="AX48" s="25">
        <v>0.99254561545139719</v>
      </c>
      <c r="AY48" s="25">
        <v>0.9915154122511437</v>
      </c>
      <c r="AZ48" s="25">
        <v>0.97869197301702071</v>
      </c>
      <c r="BA48" s="25">
        <v>0.99283573403165193</v>
      </c>
      <c r="BB48" s="25">
        <v>0.9882021747263261</v>
      </c>
      <c r="BC48" s="25">
        <v>0.98306645842729445</v>
      </c>
      <c r="BD48" s="25">
        <v>0.98605562442402594</v>
      </c>
      <c r="BE48" s="25">
        <v>0.98410501558397412</v>
      </c>
      <c r="BF48" s="25">
        <v>0.97986797497739642</v>
      </c>
      <c r="BG48" s="25">
        <v>0.99362903598262753</v>
      </c>
      <c r="BH48" s="25">
        <v>0.97869197301702071</v>
      </c>
      <c r="BI48" s="25">
        <v>0.98726532716696747</v>
      </c>
    </row>
    <row r="49" spans="4:61">
      <c r="D49" s="25">
        <v>45</v>
      </c>
      <c r="E49" s="56">
        <f t="shared" ca="1" si="10"/>
        <v>7.5225017340148526E-2</v>
      </c>
      <c r="F49" s="42">
        <f t="shared" ca="1" si="11"/>
        <v>684.60619223223523</v>
      </c>
      <c r="G49" s="42"/>
      <c r="H49" s="25">
        <v>45</v>
      </c>
      <c r="I49" s="42">
        <f t="shared" ca="1" si="12"/>
        <v>0.92346311638344769</v>
      </c>
      <c r="J49" s="42">
        <f t="shared" ca="1" si="13"/>
        <v>3.9874080731628396</v>
      </c>
      <c r="K49" s="4"/>
      <c r="L49" s="4"/>
      <c r="M49" s="4"/>
      <c r="O49" s="25">
        <v>45</v>
      </c>
      <c r="P49" s="58">
        <f t="shared" ca="1" si="14"/>
        <v>0.95142578941532907</v>
      </c>
      <c r="Q49" s="42">
        <f t="shared" ca="1" si="15"/>
        <v>11.1091393803424</v>
      </c>
      <c r="R49" s="42"/>
      <c r="S49" s="25">
        <v>45</v>
      </c>
      <c r="T49" s="58">
        <f t="shared" ca="1" si="16"/>
        <v>0.78364547585871946</v>
      </c>
      <c r="U49" s="42">
        <f t="shared" ca="1" si="17"/>
        <v>3.7382637767475209</v>
      </c>
      <c r="W49" s="1">
        <f t="shared" ca="1" si="23"/>
        <v>45095.736633972803</v>
      </c>
      <c r="X49" s="1">
        <f t="shared" ca="1" si="24"/>
        <v>45095.902775975854</v>
      </c>
      <c r="Y49" s="1">
        <f t="shared" ca="1" si="25"/>
        <v>45020.803255956671</v>
      </c>
      <c r="Z49" s="1">
        <f t="shared" ca="1" si="26"/>
        <v>45020.959016947367</v>
      </c>
      <c r="AA49" s="17"/>
      <c r="AC49" s="49">
        <v>46</v>
      </c>
      <c r="AD49" s="90">
        <f t="shared" ca="1" si="1"/>
        <v>44596.944953726641</v>
      </c>
      <c r="AE49" s="49" t="str">
        <f t="shared" ca="1" si="18"/>
        <v>EQUIPO 2</v>
      </c>
      <c r="AF49" s="49" t="str">
        <f t="shared" ca="1" si="2"/>
        <v>FIN</v>
      </c>
      <c r="AG49" s="49">
        <f t="shared" ca="1" si="20"/>
        <v>1</v>
      </c>
      <c r="AH49" s="49">
        <f t="shared" ca="1" si="19"/>
        <v>1</v>
      </c>
      <c r="AI49" s="49">
        <f t="shared" ca="1" si="3"/>
        <v>1</v>
      </c>
      <c r="AJ49" s="49">
        <f t="shared" ca="1" si="21"/>
        <v>9900</v>
      </c>
      <c r="AK49" s="49">
        <f t="shared" ca="1" si="4"/>
        <v>0.2293202611617744</v>
      </c>
      <c r="AL49" s="49">
        <f t="shared" ca="1" si="5"/>
        <v>2270.2705855015665</v>
      </c>
      <c r="AM49" s="49">
        <f t="shared" ca="1" si="6"/>
        <v>2270.2705855015665</v>
      </c>
      <c r="AN49" s="49">
        <f t="shared" ca="1" si="7"/>
        <v>2022</v>
      </c>
      <c r="AO49" s="49">
        <f t="shared" ca="1" si="8"/>
        <v>2</v>
      </c>
      <c r="AU49" s="25">
        <v>39</v>
      </c>
      <c r="AV49" s="25">
        <v>0.97258632125934441</v>
      </c>
      <c r="AW49" s="25">
        <v>0.98299347059921138</v>
      </c>
      <c r="AX49" s="25">
        <v>0.99081974531277828</v>
      </c>
      <c r="AY49" s="25">
        <v>0.98856508436327117</v>
      </c>
      <c r="AZ49" s="25">
        <v>0.98057717115642096</v>
      </c>
      <c r="BA49" s="25">
        <v>0.97950737788679298</v>
      </c>
      <c r="BB49" s="25">
        <v>0.99364649569454433</v>
      </c>
      <c r="BC49" s="25">
        <v>0.99356489283324656</v>
      </c>
      <c r="BD49" s="25">
        <v>0.98282916773909668</v>
      </c>
      <c r="BE49" s="25">
        <v>0.98595335614484536</v>
      </c>
      <c r="BF49" s="25">
        <v>0.98837536445959517</v>
      </c>
      <c r="BG49" s="25">
        <v>0.98060504858031017</v>
      </c>
      <c r="BH49" s="25">
        <v>0.97258632125934441</v>
      </c>
      <c r="BI49" s="25">
        <v>0.98498903881475186</v>
      </c>
    </row>
    <row r="50" spans="4:61">
      <c r="D50" s="25">
        <v>46</v>
      </c>
      <c r="E50" s="56">
        <f t="shared" ca="1" si="10"/>
        <v>0.5914780988632149</v>
      </c>
      <c r="F50" s="42">
        <f t="shared" ca="1" si="11"/>
        <v>113.82376734609744</v>
      </c>
      <c r="G50" s="42"/>
      <c r="H50" s="25">
        <v>46</v>
      </c>
      <c r="I50" s="42">
        <f t="shared" ca="1" si="12"/>
        <v>0.61749072742786471</v>
      </c>
      <c r="J50" s="42">
        <f t="shared" ca="1" si="13"/>
        <v>3.6184912779600471</v>
      </c>
      <c r="K50" s="4"/>
      <c r="L50" s="4"/>
      <c r="M50" s="4"/>
      <c r="O50" s="25">
        <v>46</v>
      </c>
      <c r="P50" s="58">
        <f t="shared" ca="1" si="14"/>
        <v>0.80566996364112509</v>
      </c>
      <c r="Q50" s="42">
        <f t="shared" ca="1" si="15"/>
        <v>52.050414597765652</v>
      </c>
      <c r="R50" s="42"/>
      <c r="S50" s="25">
        <v>46</v>
      </c>
      <c r="T50" s="58">
        <f t="shared" ca="1" si="16"/>
        <v>0.60942190257406348</v>
      </c>
      <c r="U50" s="42">
        <f t="shared" ca="1" si="17"/>
        <v>3.5833874988279732</v>
      </c>
      <c r="W50" s="1">
        <f t="shared" ca="1" si="23"/>
        <v>45100.645432948608</v>
      </c>
      <c r="X50" s="1">
        <f t="shared" ca="1" si="24"/>
        <v>45100.796203418526</v>
      </c>
      <c r="Y50" s="1">
        <f t="shared" ca="1" si="25"/>
        <v>45023.127784222277</v>
      </c>
      <c r="Z50" s="1">
        <f t="shared" ca="1" si="26"/>
        <v>45023.277092034725</v>
      </c>
      <c r="AA50" s="17"/>
      <c r="AC50" s="49">
        <v>47</v>
      </c>
      <c r="AD50" s="90">
        <f t="shared" ca="1" si="1"/>
        <v>44596.954508737523</v>
      </c>
      <c r="AE50" s="49" t="str">
        <f t="shared" ca="1" si="18"/>
        <v>EQUIPO 2</v>
      </c>
      <c r="AF50" s="49" t="str">
        <f t="shared" ca="1" si="2"/>
        <v>INICIO</v>
      </c>
      <c r="AG50" s="49">
        <f t="shared" ca="1" si="20"/>
        <v>1</v>
      </c>
      <c r="AH50" s="49">
        <f t="shared" ca="1" si="19"/>
        <v>0</v>
      </c>
      <c r="AI50" s="49">
        <f t="shared" ca="1" si="3"/>
        <v>1</v>
      </c>
      <c r="AJ50" s="49">
        <f t="shared" ca="1" si="21"/>
        <v>4500</v>
      </c>
      <c r="AK50" s="49">
        <f t="shared" ca="1" si="4"/>
        <v>3.4500641225022264</v>
      </c>
      <c r="AL50" s="49">
        <f t="shared" ca="1" si="5"/>
        <v>15525.288551260019</v>
      </c>
      <c r="AM50" s="49">
        <f t="shared" ca="1" si="6"/>
        <v>34155.634812772041</v>
      </c>
      <c r="AN50" s="49">
        <f t="shared" ca="1" si="7"/>
        <v>2022</v>
      </c>
      <c r="AO50" s="49">
        <f t="shared" ca="1" si="8"/>
        <v>2</v>
      </c>
      <c r="AU50" s="25">
        <v>40</v>
      </c>
      <c r="AV50" s="25">
        <v>0.97765272441516338</v>
      </c>
      <c r="AW50" s="25">
        <v>0.98009105011352826</v>
      </c>
      <c r="AX50" s="25">
        <v>0.99554515141092303</v>
      </c>
      <c r="AY50" s="25">
        <v>0.98224477586171055</v>
      </c>
      <c r="AZ50" s="25">
        <v>0.98207642075023505</v>
      </c>
      <c r="BA50" s="25">
        <v>0.98739791338430771</v>
      </c>
      <c r="BB50" s="25">
        <v>0.99719025090728886</v>
      </c>
      <c r="BC50" s="25">
        <v>0.98550677651746277</v>
      </c>
      <c r="BD50" s="25">
        <v>0.98420939264846585</v>
      </c>
      <c r="BE50" s="25">
        <v>0.98385354859312002</v>
      </c>
      <c r="BF50" s="25">
        <v>0.98394436927674978</v>
      </c>
      <c r="BG50" s="25">
        <v>0.97971247871605405</v>
      </c>
      <c r="BH50" s="25">
        <v>0.97765272441516338</v>
      </c>
      <c r="BI50" s="25">
        <v>0.98498886114867534</v>
      </c>
    </row>
    <row r="51" spans="4:61">
      <c r="D51" s="25">
        <v>47</v>
      </c>
      <c r="E51" s="56">
        <f t="shared" ca="1" si="10"/>
        <v>0.44226059616206248</v>
      </c>
      <c r="F51" s="42">
        <f t="shared" ca="1" si="11"/>
        <v>186.85914030162661</v>
      </c>
      <c r="G51" s="42"/>
      <c r="H51" s="25">
        <v>47</v>
      </c>
      <c r="I51" s="42">
        <f t="shared" ca="1" si="12"/>
        <v>0.47272686768460259</v>
      </c>
      <c r="J51" s="42">
        <f t="shared" ca="1" si="13"/>
        <v>3.4985576518891235</v>
      </c>
      <c r="K51" s="4"/>
      <c r="L51" s="4"/>
      <c r="M51" s="4"/>
      <c r="O51" s="25">
        <v>47</v>
      </c>
      <c r="P51" s="58">
        <f t="shared" ca="1" si="14"/>
        <v>0.68649161254078139</v>
      </c>
      <c r="Q51" s="42">
        <f t="shared" ca="1" si="15"/>
        <v>93.273615518442085</v>
      </c>
      <c r="R51" s="42"/>
      <c r="S51" s="25">
        <v>47</v>
      </c>
      <c r="T51" s="58">
        <f t="shared" ca="1" si="16"/>
        <v>0.15387482134441166</v>
      </c>
      <c r="U51" s="42">
        <f t="shared" ca="1" si="17"/>
        <v>3.1867564243170046</v>
      </c>
      <c r="W51" s="1">
        <f t="shared" ca="1" si="23"/>
        <v>45108.582000931092</v>
      </c>
      <c r="X51" s="1">
        <f t="shared" ca="1" si="24"/>
        <v>45108.727774166589</v>
      </c>
      <c r="Y51" s="1">
        <f t="shared" ca="1" si="25"/>
        <v>45027.163492681328</v>
      </c>
      <c r="Z51" s="1">
        <f t="shared" ca="1" si="26"/>
        <v>45027.296274199005</v>
      </c>
      <c r="AA51" s="17"/>
      <c r="AC51" s="49">
        <v>48</v>
      </c>
      <c r="AD51" s="90">
        <f t="shared" ca="1" si="1"/>
        <v>44597.098261409294</v>
      </c>
      <c r="AE51" s="49" t="str">
        <f t="shared" ca="1" si="18"/>
        <v>EQUIPO 2</v>
      </c>
      <c r="AF51" s="49" t="str">
        <f t="shared" ca="1" si="2"/>
        <v>FIN</v>
      </c>
      <c r="AG51" s="49">
        <f t="shared" ca="1" si="20"/>
        <v>1</v>
      </c>
      <c r="AH51" s="49">
        <f t="shared" ca="1" si="19"/>
        <v>1</v>
      </c>
      <c r="AI51" s="49">
        <f t="shared" ca="1" si="3"/>
        <v>1</v>
      </c>
      <c r="AJ51" s="49">
        <f t="shared" ca="1" si="21"/>
        <v>9900</v>
      </c>
      <c r="AK51" s="49">
        <f t="shared" ca="1" si="4"/>
        <v>380.24751670437399</v>
      </c>
      <c r="AL51" s="49">
        <f t="shared" ca="1" si="5"/>
        <v>3764450.4153733025</v>
      </c>
      <c r="AM51" s="49">
        <f t="shared" ca="1" si="6"/>
        <v>3764450.4153733025</v>
      </c>
      <c r="AN51" s="49">
        <f t="shared" ca="1" si="7"/>
        <v>2022</v>
      </c>
      <c r="AO51" s="49">
        <f t="shared" ca="1" si="8"/>
        <v>2</v>
      </c>
      <c r="AU51" s="25">
        <v>41</v>
      </c>
      <c r="AV51" s="25">
        <v>0.97608297227771157</v>
      </c>
      <c r="AW51" s="25">
        <v>0.98810606198279938</v>
      </c>
      <c r="AX51" s="25">
        <v>0.98927109129152913</v>
      </c>
      <c r="AY51" s="25">
        <v>0.98241615252344971</v>
      </c>
      <c r="AZ51" s="25">
        <v>0.98977283711554642</v>
      </c>
      <c r="BA51" s="25">
        <v>0.98566592041675138</v>
      </c>
      <c r="BB51" s="25">
        <v>0.99282022365729938</v>
      </c>
      <c r="BC51" s="25">
        <v>0.97905409991252601</v>
      </c>
      <c r="BD51" s="25">
        <v>0.98549169373796786</v>
      </c>
      <c r="BE51" s="25">
        <v>0.98955300384171418</v>
      </c>
      <c r="BF51" s="25">
        <v>0.97440953863481317</v>
      </c>
      <c r="BG51" s="25">
        <v>0.98635513937495334</v>
      </c>
      <c r="BH51" s="25">
        <v>0.97440953863481317</v>
      </c>
      <c r="BI51" s="25">
        <v>0.98500410901086788</v>
      </c>
    </row>
    <row r="52" spans="4:61">
      <c r="D52" s="25">
        <v>48</v>
      </c>
      <c r="E52" s="56">
        <f t="shared" ca="1" si="10"/>
        <v>0.88451038130591741</v>
      </c>
      <c r="F52" s="42">
        <f t="shared" ca="1" si="11"/>
        <v>22.177372499607447</v>
      </c>
      <c r="G52" s="42"/>
      <c r="H52" s="25">
        <v>48</v>
      </c>
      <c r="I52" s="42">
        <f t="shared" ca="1" si="12"/>
        <v>0.68963166516559249</v>
      </c>
      <c r="J52" s="42">
        <f t="shared" ca="1" si="13"/>
        <v>3.6824586907892907</v>
      </c>
      <c r="K52" s="4"/>
      <c r="L52" s="4"/>
      <c r="M52" s="4"/>
      <c r="O52" s="25">
        <v>48</v>
      </c>
      <c r="P52" s="58">
        <f t="shared" ca="1" si="14"/>
        <v>0.68162153337004394</v>
      </c>
      <c r="Q52" s="42">
        <f t="shared" ca="1" si="15"/>
        <v>95.13210028076908</v>
      </c>
      <c r="R52" s="42"/>
      <c r="S52" s="25">
        <v>48</v>
      </c>
      <c r="T52" s="58">
        <f t="shared" ca="1" si="16"/>
        <v>0.57030304042352586</v>
      </c>
      <c r="U52" s="42">
        <f t="shared" ca="1" si="17"/>
        <v>3.5526211213103758</v>
      </c>
      <c r="W52" s="1">
        <f t="shared" ca="1" si="23"/>
        <v>45109.651831354073</v>
      </c>
      <c r="X52" s="1">
        <f t="shared" ca="1" si="24"/>
        <v>45109.805267132855</v>
      </c>
      <c r="Y52" s="1">
        <f t="shared" ca="1" si="25"/>
        <v>45031.260111710704</v>
      </c>
      <c r="Z52" s="1">
        <f t="shared" ca="1" si="26"/>
        <v>45031.408137590755</v>
      </c>
      <c r="AA52" s="17"/>
      <c r="AC52" s="49">
        <v>49</v>
      </c>
      <c r="AD52" s="90">
        <f t="shared" ca="1" si="1"/>
        <v>44612.941907938643</v>
      </c>
      <c r="AE52" s="49" t="str">
        <f t="shared" ca="1" si="18"/>
        <v>EQUIPO 1</v>
      </c>
      <c r="AF52" s="49" t="str">
        <f t="shared" ca="1" si="2"/>
        <v>INICIO</v>
      </c>
      <c r="AG52" s="49">
        <f t="shared" ca="1" si="20"/>
        <v>0</v>
      </c>
      <c r="AH52" s="49">
        <f t="shared" ca="1" si="19"/>
        <v>1</v>
      </c>
      <c r="AI52" s="49">
        <f t="shared" ca="1" si="3"/>
        <v>1</v>
      </c>
      <c r="AJ52" s="49">
        <f t="shared" ca="1" si="21"/>
        <v>5400</v>
      </c>
      <c r="AK52" s="49">
        <f t="shared" ca="1" si="4"/>
        <v>3.7708312717149965</v>
      </c>
      <c r="AL52" s="49">
        <f t="shared" ca="1" si="5"/>
        <v>20362.488867260981</v>
      </c>
      <c r="AM52" s="49">
        <f t="shared" ca="1" si="6"/>
        <v>37331.229589978466</v>
      </c>
      <c r="AN52" s="49">
        <f t="shared" ca="1" si="7"/>
        <v>2022</v>
      </c>
      <c r="AO52" s="49">
        <f t="shared" ca="1" si="8"/>
        <v>2</v>
      </c>
      <c r="AU52" s="25">
        <v>42</v>
      </c>
      <c r="AV52" s="25">
        <v>0.98502526857273276</v>
      </c>
      <c r="AW52" s="25">
        <v>0.98767661772425297</v>
      </c>
      <c r="AX52" s="25">
        <v>0.99310944527377809</v>
      </c>
      <c r="AY52" s="25">
        <v>0.99764120687489466</v>
      </c>
      <c r="AZ52" s="25">
        <v>0.99064487697898596</v>
      </c>
      <c r="BA52" s="25">
        <v>0.99754755520367655</v>
      </c>
      <c r="BB52" s="25">
        <v>0.98983102751349306</v>
      </c>
      <c r="BC52" s="25">
        <v>0.9935088003336261</v>
      </c>
      <c r="BD52" s="25">
        <v>0.98143738376100798</v>
      </c>
      <c r="BE52" s="25">
        <v>0.99522027839256844</v>
      </c>
      <c r="BF52" s="25">
        <v>0.97769649525236513</v>
      </c>
      <c r="BG52" s="25">
        <v>0.98307367668333412</v>
      </c>
      <c r="BH52" s="25">
        <v>0.97769649525236513</v>
      </c>
      <c r="BI52" s="25">
        <v>0.98930983525895655</v>
      </c>
    </row>
    <row r="53" spans="4:61">
      <c r="D53" s="25">
        <v>49</v>
      </c>
      <c r="E53" s="56">
        <f t="shared" ca="1" si="10"/>
        <v>0.82397952387476181</v>
      </c>
      <c r="F53" s="42">
        <f t="shared" ca="1" si="11"/>
        <v>37.04132630859484</v>
      </c>
      <c r="G53" s="42"/>
      <c r="H53" s="25">
        <v>49</v>
      </c>
      <c r="I53" s="42">
        <f t="shared" ca="1" si="12"/>
        <v>0.26382478755458827</v>
      </c>
      <c r="J53" s="42">
        <f t="shared" ca="1" si="13"/>
        <v>3.3146704641987501</v>
      </c>
      <c r="K53" s="4"/>
      <c r="L53" s="4"/>
      <c r="M53" s="4"/>
      <c r="O53" s="25">
        <v>49</v>
      </c>
      <c r="P53" s="58">
        <f t="shared" ca="1" si="14"/>
        <v>0.16220801328813028</v>
      </c>
      <c r="Q53" s="42">
        <f t="shared" ca="1" si="15"/>
        <v>489.71425948168405</v>
      </c>
      <c r="R53" s="42"/>
      <c r="S53" s="25">
        <v>49</v>
      </c>
      <c r="T53" s="58">
        <f t="shared" ca="1" si="16"/>
        <v>0.19945598384026564</v>
      </c>
      <c r="U53" s="42">
        <f t="shared" ca="1" si="17"/>
        <v>3.2406655148505745</v>
      </c>
      <c r="W53" s="1">
        <f t="shared" ca="1" si="23"/>
        <v>45111.348655729045</v>
      </c>
      <c r="X53" s="1">
        <f t="shared" ca="1" si="24"/>
        <v>45111.486766998387</v>
      </c>
      <c r="Y53" s="1">
        <f t="shared" ca="1" si="25"/>
        <v>45051.812898402495</v>
      </c>
      <c r="Z53" s="1">
        <f t="shared" ca="1" si="26"/>
        <v>45051.947926132278</v>
      </c>
      <c r="AA53" s="17"/>
      <c r="AC53" s="49">
        <v>50</v>
      </c>
      <c r="AD53" s="90">
        <f t="shared" ca="1" si="1"/>
        <v>44613.099025908297</v>
      </c>
      <c r="AE53" s="49" t="str">
        <f t="shared" ca="1" si="18"/>
        <v>EQUIPO 1</v>
      </c>
      <c r="AF53" s="49" t="str">
        <f t="shared" ca="1" si="2"/>
        <v>FIN</v>
      </c>
      <c r="AG53" s="49">
        <f t="shared" ca="1" si="20"/>
        <v>1</v>
      </c>
      <c r="AH53" s="49">
        <f t="shared" ca="1" si="19"/>
        <v>1</v>
      </c>
      <c r="AI53" s="49">
        <f t="shared" ca="1" si="3"/>
        <v>1</v>
      </c>
      <c r="AJ53" s="49">
        <f t="shared" ca="1" si="21"/>
        <v>9900</v>
      </c>
      <c r="AK53" s="49">
        <f t="shared" ca="1" si="4"/>
        <v>13.43578912911471</v>
      </c>
      <c r="AL53" s="49">
        <f t="shared" ca="1" si="5"/>
        <v>133014.31237823563</v>
      </c>
      <c r="AM53" s="49">
        <f t="shared" ca="1" si="6"/>
        <v>133014.31237823563</v>
      </c>
      <c r="AN53" s="49">
        <f t="shared" ca="1" si="7"/>
        <v>2022</v>
      </c>
      <c r="AO53" s="49">
        <f t="shared" ca="1" si="8"/>
        <v>2</v>
      </c>
      <c r="AU53" s="25">
        <v>43</v>
      </c>
      <c r="AV53" s="25">
        <v>0.98777582319601109</v>
      </c>
      <c r="AW53" s="25">
        <v>0.98948812008063569</v>
      </c>
      <c r="AX53" s="25">
        <v>0.97986142354927463</v>
      </c>
      <c r="AY53" s="25">
        <v>0.98997065397806738</v>
      </c>
      <c r="AZ53" s="25">
        <v>0.98040258103135025</v>
      </c>
      <c r="BA53" s="25">
        <v>0.98298290121365983</v>
      </c>
      <c r="BB53" s="25">
        <v>0.98754474268751657</v>
      </c>
      <c r="BC53" s="25">
        <v>0.98874337908875365</v>
      </c>
      <c r="BD53" s="25">
        <v>0.99116612393826353</v>
      </c>
      <c r="BE53" s="25">
        <v>0.98901122899954264</v>
      </c>
      <c r="BF53" s="25">
        <v>0.97906249215048968</v>
      </c>
      <c r="BG53" s="25">
        <v>0.98690793404855848</v>
      </c>
      <c r="BH53" s="25">
        <v>0.97906249215048968</v>
      </c>
      <c r="BI53" s="25">
        <v>0.98606017250751454</v>
      </c>
    </row>
    <row r="54" spans="4:61">
      <c r="D54" s="25">
        <v>50</v>
      </c>
      <c r="E54" s="56">
        <f t="shared" ca="1" si="10"/>
        <v>0.4567656833844782</v>
      </c>
      <c r="F54" s="42">
        <f t="shared" ca="1" si="11"/>
        <v>178.56417048539123</v>
      </c>
      <c r="G54" s="42"/>
      <c r="H54" s="25">
        <v>50</v>
      </c>
      <c r="I54" s="42">
        <f t="shared" ca="1" si="12"/>
        <v>0.465307769564415</v>
      </c>
      <c r="J54" s="42">
        <f t="shared" ca="1" si="13"/>
        <v>3.4924670084954719</v>
      </c>
      <c r="K54" s="4"/>
      <c r="L54" s="4"/>
      <c r="M54" s="4"/>
      <c r="O54" s="25">
        <v>50</v>
      </c>
      <c r="P54" s="58">
        <f t="shared" ca="1" si="14"/>
        <v>0.36239353629748661</v>
      </c>
      <c r="Q54" s="42">
        <f t="shared" ca="1" si="15"/>
        <v>265.08327769176225</v>
      </c>
      <c r="R54" s="42"/>
      <c r="S54" s="25">
        <v>50</v>
      </c>
      <c r="T54" s="58">
        <f t="shared" ca="1" si="16"/>
        <v>0.37872263068876766</v>
      </c>
      <c r="U54" s="42">
        <f t="shared" ca="1" si="17"/>
        <v>3.4040922666410962</v>
      </c>
      <c r="W54" s="1">
        <f t="shared" ca="1" si="23"/>
        <v>45118.926940768608</v>
      </c>
      <c r="X54" s="1">
        <f t="shared" ca="1" si="24"/>
        <v>45119.072460227297</v>
      </c>
      <c r="Y54" s="1">
        <f t="shared" ca="1" si="25"/>
        <v>45062.993062702764</v>
      </c>
      <c r="Z54" s="1">
        <f t="shared" ca="1" si="26"/>
        <v>45063.134899880541</v>
      </c>
      <c r="AA54" s="17"/>
      <c r="AC54" s="49">
        <v>51</v>
      </c>
      <c r="AD54" s="90">
        <f t="shared" ca="1" si="1"/>
        <v>44613.658850455344</v>
      </c>
      <c r="AE54" s="49" t="str">
        <f t="shared" ca="1" si="18"/>
        <v>EQUIPO 2</v>
      </c>
      <c r="AF54" s="49" t="str">
        <f t="shared" ca="1" si="2"/>
        <v>INICIO</v>
      </c>
      <c r="AG54" s="49">
        <f t="shared" ca="1" si="20"/>
        <v>1</v>
      </c>
      <c r="AH54" s="49">
        <f t="shared" ca="1" si="19"/>
        <v>0</v>
      </c>
      <c r="AI54" s="49">
        <f t="shared" ca="1" si="3"/>
        <v>1</v>
      </c>
      <c r="AJ54" s="49">
        <f t="shared" ca="1" si="21"/>
        <v>4500</v>
      </c>
      <c r="AK54" s="49">
        <f t="shared" ca="1" si="4"/>
        <v>3.3253656663000584</v>
      </c>
      <c r="AL54" s="49">
        <f t="shared" ca="1" si="5"/>
        <v>14964.145498350263</v>
      </c>
      <c r="AM54" s="49">
        <f t="shared" ca="1" si="6"/>
        <v>32921.120096370578</v>
      </c>
      <c r="AN54" s="49">
        <f t="shared" ca="1" si="7"/>
        <v>2022</v>
      </c>
      <c r="AO54" s="49">
        <f t="shared" ca="1" si="8"/>
        <v>2</v>
      </c>
      <c r="AU54" s="25">
        <v>44</v>
      </c>
      <c r="AV54" s="25">
        <v>0.98888243156539068</v>
      </c>
      <c r="AW54" s="25">
        <v>0.98776018169258006</v>
      </c>
      <c r="AX54" s="25">
        <v>0.9803971064493483</v>
      </c>
      <c r="AY54" s="25">
        <v>0.9748454632701703</v>
      </c>
      <c r="AZ54" s="25">
        <v>0.963510843366295</v>
      </c>
      <c r="BA54" s="25">
        <v>0.9837699786483648</v>
      </c>
      <c r="BB54" s="25">
        <v>0.99075327114401535</v>
      </c>
      <c r="BC54" s="25">
        <v>0.98817699413226689</v>
      </c>
      <c r="BD54" s="25">
        <v>0.98143478592867028</v>
      </c>
      <c r="BE54" s="25">
        <v>0.98280337376919802</v>
      </c>
      <c r="BF54" s="25">
        <v>0.9946283162924705</v>
      </c>
      <c r="BG54" s="25">
        <v>0.97643348805183772</v>
      </c>
      <c r="BH54" s="25">
        <v>0.963510843366295</v>
      </c>
      <c r="BI54" s="25">
        <v>0.98278161411830078</v>
      </c>
    </row>
    <row r="55" spans="4:61">
      <c r="D55" s="25">
        <v>51</v>
      </c>
      <c r="E55" s="56">
        <f t="shared" ca="1" si="10"/>
        <v>0.26814862765127323</v>
      </c>
      <c r="F55" s="42">
        <f t="shared" ca="1" si="11"/>
        <v>320.04410814270693</v>
      </c>
      <c r="G55" s="42"/>
      <c r="H55" s="25">
        <v>51</v>
      </c>
      <c r="I55" s="42">
        <f t="shared" ca="1" si="12"/>
        <v>0.99438790697043267</v>
      </c>
      <c r="J55" s="42">
        <f t="shared" ca="1" si="13"/>
        <v>4.3488220342980561</v>
      </c>
      <c r="K55" s="4"/>
      <c r="L55" s="4"/>
      <c r="M55" s="4"/>
      <c r="O55" s="25">
        <v>51</v>
      </c>
      <c r="P55" s="58">
        <f t="shared" ca="1" si="14"/>
        <v>5.3026358461859324E-2</v>
      </c>
      <c r="Q55" s="42">
        <f t="shared" ca="1" si="15"/>
        <v>810.79249829086189</v>
      </c>
      <c r="R55" s="42"/>
      <c r="S55" s="25">
        <v>51</v>
      </c>
      <c r="T55" s="58">
        <f t="shared" ca="1" si="16"/>
        <v>0.71948822621170727</v>
      </c>
      <c r="U55" s="42">
        <f t="shared" ca="1" si="17"/>
        <v>3.6761476811243896</v>
      </c>
      <c r="W55" s="1">
        <f t="shared" ca="1" si="23"/>
        <v>45132.40763139991</v>
      </c>
      <c r="X55" s="1">
        <f t="shared" ca="1" si="24"/>
        <v>45132.588832318004</v>
      </c>
      <c r="Y55" s="1">
        <f t="shared" ca="1" si="25"/>
        <v>45096.917920642663</v>
      </c>
      <c r="Z55" s="1">
        <f t="shared" ca="1" si="26"/>
        <v>45097.071093462713</v>
      </c>
      <c r="AA55" s="17"/>
      <c r="AC55" s="49">
        <v>52</v>
      </c>
      <c r="AD55" s="90">
        <f t="shared" ca="1" si="1"/>
        <v>44613.797407358106</v>
      </c>
      <c r="AE55" s="49" t="str">
        <f t="shared" ca="1" si="18"/>
        <v>EQUIPO 2</v>
      </c>
      <c r="AF55" s="49" t="str">
        <f t="shared" ca="1" si="2"/>
        <v>FIN</v>
      </c>
      <c r="AG55" s="49">
        <f t="shared" ca="1" si="20"/>
        <v>1</v>
      </c>
      <c r="AH55" s="49">
        <f t="shared" ca="1" si="19"/>
        <v>1</v>
      </c>
      <c r="AI55" s="49">
        <f t="shared" ca="1" si="3"/>
        <v>1</v>
      </c>
      <c r="AJ55" s="49">
        <f t="shared" ca="1" si="21"/>
        <v>9900</v>
      </c>
      <c r="AK55" s="49">
        <f t="shared" ca="1" si="4"/>
        <v>136.37659365328727</v>
      </c>
      <c r="AL55" s="49">
        <f t="shared" ca="1" si="5"/>
        <v>1350128.277167544</v>
      </c>
      <c r="AM55" s="49">
        <f t="shared" ca="1" si="6"/>
        <v>1350128.277167544</v>
      </c>
      <c r="AN55" s="49">
        <f t="shared" ca="1" si="7"/>
        <v>2022</v>
      </c>
      <c r="AO55" s="49">
        <f t="shared" ca="1" si="8"/>
        <v>2</v>
      </c>
      <c r="AU55" s="25">
        <v>45</v>
      </c>
      <c r="AV55" s="25">
        <v>0.9834090700492113</v>
      </c>
      <c r="AW55" s="25">
        <v>0.98513397591086893</v>
      </c>
      <c r="AX55" s="25">
        <v>0.98807791005802514</v>
      </c>
      <c r="AY55" s="25">
        <v>0.97663647945221077</v>
      </c>
      <c r="AZ55" s="25">
        <v>0.97581686840742232</v>
      </c>
      <c r="BA55" s="25">
        <v>0.98767329331240061</v>
      </c>
      <c r="BB55" s="25">
        <v>0.98520827200521899</v>
      </c>
      <c r="BC55" s="25">
        <v>0.99752431784198214</v>
      </c>
      <c r="BD55" s="25">
        <v>0.97891383218719652</v>
      </c>
      <c r="BE55" s="25">
        <v>0.98414413850918214</v>
      </c>
      <c r="BF55" s="25">
        <v>0.98972532019223292</v>
      </c>
      <c r="BG55" s="25">
        <v>0.98542535589600633</v>
      </c>
      <c r="BH55" s="25">
        <v>0.97581686840742232</v>
      </c>
      <c r="BI55" s="25">
        <v>0.98482222577733791</v>
      </c>
    </row>
    <row r="56" spans="4:61">
      <c r="D56" s="25">
        <v>52</v>
      </c>
      <c r="E56" s="56">
        <f t="shared" ca="1" si="10"/>
        <v>0.39603999671573331</v>
      </c>
      <c r="F56" s="42">
        <f t="shared" ca="1" si="11"/>
        <v>215.53512206377465</v>
      </c>
      <c r="G56" s="42"/>
      <c r="H56" s="25">
        <v>52</v>
      </c>
      <c r="I56" s="42">
        <f t="shared" ca="1" si="12"/>
        <v>0.73642001070745988</v>
      </c>
      <c r="J56" s="42">
        <f t="shared" ca="1" si="13"/>
        <v>3.7273678237726848</v>
      </c>
      <c r="K56" s="4"/>
      <c r="L56" s="4"/>
      <c r="M56" s="4"/>
      <c r="O56" s="25">
        <v>52</v>
      </c>
      <c r="P56" s="58">
        <f t="shared" ca="1" si="14"/>
        <v>0.71157044041839335</v>
      </c>
      <c r="Q56" s="42">
        <f t="shared" ca="1" si="15"/>
        <v>83.935925154313409</v>
      </c>
      <c r="R56" s="42"/>
      <c r="S56" s="25">
        <v>52</v>
      </c>
      <c r="T56" s="58">
        <f t="shared" ca="1" si="16"/>
        <v>0.58482318822156465</v>
      </c>
      <c r="U56" s="42">
        <f t="shared" ca="1" si="17"/>
        <v>3.5639605391828528</v>
      </c>
      <c r="W56" s="1">
        <f t="shared" ca="1" si="23"/>
        <v>45141.569462403997</v>
      </c>
      <c r="X56" s="1">
        <f t="shared" ca="1" si="24"/>
        <v>45141.724769396656</v>
      </c>
      <c r="Y56" s="1">
        <f t="shared" ca="1" si="25"/>
        <v>45100.568423677476</v>
      </c>
      <c r="Z56" s="1">
        <f t="shared" ca="1" si="26"/>
        <v>45100.716922033273</v>
      </c>
      <c r="AA56" s="17"/>
      <c r="AC56" s="49">
        <v>53</v>
      </c>
      <c r="AD56" s="90">
        <f t="shared" ca="1" si="1"/>
        <v>44619.479765426993</v>
      </c>
      <c r="AE56" s="49" t="str">
        <f t="shared" ca="1" si="18"/>
        <v>EQUIPO 1</v>
      </c>
      <c r="AF56" s="49" t="str">
        <f t="shared" ca="1" si="2"/>
        <v>INICIO</v>
      </c>
      <c r="AG56" s="49">
        <f t="shared" ca="1" si="20"/>
        <v>0</v>
      </c>
      <c r="AH56" s="49">
        <f t="shared" ca="1" si="19"/>
        <v>1</v>
      </c>
      <c r="AI56" s="49">
        <f t="shared" ca="1" si="3"/>
        <v>1</v>
      </c>
      <c r="AJ56" s="49">
        <f t="shared" ca="1" si="21"/>
        <v>5400</v>
      </c>
      <c r="AK56" s="49">
        <f t="shared" ca="1" si="4"/>
        <v>3.4568437054404058</v>
      </c>
      <c r="AL56" s="49">
        <f t="shared" ca="1" si="5"/>
        <v>18666.956009378191</v>
      </c>
      <c r="AM56" s="49">
        <f t="shared" ca="1" si="6"/>
        <v>34222.752683860017</v>
      </c>
      <c r="AN56" s="49">
        <f t="shared" ca="1" si="7"/>
        <v>2022</v>
      </c>
      <c r="AO56" s="49">
        <f t="shared" ca="1" si="8"/>
        <v>2</v>
      </c>
      <c r="AU56" s="25">
        <v>46</v>
      </c>
      <c r="AV56" s="25">
        <v>0.99288227831917042</v>
      </c>
      <c r="AW56" s="25">
        <v>0.98009685557237036</v>
      </c>
      <c r="AX56" s="25">
        <v>0.99305709566335254</v>
      </c>
      <c r="AY56" s="25">
        <v>0.98726731824946856</v>
      </c>
      <c r="AZ56" s="25">
        <v>0.990662380494301</v>
      </c>
      <c r="BA56" s="25">
        <v>0.98866518158253958</v>
      </c>
      <c r="BB56" s="25">
        <v>0.98078323640828424</v>
      </c>
      <c r="BC56" s="25">
        <v>0.9896580695527849</v>
      </c>
      <c r="BD56" s="25">
        <v>0.9915802442529984</v>
      </c>
      <c r="BE56" s="25">
        <v>0.98501823939955024</v>
      </c>
      <c r="BF56" s="25">
        <v>0.98317035442358403</v>
      </c>
      <c r="BG56" s="25">
        <v>0.98797152496491469</v>
      </c>
      <c r="BH56" s="25">
        <v>0.98009685557237036</v>
      </c>
      <c r="BI56" s="25">
        <v>0.987558954265086</v>
      </c>
    </row>
    <row r="57" spans="4:61">
      <c r="D57" s="25">
        <v>53</v>
      </c>
      <c r="E57" s="56">
        <f t="shared" ca="1" si="10"/>
        <v>0.80760810941034133</v>
      </c>
      <c r="F57" s="42">
        <f t="shared" ca="1" si="11"/>
        <v>41.38835529487497</v>
      </c>
      <c r="G57" s="42"/>
      <c r="H57" s="25">
        <v>53</v>
      </c>
      <c r="I57" s="42">
        <f t="shared" ca="1" si="12"/>
        <v>0.49668681083358734</v>
      </c>
      <c r="J57" s="42">
        <f t="shared" ca="1" si="13"/>
        <v>3.5181851055558675</v>
      </c>
      <c r="K57" s="4"/>
      <c r="L57" s="4"/>
      <c r="M57" s="4"/>
      <c r="O57" s="25">
        <v>53</v>
      </c>
      <c r="P57" s="58">
        <f t="shared" ca="1" si="14"/>
        <v>0.40597014473107151</v>
      </c>
      <c r="Q57" s="42">
        <f t="shared" ca="1" si="15"/>
        <v>233.97433634579914</v>
      </c>
      <c r="R57" s="42"/>
      <c r="S57" s="25">
        <v>53</v>
      </c>
      <c r="T57" s="58">
        <f t="shared" ca="1" si="16"/>
        <v>0.93659471300966302</v>
      </c>
      <c r="U57" s="42">
        <f t="shared" ca="1" si="17"/>
        <v>3.9651101930736883</v>
      </c>
      <c r="W57" s="1">
        <f t="shared" ca="1" si="23"/>
        <v>45143.449284200608</v>
      </c>
      <c r="X57" s="1">
        <f t="shared" ca="1" si="24"/>
        <v>45143.595875246676</v>
      </c>
      <c r="Y57" s="1">
        <f t="shared" ca="1" si="25"/>
        <v>45110.465852714347</v>
      </c>
      <c r="Z57" s="1">
        <f t="shared" ca="1" si="26"/>
        <v>45110.631065639056</v>
      </c>
      <c r="AA57" s="17"/>
      <c r="AC57" s="49">
        <v>54</v>
      </c>
      <c r="AD57" s="90">
        <f t="shared" ca="1" si="1"/>
        <v>44619.623800581387</v>
      </c>
      <c r="AE57" s="49" t="str">
        <f t="shared" ca="1" si="18"/>
        <v>EQUIPO 1</v>
      </c>
      <c r="AF57" s="49" t="str">
        <f t="shared" ca="1" si="2"/>
        <v>FIN</v>
      </c>
      <c r="AG57" s="49">
        <f t="shared" ca="1" si="20"/>
        <v>1</v>
      </c>
      <c r="AH57" s="49">
        <f t="shared" ca="1" si="19"/>
        <v>1</v>
      </c>
      <c r="AI57" s="49">
        <f t="shared" ca="1" si="3"/>
        <v>1</v>
      </c>
      <c r="AJ57" s="49">
        <f t="shared" ca="1" si="21"/>
        <v>9900</v>
      </c>
      <c r="AK57" s="49">
        <f t="shared" ca="1" si="4"/>
        <v>19.861468751099892</v>
      </c>
      <c r="AL57" s="49">
        <f t="shared" ca="1" si="5"/>
        <v>196628.54063588893</v>
      </c>
      <c r="AM57" s="49">
        <f t="shared" ca="1" si="6"/>
        <v>196628.54063588893</v>
      </c>
      <c r="AN57" s="49">
        <f t="shared" ca="1" si="7"/>
        <v>2022</v>
      </c>
      <c r="AO57" s="49">
        <f t="shared" ca="1" si="8"/>
        <v>2</v>
      </c>
      <c r="AU57" s="25">
        <v>47</v>
      </c>
      <c r="AV57" s="25">
        <v>0.98768700405357346</v>
      </c>
      <c r="AW57" s="25">
        <v>0.99317586294061189</v>
      </c>
      <c r="AX57" s="25">
        <v>0.99247483121534352</v>
      </c>
      <c r="AY57" s="25">
        <v>0.99113926843555034</v>
      </c>
      <c r="AZ57" s="25">
        <v>0.99274392517027432</v>
      </c>
      <c r="BA57" s="25">
        <v>0.98866368905053759</v>
      </c>
      <c r="BB57" s="25">
        <v>0.98408393605719835</v>
      </c>
      <c r="BC57" s="25">
        <v>0.99343547218571382</v>
      </c>
      <c r="BD57" s="25">
        <v>0.99231687704481164</v>
      </c>
      <c r="BE57" s="25">
        <v>0.98499820575244279</v>
      </c>
      <c r="BF57" s="25">
        <v>0.98021941059055151</v>
      </c>
      <c r="BG57" s="25">
        <v>0.98426375090532647</v>
      </c>
      <c r="BH57" s="25">
        <v>0.98021941059055151</v>
      </c>
      <c r="BI57" s="25">
        <v>0.98876122151855617</v>
      </c>
    </row>
    <row r="58" spans="4:61">
      <c r="D58" s="25">
        <v>54</v>
      </c>
      <c r="E58" s="56">
        <f t="shared" ca="1" si="10"/>
        <v>0.52142283173604476</v>
      </c>
      <c r="F58" s="42">
        <f t="shared" ca="1" si="11"/>
        <v>144.9988830347458</v>
      </c>
      <c r="G58" s="42"/>
      <c r="H58" s="25">
        <v>54</v>
      </c>
      <c r="I58" s="42">
        <f t="shared" ca="1" si="12"/>
        <v>0.36723245199555565</v>
      </c>
      <c r="J58" s="42">
        <f t="shared" ca="1" si="13"/>
        <v>3.4101453954853009</v>
      </c>
      <c r="K58" s="4"/>
      <c r="L58" s="4"/>
      <c r="M58" s="4"/>
      <c r="O58" s="25">
        <v>54</v>
      </c>
      <c r="P58" s="58">
        <f t="shared" ca="1" si="14"/>
        <v>0.36584854221413021</v>
      </c>
      <c r="Q58" s="42">
        <f t="shared" ca="1" si="15"/>
        <v>262.47639938896077</v>
      </c>
      <c r="R58" s="42"/>
      <c r="S58" s="25">
        <v>54</v>
      </c>
      <c r="T58" s="58">
        <f t="shared" ca="1" si="16"/>
        <v>0.2541967030907446</v>
      </c>
      <c r="U58" s="42">
        <f t="shared" ca="1" si="17"/>
        <v>3.2963580177220546</v>
      </c>
      <c r="W58" s="1">
        <f t="shared" ca="1" si="23"/>
        <v>45149.637495373121</v>
      </c>
      <c r="X58" s="1">
        <f t="shared" ca="1" si="24"/>
        <v>45149.779584764598</v>
      </c>
      <c r="Y58" s="1">
        <f t="shared" ca="1" si="25"/>
        <v>45121.567582280266</v>
      </c>
      <c r="Z58" s="1">
        <f t="shared" ca="1" si="26"/>
        <v>45121.704930531007</v>
      </c>
      <c r="AA58" s="17"/>
      <c r="AC58" s="49">
        <v>55</v>
      </c>
      <c r="AD58" s="90">
        <f t="shared" ca="1" si="1"/>
        <v>44620.451361779349</v>
      </c>
      <c r="AE58" s="49" t="str">
        <f t="shared" ca="1" si="18"/>
        <v>EQUIPO 2</v>
      </c>
      <c r="AF58" s="49" t="str">
        <f t="shared" ca="1" si="2"/>
        <v>INICIO</v>
      </c>
      <c r="AG58" s="49">
        <f t="shared" ca="1" si="20"/>
        <v>1</v>
      </c>
      <c r="AH58" s="49">
        <f t="shared" ca="1" si="19"/>
        <v>0</v>
      </c>
      <c r="AI58" s="49">
        <f t="shared" ca="1" si="3"/>
        <v>1</v>
      </c>
      <c r="AJ58" s="49">
        <f t="shared" ca="1" si="21"/>
        <v>4500</v>
      </c>
      <c r="AK58" s="49">
        <f t="shared" ca="1" si="4"/>
        <v>3.1233900709776208</v>
      </c>
      <c r="AL58" s="49">
        <f t="shared" ca="1" si="5"/>
        <v>14055.255319399294</v>
      </c>
      <c r="AM58" s="49">
        <f t="shared" ca="1" si="6"/>
        <v>30921.561702678446</v>
      </c>
      <c r="AN58" s="49">
        <f t="shared" ca="1" si="7"/>
        <v>2022</v>
      </c>
      <c r="AO58" s="49">
        <f t="shared" ca="1" si="8"/>
        <v>2</v>
      </c>
      <c r="AU58" s="25">
        <v>48</v>
      </c>
      <c r="AV58" s="25">
        <v>0.99222680181447875</v>
      </c>
      <c r="AW58" s="25">
        <v>0.9778317628390617</v>
      </c>
      <c r="AX58" s="25">
        <v>0.99490475367784237</v>
      </c>
      <c r="AY58" s="25">
        <v>0.98891819257475511</v>
      </c>
      <c r="AZ58" s="25">
        <v>0.98675103686144638</v>
      </c>
      <c r="BA58" s="25">
        <v>0.99263493754584831</v>
      </c>
      <c r="BB58" s="25">
        <v>0.97974512169863137</v>
      </c>
      <c r="BC58" s="25">
        <v>0.991072333991046</v>
      </c>
      <c r="BD58" s="25">
        <v>0.99525562610322815</v>
      </c>
      <c r="BE58" s="25">
        <v>0.98313512473737652</v>
      </c>
      <c r="BF58" s="25">
        <v>0.98438692249469728</v>
      </c>
      <c r="BG58" s="25">
        <v>0.98189275216294902</v>
      </c>
      <c r="BH58" s="25">
        <v>0.9778317628390617</v>
      </c>
      <c r="BI58" s="25">
        <v>0.9873543583232105</v>
      </c>
    </row>
    <row r="59" spans="4:61">
      <c r="D59" s="25">
        <v>55</v>
      </c>
      <c r="E59" s="56">
        <f t="shared" ca="1" si="10"/>
        <v>0.80443354545470314</v>
      </c>
      <c r="F59" s="42">
        <f t="shared" ca="1" si="11"/>
        <v>42.247646717181716</v>
      </c>
      <c r="G59" s="42"/>
      <c r="H59" s="25">
        <v>55</v>
      </c>
      <c r="I59" s="42">
        <f t="shared" ca="1" si="12"/>
        <v>0.42422103696891367</v>
      </c>
      <c r="J59" s="42">
        <f t="shared" ca="1" si="13"/>
        <v>3.4584976119753024</v>
      </c>
      <c r="K59" s="4"/>
      <c r="L59" s="4"/>
      <c r="M59" s="4"/>
      <c r="O59" s="25">
        <v>55</v>
      </c>
      <c r="P59" s="58">
        <f t="shared" ca="1" si="14"/>
        <v>0.75222376689713344</v>
      </c>
      <c r="Q59" s="42">
        <f t="shared" ca="1" si="15"/>
        <v>69.580283123429467</v>
      </c>
      <c r="R59" s="42"/>
      <c r="S59" s="25">
        <v>55</v>
      </c>
      <c r="T59" s="58">
        <f t="shared" ca="1" si="16"/>
        <v>0.18150171473513588</v>
      </c>
      <c r="U59" s="42">
        <f t="shared" ca="1" si="17"/>
        <v>3.2204664175968123</v>
      </c>
      <c r="W59" s="1">
        <f t="shared" ca="1" si="23"/>
        <v>45151.539903377816</v>
      </c>
      <c r="X59" s="1">
        <f t="shared" ca="1" si="24"/>
        <v>45151.684007444979</v>
      </c>
      <c r="Y59" s="1">
        <f t="shared" ca="1" si="25"/>
        <v>45124.604108994485</v>
      </c>
      <c r="Z59" s="1">
        <f t="shared" ca="1" si="26"/>
        <v>45124.738295095216</v>
      </c>
      <c r="AA59" s="17"/>
      <c r="AC59" s="49">
        <v>56</v>
      </c>
      <c r="AD59" s="90">
        <f t="shared" ca="1" si="1"/>
        <v>44620.581503032307</v>
      </c>
      <c r="AE59" s="49" t="str">
        <f t="shared" ca="1" si="18"/>
        <v>EQUIPO 2</v>
      </c>
      <c r="AF59" s="49" t="str">
        <f t="shared" ca="1" si="2"/>
        <v>FIN</v>
      </c>
      <c r="AG59" s="49">
        <f t="shared" ca="1" si="20"/>
        <v>1</v>
      </c>
      <c r="AH59" s="49">
        <f t="shared" ca="1" si="19"/>
        <v>1</v>
      </c>
      <c r="AI59" s="49">
        <f t="shared" ca="1" si="3"/>
        <v>1</v>
      </c>
      <c r="AJ59" s="49">
        <f t="shared" ca="1" si="21"/>
        <v>9900</v>
      </c>
      <c r="AK59" s="49">
        <f t="shared" ca="1" si="4"/>
        <v>7.3840466887922958</v>
      </c>
      <c r="AL59" s="49">
        <f t="shared" ca="1" si="5"/>
        <v>73102.062219043728</v>
      </c>
      <c r="AM59" s="49">
        <f t="shared" ca="1" si="6"/>
        <v>73102.062219043728</v>
      </c>
      <c r="AN59" s="49">
        <f t="shared" ca="1" si="7"/>
        <v>2022</v>
      </c>
      <c r="AO59" s="49">
        <f t="shared" ca="1" si="8"/>
        <v>2</v>
      </c>
      <c r="AU59" s="25">
        <v>49</v>
      </c>
      <c r="AV59" s="25">
        <v>0.98853944601399801</v>
      </c>
      <c r="AW59" s="25">
        <v>0.98777043710665791</v>
      </c>
      <c r="AX59" s="25">
        <v>0.98782462951608785</v>
      </c>
      <c r="AY59" s="25">
        <v>0.98707435026614354</v>
      </c>
      <c r="AZ59" s="25">
        <v>0.98608098242876452</v>
      </c>
      <c r="BA59" s="25">
        <v>0.98371591603596853</v>
      </c>
      <c r="BB59" s="25">
        <v>0.99075344205109617</v>
      </c>
      <c r="BC59" s="25">
        <v>0.99070525753814942</v>
      </c>
      <c r="BD59" s="25">
        <v>0.98762296711158148</v>
      </c>
      <c r="BE59" s="25">
        <v>0.98927599742662642</v>
      </c>
      <c r="BF59" s="25">
        <v>0.98493371147386344</v>
      </c>
      <c r="BG59" s="25">
        <v>0.97762831065310796</v>
      </c>
      <c r="BH59" s="25">
        <v>0.97762831065310796</v>
      </c>
      <c r="BI59" s="25">
        <v>0.9868234835463644</v>
      </c>
    </row>
    <row r="60" spans="4:61">
      <c r="D60" s="25">
        <v>56</v>
      </c>
      <c r="E60" s="56">
        <f t="shared" ca="1" si="10"/>
        <v>2.6947856218821009E-2</v>
      </c>
      <c r="F60" s="42">
        <f t="shared" ca="1" si="11"/>
        <v>997.06401044822906</v>
      </c>
      <c r="G60" s="42"/>
      <c r="H60" s="25">
        <v>56</v>
      </c>
      <c r="I60" s="42">
        <f t="shared" ca="1" si="12"/>
        <v>0.39429627820163216</v>
      </c>
      <c r="J60" s="42">
        <f t="shared" ca="1" si="13"/>
        <v>3.4333454606744853</v>
      </c>
      <c r="K60" s="4"/>
      <c r="L60" s="4"/>
      <c r="M60" s="4"/>
      <c r="O60" s="25">
        <v>56</v>
      </c>
      <c r="P60" s="58">
        <f t="shared" ca="1" si="14"/>
        <v>0.26611349952388963</v>
      </c>
      <c r="Q60" s="42">
        <f t="shared" ca="1" si="15"/>
        <v>350.56219379020416</v>
      </c>
      <c r="R60" s="42"/>
      <c r="S60" s="25">
        <v>56</v>
      </c>
      <c r="T60" s="58">
        <f t="shared" ca="1" si="16"/>
        <v>0.45975745734233908</v>
      </c>
      <c r="U60" s="42">
        <f t="shared" ca="1" si="17"/>
        <v>3.4675989876955864</v>
      </c>
      <c r="W60" s="1">
        <f t="shared" ca="1" si="23"/>
        <v>45193.228341213653</v>
      </c>
      <c r="X60" s="1">
        <f t="shared" ca="1" si="24"/>
        <v>45193.371397274517</v>
      </c>
      <c r="Y60" s="1">
        <f t="shared" ca="1" si="25"/>
        <v>45139.345053169811</v>
      </c>
      <c r="Z60" s="1">
        <f t="shared" ca="1" si="26"/>
        <v>45139.489536460962</v>
      </c>
      <c r="AA60" s="17"/>
      <c r="AC60" s="49">
        <v>57</v>
      </c>
      <c r="AD60" s="90">
        <f t="shared" ca="1" si="1"/>
        <v>44620.88917164434</v>
      </c>
      <c r="AE60" s="49" t="str">
        <f t="shared" ca="1" si="18"/>
        <v>EQUIPO 2</v>
      </c>
      <c r="AF60" s="49" t="str">
        <f t="shared" ca="1" si="2"/>
        <v>INICIO</v>
      </c>
      <c r="AG60" s="49">
        <f t="shared" ca="1" si="20"/>
        <v>1</v>
      </c>
      <c r="AH60" s="49">
        <f t="shared" ca="1" si="19"/>
        <v>0</v>
      </c>
      <c r="AI60" s="49">
        <f t="shared" ca="1" si="3"/>
        <v>1</v>
      </c>
      <c r="AJ60" s="49">
        <f t="shared" ca="1" si="21"/>
        <v>4500</v>
      </c>
      <c r="AK60" s="49">
        <f t="shared" ca="1" si="4"/>
        <v>2.6598805358516984</v>
      </c>
      <c r="AL60" s="49">
        <f t="shared" ca="1" si="5"/>
        <v>11969.462411332643</v>
      </c>
      <c r="AM60" s="49">
        <f t="shared" ca="1" si="6"/>
        <v>26332.817304931814</v>
      </c>
      <c r="AN60" s="49">
        <f t="shared" ca="1" si="7"/>
        <v>2022</v>
      </c>
      <c r="AO60" s="49">
        <f t="shared" ca="1" si="8"/>
        <v>2</v>
      </c>
      <c r="AU60" s="25">
        <v>50</v>
      </c>
      <c r="AV60" s="25">
        <v>0.98536427002450877</v>
      </c>
      <c r="AW60" s="25">
        <v>0.99283319381619151</v>
      </c>
      <c r="AX60" s="25">
        <v>0.98160237345481438</v>
      </c>
      <c r="AY60" s="25">
        <v>0.97962036110648221</v>
      </c>
      <c r="AZ60" s="25">
        <v>0.98157629526324475</v>
      </c>
      <c r="BA60" s="25">
        <v>0.99015036549414315</v>
      </c>
      <c r="BB60" s="25">
        <v>0.98381117914112926</v>
      </c>
      <c r="BC60" s="25">
        <v>0.98781294399474662</v>
      </c>
      <c r="BD60" s="25">
        <v>0.97864794654977305</v>
      </c>
      <c r="BE60" s="25">
        <v>0.98529742935286113</v>
      </c>
      <c r="BF60" s="25">
        <v>0.98737242656958779</v>
      </c>
      <c r="BG60" s="25">
        <v>0.99360599243371861</v>
      </c>
      <c r="BH60" s="25">
        <v>0.97864794654977305</v>
      </c>
      <c r="BI60" s="25">
        <v>0.98566843014749284</v>
      </c>
    </row>
    <row r="61" spans="4:61">
      <c r="D61" s="25">
        <v>57</v>
      </c>
      <c r="E61" s="56">
        <f t="shared" ca="1" si="10"/>
        <v>0.94996905166883838</v>
      </c>
      <c r="F61" s="42">
        <f t="shared" ca="1" si="11"/>
        <v>8.3170833539606477</v>
      </c>
      <c r="G61" s="42"/>
      <c r="H61" s="25">
        <v>57</v>
      </c>
      <c r="I61" s="42">
        <f t="shared" ca="1" si="12"/>
        <v>0.6806377080368069</v>
      </c>
      <c r="J61" s="42">
        <f t="shared" ca="1" si="13"/>
        <v>3.6741900929540043</v>
      </c>
      <c r="K61" s="4"/>
      <c r="L61" s="4"/>
      <c r="M61" s="4"/>
      <c r="O61" s="25">
        <v>57</v>
      </c>
      <c r="P61" s="58">
        <f t="shared" ca="1" si="14"/>
        <v>0.93601474051360656</v>
      </c>
      <c r="Q61" s="42">
        <f t="shared" ca="1" si="15"/>
        <v>14.972757042183146</v>
      </c>
      <c r="R61" s="42"/>
      <c r="S61" s="25">
        <v>57</v>
      </c>
      <c r="T61" s="58">
        <f t="shared" ca="1" si="16"/>
        <v>0.90850453574209933</v>
      </c>
      <c r="U61" s="42">
        <f t="shared" ca="1" si="17"/>
        <v>3.9054525482339062</v>
      </c>
      <c r="W61" s="1">
        <f t="shared" ca="1" si="23"/>
        <v>45193.717942414267</v>
      </c>
      <c r="X61" s="1">
        <f t="shared" ca="1" si="24"/>
        <v>45193.87103366814</v>
      </c>
      <c r="Y61" s="1">
        <f t="shared" ca="1" si="25"/>
        <v>45140.113401337723</v>
      </c>
      <c r="Z61" s="1">
        <f t="shared" ca="1" si="26"/>
        <v>45140.276128527235</v>
      </c>
      <c r="AA61" s="17"/>
      <c r="AC61" s="49">
        <v>58</v>
      </c>
      <c r="AD61" s="90">
        <f t="shared" ca="1" si="1"/>
        <v>44621</v>
      </c>
      <c r="AE61" s="49" t="str">
        <f t="shared" ca="1" si="18"/>
        <v>CAMBIO MES</v>
      </c>
      <c r="AF61" s="49" t="str">
        <f t="shared" ca="1" si="2"/>
        <v>CAMBIO MES</v>
      </c>
      <c r="AG61" s="49">
        <f t="shared" ca="1" si="20"/>
        <v>1</v>
      </c>
      <c r="AH61" s="49">
        <f t="shared" ca="1" si="19"/>
        <v>0</v>
      </c>
      <c r="AI61" s="49">
        <f t="shared" ca="1" si="3"/>
        <v>1</v>
      </c>
      <c r="AJ61" s="49">
        <f t="shared" ca="1" si="21"/>
        <v>4500</v>
      </c>
      <c r="AK61" s="49">
        <f t="shared" ca="1" si="4"/>
        <v>0.62627832032740116</v>
      </c>
      <c r="AL61" s="49">
        <f t="shared" ca="1" si="5"/>
        <v>2818.2524414733052</v>
      </c>
      <c r="AM61" s="49">
        <f t="shared" ca="1" si="6"/>
        <v>6200.1553712412715</v>
      </c>
      <c r="AN61" s="49">
        <f t="shared" ca="1" si="7"/>
        <v>2022</v>
      </c>
      <c r="AO61" s="49">
        <f t="shared" ca="1" si="8"/>
        <v>3</v>
      </c>
      <c r="AU61" s="25">
        <v>51</v>
      </c>
      <c r="AV61" s="25">
        <v>0.99080319937517447</v>
      </c>
      <c r="AW61" s="25">
        <v>0.98984364952427861</v>
      </c>
      <c r="AX61" s="25">
        <v>0.97875616555527623</v>
      </c>
      <c r="AY61" s="25">
        <v>0.98624771658378696</v>
      </c>
      <c r="AZ61" s="25">
        <v>0.98810708327540653</v>
      </c>
      <c r="BA61" s="25">
        <v>0.9971698014421484</v>
      </c>
      <c r="BB61" s="25">
        <v>0.97906697939510734</v>
      </c>
      <c r="BC61" s="25">
        <v>0.98624389865124773</v>
      </c>
      <c r="BD61" s="25">
        <v>0.98542624941727097</v>
      </c>
      <c r="BE61" s="25">
        <v>0.99113917402074159</v>
      </c>
      <c r="BF61" s="25">
        <v>0.9911421543332285</v>
      </c>
      <c r="BG61" s="25">
        <v>0.9838790868247157</v>
      </c>
      <c r="BH61" s="25">
        <v>0.97875616555527623</v>
      </c>
      <c r="BI61" s="25">
        <v>0.98728350056656644</v>
      </c>
    </row>
    <row r="62" spans="4:61">
      <c r="D62" s="25">
        <v>58</v>
      </c>
      <c r="E62" s="56">
        <f t="shared" ca="1" si="10"/>
        <v>0.49777423255334541</v>
      </c>
      <c r="F62" s="42">
        <f t="shared" ca="1" si="11"/>
        <v>156.67744018965206</v>
      </c>
      <c r="G62" s="42"/>
      <c r="H62" s="25">
        <v>58</v>
      </c>
      <c r="I62" s="42">
        <f t="shared" ca="1" si="12"/>
        <v>3.4237966198500835E-2</v>
      </c>
      <c r="J62" s="42">
        <f t="shared" ca="1" si="13"/>
        <v>2.9260311905192311</v>
      </c>
      <c r="K62" s="4"/>
      <c r="L62" s="4"/>
      <c r="M62" s="4"/>
      <c r="O62" s="25">
        <v>58</v>
      </c>
      <c r="P62" s="58">
        <f t="shared" ca="1" si="14"/>
        <v>0.28822975903244608</v>
      </c>
      <c r="Q62" s="42">
        <f t="shared" ca="1" si="15"/>
        <v>328.3525019907413</v>
      </c>
      <c r="R62" s="42"/>
      <c r="S62" s="25">
        <v>58</v>
      </c>
      <c r="T62" s="58">
        <f t="shared" ca="1" si="16"/>
        <v>0.17951992565123653</v>
      </c>
      <c r="U62" s="42">
        <f t="shared" ca="1" si="17"/>
        <v>3.2181622523818501</v>
      </c>
      <c r="W62" s="1">
        <f t="shared" ca="1" si="23"/>
        <v>45200.39926034271</v>
      </c>
      <c r="X62" s="1">
        <f t="shared" ca="1" si="24"/>
        <v>45200.521178308984</v>
      </c>
      <c r="Y62" s="1">
        <f t="shared" ca="1" si="25"/>
        <v>45153.957482776852</v>
      </c>
      <c r="Z62" s="1">
        <f t="shared" ca="1" si="26"/>
        <v>45154.091572870704</v>
      </c>
      <c r="AA62" s="17"/>
      <c r="AC62" s="49">
        <v>59</v>
      </c>
      <c r="AD62" s="90">
        <f t="shared" ca="1" si="1"/>
        <v>44621.026094930014</v>
      </c>
      <c r="AE62" s="49" t="str">
        <f t="shared" ca="1" si="18"/>
        <v>EQUIPO 2</v>
      </c>
      <c r="AF62" s="49" t="str">
        <f t="shared" ca="1" si="2"/>
        <v>FIN</v>
      </c>
      <c r="AG62" s="49">
        <f t="shared" ca="1" si="20"/>
        <v>1</v>
      </c>
      <c r="AH62" s="49">
        <f t="shared" ca="1" si="19"/>
        <v>1</v>
      </c>
      <c r="AI62" s="49">
        <f t="shared" ca="1" si="3"/>
        <v>1</v>
      </c>
      <c r="AJ62" s="49">
        <f t="shared" ca="1" si="21"/>
        <v>9900</v>
      </c>
      <c r="AK62" s="49">
        <f t="shared" ca="1" si="4"/>
        <v>299.39291799045168</v>
      </c>
      <c r="AL62" s="49">
        <f t="shared" ca="1" si="5"/>
        <v>2963989.8881054716</v>
      </c>
      <c r="AM62" s="49">
        <f t="shared" ca="1" si="6"/>
        <v>2963989.8881054716</v>
      </c>
      <c r="AN62" s="49">
        <f t="shared" ca="1" si="7"/>
        <v>2022</v>
      </c>
      <c r="AO62" s="49">
        <f t="shared" ca="1" si="8"/>
        <v>3</v>
      </c>
      <c r="AU62" s="25">
        <v>52</v>
      </c>
      <c r="AV62" s="25">
        <v>0.9862039695899345</v>
      </c>
      <c r="AW62" s="25">
        <v>0.99536271253583641</v>
      </c>
      <c r="AX62" s="25">
        <v>0.99339402945574107</v>
      </c>
      <c r="AY62" s="25">
        <v>0.98836718303155291</v>
      </c>
      <c r="AZ62" s="25">
        <v>0.98455491885871038</v>
      </c>
      <c r="BA62" s="25">
        <v>0.9880289381753149</v>
      </c>
      <c r="BB62" s="25">
        <v>0.98127256409500085</v>
      </c>
      <c r="BC62" s="25">
        <v>0.98480561964013658</v>
      </c>
      <c r="BD62" s="25">
        <v>0.99497969404215092</v>
      </c>
      <c r="BE62" s="25">
        <v>0.98661343949686287</v>
      </c>
      <c r="BF62" s="25">
        <v>0.99007495420248071</v>
      </c>
      <c r="BG62" s="25">
        <v>0.98307083852323618</v>
      </c>
      <c r="BH62" s="25">
        <v>0.98127256409500085</v>
      </c>
      <c r="BI62" s="25">
        <v>0.9880667936448031</v>
      </c>
    </row>
    <row r="63" spans="4:61">
      <c r="D63" s="25">
        <v>59</v>
      </c>
      <c r="E63" s="56">
        <f t="shared" ca="1" si="10"/>
        <v>0.76612829719257647</v>
      </c>
      <c r="F63" s="42">
        <f t="shared" ca="1" si="11"/>
        <v>53.044749032654074</v>
      </c>
      <c r="G63" s="42"/>
      <c r="H63" s="25">
        <v>59</v>
      </c>
      <c r="I63" s="42">
        <f t="shared" ca="1" si="12"/>
        <v>0.86316825492611593</v>
      </c>
      <c r="J63" s="42">
        <f t="shared" ca="1" si="13"/>
        <v>3.8783215438200003</v>
      </c>
      <c r="K63" s="4"/>
      <c r="L63" s="4"/>
      <c r="M63" s="4"/>
      <c r="O63" s="25">
        <v>59</v>
      </c>
      <c r="P63" s="58">
        <f t="shared" ca="1" si="14"/>
        <v>0.18006809987533678</v>
      </c>
      <c r="Q63" s="42">
        <f t="shared" ca="1" si="15"/>
        <v>460.16665741340233</v>
      </c>
      <c r="R63" s="42"/>
      <c r="S63" s="25">
        <v>59</v>
      </c>
      <c r="T63" s="58">
        <f t="shared" ca="1" si="16"/>
        <v>0.57684812674096353</v>
      </c>
      <c r="U63" s="42">
        <f t="shared" ca="1" si="17"/>
        <v>3.5577223083721341</v>
      </c>
      <c r="W63" s="1">
        <f t="shared" ca="1" si="23"/>
        <v>45202.731376185344</v>
      </c>
      <c r="X63" s="1">
        <f t="shared" ca="1" si="24"/>
        <v>45202.892972916336</v>
      </c>
      <c r="Y63" s="1">
        <f t="shared" ca="1" si="25"/>
        <v>45173.265183596261</v>
      </c>
      <c r="Z63" s="1">
        <f t="shared" ca="1" si="26"/>
        <v>45173.413422025777</v>
      </c>
      <c r="AA63" s="17"/>
      <c r="AC63" s="49">
        <v>60</v>
      </c>
      <c r="AD63" s="90">
        <f t="shared" ca="1" si="1"/>
        <v>44633.500799846282</v>
      </c>
      <c r="AE63" s="49" t="str">
        <f t="shared" ca="1" si="18"/>
        <v>EQUIPO 2</v>
      </c>
      <c r="AF63" s="49" t="str">
        <f t="shared" ca="1" si="2"/>
        <v>INICIO</v>
      </c>
      <c r="AG63" s="49">
        <f t="shared" ca="1" si="20"/>
        <v>1</v>
      </c>
      <c r="AH63" s="49">
        <f t="shared" ca="1" si="19"/>
        <v>0</v>
      </c>
      <c r="AI63" s="49">
        <f t="shared" ca="1" si="3"/>
        <v>1</v>
      </c>
      <c r="AJ63" s="49">
        <f t="shared" ca="1" si="21"/>
        <v>4500</v>
      </c>
      <c r="AK63" s="49">
        <f t="shared" ca="1" si="4"/>
        <v>3.3553890198818408</v>
      </c>
      <c r="AL63" s="49">
        <f t="shared" ca="1" si="5"/>
        <v>15099.250589468284</v>
      </c>
      <c r="AM63" s="49">
        <f t="shared" ca="1" si="6"/>
        <v>33218.351296830224</v>
      </c>
      <c r="AN63" s="49">
        <f t="shared" ca="1" si="7"/>
        <v>2022</v>
      </c>
      <c r="AO63" s="49">
        <f t="shared" ca="1" si="8"/>
        <v>3</v>
      </c>
      <c r="AU63" s="25">
        <v>53</v>
      </c>
      <c r="AV63" s="25">
        <v>0.99089288588152025</v>
      </c>
      <c r="AW63" s="25">
        <v>0.96883409174687563</v>
      </c>
      <c r="AX63" s="25">
        <v>0.98326938930485197</v>
      </c>
      <c r="AY63" s="25">
        <v>0.98579864728127209</v>
      </c>
      <c r="AZ63" s="25">
        <v>0.99306440091847414</v>
      </c>
      <c r="BA63" s="25">
        <v>0.98296715647467703</v>
      </c>
      <c r="BB63" s="25">
        <v>0.98631906159391736</v>
      </c>
      <c r="BC63" s="25">
        <v>0.98057822884736445</v>
      </c>
      <c r="BD63" s="25">
        <v>0.98343409826605455</v>
      </c>
      <c r="BE63" s="25">
        <v>0.99519445606335555</v>
      </c>
      <c r="BF63" s="25">
        <v>0.99036451917543833</v>
      </c>
      <c r="BG63" s="25">
        <v>0.99509958555356737</v>
      </c>
      <c r="BH63" s="25">
        <v>0.96883409174687563</v>
      </c>
      <c r="BI63" s="25">
        <v>0.98632359841672768</v>
      </c>
    </row>
    <row r="64" spans="4:61">
      <c r="D64" s="25">
        <v>60</v>
      </c>
      <c r="E64" s="56">
        <f t="shared" ca="1" si="10"/>
        <v>0.98045870069892072</v>
      </c>
      <c r="F64" s="42">
        <f t="shared" ca="1" si="11"/>
        <v>2.8375373310388707</v>
      </c>
      <c r="G64" s="42"/>
      <c r="H64" s="25">
        <v>60</v>
      </c>
      <c r="I64" s="42">
        <f t="shared" ca="1" si="12"/>
        <v>0.96474722726705231</v>
      </c>
      <c r="J64" s="42">
        <f t="shared" ca="1" si="13"/>
        <v>4.1114482337611449</v>
      </c>
      <c r="K64" s="4"/>
      <c r="L64" s="4"/>
      <c r="M64" s="4"/>
      <c r="O64" s="25">
        <v>60</v>
      </c>
      <c r="P64" s="58">
        <f t="shared" ca="1" si="14"/>
        <v>0.40185935648387061</v>
      </c>
      <c r="Q64" s="42">
        <f t="shared" ca="1" si="15"/>
        <v>236.75466425762278</v>
      </c>
      <c r="R64" s="42"/>
      <c r="S64" s="25">
        <v>60</v>
      </c>
      <c r="T64" s="58">
        <f t="shared" ca="1" si="16"/>
        <v>0.4479253820164848</v>
      </c>
      <c r="U64" s="42">
        <f t="shared" ca="1" si="17"/>
        <v>3.4584730579461027</v>
      </c>
      <c r="W64" s="1">
        <f t="shared" ca="1" si="23"/>
        <v>45203.01120363846</v>
      </c>
      <c r="X64" s="1">
        <f t="shared" ca="1" si="24"/>
        <v>45203.182513981534</v>
      </c>
      <c r="Y64" s="1">
        <f t="shared" ca="1" si="25"/>
        <v>45183.278199703178</v>
      </c>
      <c r="Z64" s="1">
        <f t="shared" ca="1" si="26"/>
        <v>45183.422302747262</v>
      </c>
      <c r="AA64" s="17"/>
      <c r="AC64" s="49">
        <v>61</v>
      </c>
      <c r="AD64" s="90">
        <f t="shared" ca="1" si="1"/>
        <v>44633.640607722111</v>
      </c>
      <c r="AE64" s="49" t="str">
        <f t="shared" ca="1" si="18"/>
        <v>EQUIPO 2</v>
      </c>
      <c r="AF64" s="49" t="str">
        <f t="shared" ca="1" si="2"/>
        <v>FIN</v>
      </c>
      <c r="AG64" s="49">
        <f t="shared" ca="1" si="20"/>
        <v>1</v>
      </c>
      <c r="AH64" s="49">
        <f t="shared" ca="1" si="19"/>
        <v>1</v>
      </c>
      <c r="AI64" s="49">
        <f t="shared" ca="1" si="3"/>
        <v>1</v>
      </c>
      <c r="AJ64" s="49">
        <f t="shared" ca="1" si="21"/>
        <v>9900</v>
      </c>
      <c r="AK64" s="49">
        <f t="shared" ca="1" si="4"/>
        <v>73.365282819431741</v>
      </c>
      <c r="AL64" s="49">
        <f t="shared" ca="1" si="5"/>
        <v>726316.29991237423</v>
      </c>
      <c r="AM64" s="49">
        <f t="shared" ca="1" si="6"/>
        <v>726316.29991237423</v>
      </c>
      <c r="AN64" s="49">
        <f t="shared" ca="1" si="7"/>
        <v>2022</v>
      </c>
      <c r="AO64" s="49">
        <f t="shared" ca="1" si="8"/>
        <v>3</v>
      </c>
      <c r="AU64" s="25">
        <v>54</v>
      </c>
      <c r="AV64" s="25">
        <v>0.99758365772559587</v>
      </c>
      <c r="AW64" s="25">
        <v>0.99135431724976364</v>
      </c>
      <c r="AX64" s="25">
        <v>0.9862816577943353</v>
      </c>
      <c r="AY64" s="25">
        <v>0.98982166246589098</v>
      </c>
      <c r="AZ64" s="25">
        <v>0.99699673699174085</v>
      </c>
      <c r="BA64" s="25">
        <v>0.98099231116540275</v>
      </c>
      <c r="BB64" s="25">
        <v>0.99557608023673438</v>
      </c>
      <c r="BC64" s="25">
        <v>0.98575737406292407</v>
      </c>
      <c r="BD64" s="25">
        <v>0.99390485904232762</v>
      </c>
      <c r="BE64" s="25">
        <v>0.9901394537298881</v>
      </c>
      <c r="BF64" s="25">
        <v>0.9778455612686453</v>
      </c>
      <c r="BG64" s="25">
        <v>0.99301821040002414</v>
      </c>
      <c r="BH64" s="25">
        <v>0.9778455612686453</v>
      </c>
      <c r="BI64" s="25">
        <v>0.98998845056030449</v>
      </c>
    </row>
    <row r="65" spans="4:61">
      <c r="D65" s="25">
        <v>61</v>
      </c>
      <c r="E65" s="56">
        <f t="shared" ca="1" si="10"/>
        <v>0.31474725131456216</v>
      </c>
      <c r="F65" s="42">
        <f t="shared" ca="1" si="11"/>
        <v>276.55654121130726</v>
      </c>
      <c r="G65" s="42"/>
      <c r="H65" s="25">
        <v>61</v>
      </c>
      <c r="I65" s="42">
        <f t="shared" ca="1" si="12"/>
        <v>0.21001151079031288</v>
      </c>
      <c r="J65" s="42">
        <f t="shared" ca="1" si="13"/>
        <v>3.2576010660714321</v>
      </c>
      <c r="K65" s="4"/>
      <c r="L65" s="4"/>
      <c r="M65" s="4"/>
      <c r="O65" s="25">
        <v>61</v>
      </c>
      <c r="P65" s="58">
        <f t="shared" ca="1" si="14"/>
        <v>0.6499083492314004</v>
      </c>
      <c r="Q65" s="42">
        <f t="shared" ca="1" si="15"/>
        <v>107.614036801324</v>
      </c>
      <c r="R65" s="42"/>
      <c r="S65" s="25">
        <v>61</v>
      </c>
      <c r="T65" s="58">
        <f t="shared" ca="1" si="16"/>
        <v>0.90861865598018188</v>
      </c>
      <c r="U65" s="42">
        <f t="shared" ca="1" si="17"/>
        <v>3.9056648144698611</v>
      </c>
      <c r="W65" s="1">
        <f t="shared" ca="1" si="23"/>
        <v>45214.70570319867</v>
      </c>
      <c r="X65" s="1">
        <f t="shared" ca="1" si="24"/>
        <v>45214.841436576426</v>
      </c>
      <c r="Y65" s="1">
        <f t="shared" ca="1" si="25"/>
        <v>45187.90622094732</v>
      </c>
      <c r="Z65" s="1">
        <f t="shared" ca="1" si="26"/>
        <v>45188.068956981253</v>
      </c>
      <c r="AA65" s="1"/>
      <c r="AC65" s="49">
        <v>62</v>
      </c>
      <c r="AD65" s="90">
        <f t="shared" ca="1" si="1"/>
        <v>44636.697494506254</v>
      </c>
      <c r="AE65" s="49" t="str">
        <f t="shared" ca="1" si="18"/>
        <v>EQUIPO 2</v>
      </c>
      <c r="AF65" s="49" t="str">
        <f t="shared" ca="1" si="2"/>
        <v>INICIO</v>
      </c>
      <c r="AG65" s="49">
        <f t="shared" ca="1" si="20"/>
        <v>1</v>
      </c>
      <c r="AH65" s="49">
        <f t="shared" ca="1" si="19"/>
        <v>0</v>
      </c>
      <c r="AI65" s="49">
        <f t="shared" ca="1" si="3"/>
        <v>1</v>
      </c>
      <c r="AJ65" s="49">
        <f t="shared" ca="1" si="21"/>
        <v>4500</v>
      </c>
      <c r="AK65" s="49">
        <f t="shared" ca="1" si="4"/>
        <v>3.3345306892879307</v>
      </c>
      <c r="AL65" s="49">
        <f t="shared" ca="1" si="5"/>
        <v>15005.388101795688</v>
      </c>
      <c r="AM65" s="49">
        <f t="shared" ca="1" si="6"/>
        <v>33011.853823950514</v>
      </c>
      <c r="AN65" s="49">
        <f t="shared" ca="1" si="7"/>
        <v>2022</v>
      </c>
      <c r="AO65" s="49">
        <f t="shared" ca="1" si="8"/>
        <v>3</v>
      </c>
      <c r="AU65" s="25">
        <v>55</v>
      </c>
      <c r="AV65" s="25">
        <v>0.97437827009467348</v>
      </c>
      <c r="AW65" s="25">
        <v>0.99303857342947643</v>
      </c>
      <c r="AX65" s="25">
        <v>0.98821344108071052</v>
      </c>
      <c r="AY65" s="25">
        <v>0.98478232425188317</v>
      </c>
      <c r="AZ65" s="25">
        <v>0.98353911443636766</v>
      </c>
      <c r="BA65" s="25">
        <v>0.99031925404809917</v>
      </c>
      <c r="BB65" s="25">
        <v>0.98494390581276658</v>
      </c>
      <c r="BC65" s="25">
        <v>0.98931613633667992</v>
      </c>
      <c r="BD65" s="25">
        <v>0.98359734250028263</v>
      </c>
      <c r="BE65" s="25">
        <v>0.98830890084246104</v>
      </c>
      <c r="BF65" s="25">
        <v>0.99784038523350982</v>
      </c>
      <c r="BG65" s="25">
        <v>0.99520211770644595</v>
      </c>
      <c r="BH65" s="25">
        <v>0.97437827009467348</v>
      </c>
      <c r="BI65" s="25">
        <v>0.98781279923426124</v>
      </c>
    </row>
    <row r="66" spans="4:61">
      <c r="D66" s="25">
        <v>62</v>
      </c>
      <c r="E66" s="56">
        <f t="shared" ca="1" si="10"/>
        <v>0.33118790173582546</v>
      </c>
      <c r="F66" s="42">
        <f t="shared" ca="1" si="11"/>
        <v>262.89000530821551</v>
      </c>
      <c r="G66" s="42"/>
      <c r="H66" s="25">
        <v>62</v>
      </c>
      <c r="I66" s="42">
        <f t="shared" ca="1" si="12"/>
        <v>0.18718878167560771</v>
      </c>
      <c r="J66" s="42">
        <f t="shared" ca="1" si="13"/>
        <v>3.2308522524575509</v>
      </c>
      <c r="K66" s="4"/>
      <c r="L66" s="4"/>
      <c r="M66" s="4"/>
      <c r="O66" s="25">
        <v>62</v>
      </c>
      <c r="P66" s="58">
        <f t="shared" ca="1" si="14"/>
        <v>0.66544628734282263</v>
      </c>
      <c r="Q66" s="42">
        <f t="shared" ca="1" si="15"/>
        <v>101.41462326909307</v>
      </c>
      <c r="R66" s="42"/>
      <c r="S66" s="25">
        <v>62</v>
      </c>
      <c r="T66" s="58">
        <f t="shared" ca="1" si="16"/>
        <v>0.66974562894585077</v>
      </c>
      <c r="U66" s="42">
        <f t="shared" ca="1" si="17"/>
        <v>3.6327149307527433</v>
      </c>
      <c r="W66" s="1">
        <f t="shared" ca="1" si="23"/>
        <v>45225.795186797601</v>
      </c>
      <c r="X66" s="1">
        <f t="shared" ca="1" si="24"/>
        <v>45225.929805641455</v>
      </c>
      <c r="Y66" s="1">
        <f t="shared" ca="1" si="25"/>
        <v>45192.29456628413</v>
      </c>
      <c r="Z66" s="1">
        <f t="shared" ca="1" si="26"/>
        <v>45192.445929406247</v>
      </c>
      <c r="AA66" s="1"/>
      <c r="AC66" s="49">
        <v>63</v>
      </c>
      <c r="AD66" s="90">
        <f t="shared" ca="1" si="1"/>
        <v>44636.836433284974</v>
      </c>
      <c r="AE66" s="49" t="str">
        <f t="shared" ca="1" si="18"/>
        <v>EQUIPO 2</v>
      </c>
      <c r="AF66" s="49" t="str">
        <f t="shared" ca="1" si="2"/>
        <v>FIN</v>
      </c>
      <c r="AG66" s="49">
        <f t="shared" ca="1" si="20"/>
        <v>1</v>
      </c>
      <c r="AH66" s="49">
        <f t="shared" ca="1" si="19"/>
        <v>1</v>
      </c>
      <c r="AI66" s="49">
        <f t="shared" ca="1" si="3"/>
        <v>1</v>
      </c>
      <c r="AJ66" s="49">
        <f t="shared" ca="1" si="21"/>
        <v>9900</v>
      </c>
      <c r="AK66" s="49">
        <f t="shared" ca="1" si="4"/>
        <v>363.92560116061941</v>
      </c>
      <c r="AL66" s="49">
        <f t="shared" ca="1" si="5"/>
        <v>3602863.4514901321</v>
      </c>
      <c r="AM66" s="49">
        <f t="shared" ca="1" si="6"/>
        <v>3602863.4514901321</v>
      </c>
      <c r="AN66" s="49">
        <f t="shared" ca="1" si="7"/>
        <v>2022</v>
      </c>
      <c r="AO66" s="49">
        <f t="shared" ca="1" si="8"/>
        <v>3</v>
      </c>
      <c r="AU66" s="25">
        <v>56</v>
      </c>
      <c r="AV66" s="25">
        <v>0.98770440298555484</v>
      </c>
      <c r="AW66" s="25">
        <v>0.98511607973501591</v>
      </c>
      <c r="AX66" s="25">
        <v>0.98793809103722396</v>
      </c>
      <c r="AY66" s="25">
        <v>0.97032367478716997</v>
      </c>
      <c r="AZ66" s="25">
        <v>0.98783758533498478</v>
      </c>
      <c r="BA66" s="25">
        <v>0.98860361580589207</v>
      </c>
      <c r="BB66" s="25">
        <v>0.98017693907610937</v>
      </c>
      <c r="BC66" s="25">
        <v>0.98778409289227409</v>
      </c>
      <c r="BD66" s="25">
        <v>0.99037617256960853</v>
      </c>
      <c r="BE66" s="25">
        <v>0.98652045506255714</v>
      </c>
      <c r="BF66" s="25">
        <v>0.98133953406546492</v>
      </c>
      <c r="BG66" s="25">
        <v>0.98586607625916833</v>
      </c>
      <c r="BH66" s="25">
        <v>0.97032367478716997</v>
      </c>
      <c r="BI66" s="25">
        <v>0.98507064558309876</v>
      </c>
    </row>
    <row r="67" spans="4:61">
      <c r="D67" s="25">
        <v>63</v>
      </c>
      <c r="E67" s="56">
        <f t="shared" ca="1" si="10"/>
        <v>0.88012903412806331</v>
      </c>
      <c r="F67" s="42">
        <f t="shared" ca="1" si="11"/>
        <v>23.189523793271224</v>
      </c>
      <c r="G67" s="42"/>
      <c r="H67" s="25">
        <v>63</v>
      </c>
      <c r="I67" s="42">
        <f t="shared" ca="1" si="12"/>
        <v>0.60848848244264264</v>
      </c>
      <c r="J67" s="42">
        <f t="shared" ca="1" si="13"/>
        <v>3.6108131219547812</v>
      </c>
      <c r="K67" s="4"/>
      <c r="L67" s="4"/>
      <c r="M67" s="4"/>
      <c r="O67" s="25">
        <v>63</v>
      </c>
      <c r="P67" s="58">
        <f t="shared" ca="1" si="14"/>
        <v>0.3473178180902472</v>
      </c>
      <c r="Q67" s="42">
        <f t="shared" ca="1" si="15"/>
        <v>276.7723730904442</v>
      </c>
      <c r="R67" s="42"/>
      <c r="S67" s="25">
        <v>63</v>
      </c>
      <c r="T67" s="58">
        <f t="shared" ca="1" si="16"/>
        <v>0.45226699242281576</v>
      </c>
      <c r="U67" s="42">
        <f t="shared" ca="1" si="17"/>
        <v>3.4618254004902269</v>
      </c>
      <c r="W67" s="1">
        <f t="shared" ca="1" si="23"/>
        <v>45226.896035799509</v>
      </c>
      <c r="X67" s="1">
        <f t="shared" ca="1" si="24"/>
        <v>45227.046486346255</v>
      </c>
      <c r="Y67" s="1">
        <f t="shared" ca="1" si="25"/>
        <v>45203.978111618351</v>
      </c>
      <c r="Z67" s="1">
        <f t="shared" ca="1" si="26"/>
        <v>45204.122354343373</v>
      </c>
      <c r="AA67" s="1"/>
      <c r="AC67" s="49">
        <v>64</v>
      </c>
      <c r="AD67" s="90">
        <f t="shared" ca="1" si="1"/>
        <v>44652</v>
      </c>
      <c r="AE67" s="49" t="str">
        <f t="shared" ca="1" si="18"/>
        <v>CAMBIO MES</v>
      </c>
      <c r="AF67" s="49" t="str">
        <f t="shared" ca="1" si="2"/>
        <v>CAMBIO MES</v>
      </c>
      <c r="AG67" s="49">
        <f t="shared" ca="1" si="20"/>
        <v>1</v>
      </c>
      <c r="AH67" s="49">
        <f t="shared" ca="1" si="19"/>
        <v>1</v>
      </c>
      <c r="AI67" s="49">
        <f t="shared" ca="1" si="3"/>
        <v>1</v>
      </c>
      <c r="AJ67" s="49">
        <f t="shared" ca="1" si="21"/>
        <v>9900</v>
      </c>
      <c r="AK67" s="49">
        <f t="shared" ca="1" si="4"/>
        <v>195.41306956624612</v>
      </c>
      <c r="AL67" s="49">
        <f t="shared" ca="1" si="5"/>
        <v>1934589.3887058366</v>
      </c>
      <c r="AM67" s="49">
        <f t="shared" ca="1" si="6"/>
        <v>1934589.3887058366</v>
      </c>
      <c r="AN67" s="49">
        <f t="shared" ca="1" si="7"/>
        <v>2022</v>
      </c>
      <c r="AO67" s="49">
        <f t="shared" ca="1" si="8"/>
        <v>4</v>
      </c>
      <c r="AU67" s="25">
        <v>57</v>
      </c>
      <c r="AV67" s="25">
        <v>0.96715140115889919</v>
      </c>
      <c r="AW67" s="25">
        <v>0.98907421472698476</v>
      </c>
      <c r="AX67" s="25">
        <v>0.98419067134588301</v>
      </c>
      <c r="AY67" s="25">
        <v>0.98183322482041779</v>
      </c>
      <c r="AZ67" s="25">
        <v>0.98639502205985885</v>
      </c>
      <c r="BA67" s="25">
        <v>0.976686281025821</v>
      </c>
      <c r="BB67" s="25">
        <v>0.97789944520862326</v>
      </c>
      <c r="BC67" s="25">
        <v>0.98299000878872544</v>
      </c>
      <c r="BD67" s="25">
        <v>0.98952178055992512</v>
      </c>
      <c r="BE67" s="25">
        <v>0.99273129914096248</v>
      </c>
      <c r="BF67" s="25">
        <v>0.98596700934623105</v>
      </c>
      <c r="BG67" s="25">
        <v>0.99378004224585692</v>
      </c>
      <c r="BH67" s="25">
        <v>0.96715140115889919</v>
      </c>
      <c r="BI67" s="25">
        <v>0.98410010421504923</v>
      </c>
    </row>
    <row r="68" spans="4:61">
      <c r="D68" s="25">
        <v>64</v>
      </c>
      <c r="E68" s="56">
        <f t="shared" ca="1" si="10"/>
        <v>0.58093975904401018</v>
      </c>
      <c r="F68" s="42">
        <f t="shared" ca="1" si="11"/>
        <v>118.2171962577565</v>
      </c>
      <c r="G68" s="42"/>
      <c r="H68" s="25">
        <v>64</v>
      </c>
      <c r="I68" s="42">
        <f t="shared" ca="1" si="12"/>
        <v>0.35623563597607966</v>
      </c>
      <c r="J68" s="42">
        <f t="shared" ca="1" si="13"/>
        <v>3.4005631936290377</v>
      </c>
      <c r="K68" s="4"/>
      <c r="L68" s="4"/>
      <c r="M68" s="4"/>
      <c r="O68" s="25">
        <v>64</v>
      </c>
      <c r="P68" s="58">
        <f t="shared" ca="1" si="14"/>
        <v>0.95916919373113041</v>
      </c>
      <c r="Q68" s="42">
        <f t="shared" ca="1" si="15"/>
        <v>9.2147756168893835</v>
      </c>
      <c r="R68" s="42"/>
      <c r="S68" s="25">
        <v>64</v>
      </c>
      <c r="T68" s="58">
        <f t="shared" ca="1" si="16"/>
        <v>0.66532349076673825</v>
      </c>
      <c r="U68" s="42">
        <f t="shared" ca="1" si="17"/>
        <v>3.6289940131375515</v>
      </c>
      <c r="W68" s="1">
        <f t="shared" ca="1" si="23"/>
        <v>45231.972202856996</v>
      </c>
      <c r="X68" s="1">
        <f t="shared" ca="1" si="24"/>
        <v>45232.113892990063</v>
      </c>
      <c r="Y68" s="1">
        <f t="shared" ca="1" si="25"/>
        <v>45204.506303327413</v>
      </c>
      <c r="Z68" s="1">
        <f t="shared" ca="1" si="26"/>
        <v>45204.657511411293</v>
      </c>
      <c r="AA68" s="1"/>
      <c r="AC68" s="49">
        <v>65</v>
      </c>
      <c r="AD68" s="90">
        <f t="shared" ca="1" si="1"/>
        <v>44660.142211231927</v>
      </c>
      <c r="AE68" s="49" t="str">
        <f t="shared" ca="1" si="18"/>
        <v>EQUIPO 2</v>
      </c>
      <c r="AF68" s="49" t="str">
        <f t="shared" ca="1" si="2"/>
        <v>INICIO</v>
      </c>
      <c r="AG68" s="49">
        <f t="shared" ca="1" si="20"/>
        <v>1</v>
      </c>
      <c r="AH68" s="49">
        <f t="shared" ca="1" si="19"/>
        <v>0</v>
      </c>
      <c r="AI68" s="49">
        <f t="shared" ca="1" si="3"/>
        <v>1</v>
      </c>
      <c r="AJ68" s="49">
        <f t="shared" ca="1" si="21"/>
        <v>4500</v>
      </c>
      <c r="AK68" s="49">
        <f t="shared" ca="1" si="4"/>
        <v>2.5194524712860584</v>
      </c>
      <c r="AL68" s="49">
        <f t="shared" ca="1" si="5"/>
        <v>11337.536120787263</v>
      </c>
      <c r="AM68" s="49">
        <f t="shared" ref="AM68:AM131" ca="1" si="40">$AR$2*AK68</f>
        <v>24942.579465731978</v>
      </c>
      <c r="AN68" s="49">
        <f t="shared" ca="1" si="7"/>
        <v>2022</v>
      </c>
      <c r="AO68" s="49">
        <f t="shared" ca="1" si="8"/>
        <v>4</v>
      </c>
      <c r="AU68" s="25">
        <v>58</v>
      </c>
      <c r="AV68" s="25">
        <v>0.98925528679696573</v>
      </c>
      <c r="AW68" s="25">
        <v>0.99222577226882847</v>
      </c>
      <c r="AX68" s="25">
        <v>0.99157523544974402</v>
      </c>
      <c r="AY68" s="25">
        <v>0.99167129034019608</v>
      </c>
      <c r="AZ68" s="25">
        <v>0.99310576523169969</v>
      </c>
      <c r="BA68" s="25">
        <v>0.98206379343929717</v>
      </c>
      <c r="BB68" s="25">
        <v>0.98720807342381178</v>
      </c>
      <c r="BC68" s="25">
        <v>0.99400887201574561</v>
      </c>
      <c r="BD68" s="25">
        <v>0.99261284742813005</v>
      </c>
      <c r="BE68" s="25">
        <v>0.98725183701553276</v>
      </c>
      <c r="BF68" s="25">
        <v>0.98657143652332424</v>
      </c>
      <c r="BG68" s="25">
        <v>0.98674593170650493</v>
      </c>
      <c r="BH68" s="25">
        <v>0.98206379343929717</v>
      </c>
      <c r="BI68" s="25">
        <v>0.98952401953708835</v>
      </c>
    </row>
    <row r="69" spans="4:61">
      <c r="D69" s="25">
        <v>65</v>
      </c>
      <c r="E69" s="56">
        <f t="shared" ca="1" si="10"/>
        <v>0.44008928264573677</v>
      </c>
      <c r="F69" s="42">
        <f t="shared" ca="1" si="11"/>
        <v>188.1278542065684</v>
      </c>
      <c r="G69" s="42"/>
      <c r="H69" s="25">
        <v>65</v>
      </c>
      <c r="I69" s="42">
        <f t="shared" ca="1" si="12"/>
        <v>0.69279402186538253</v>
      </c>
      <c r="J69" s="42">
        <f t="shared" ca="1" si="13"/>
        <v>3.6853905247578718</v>
      </c>
      <c r="K69" s="4"/>
      <c r="L69" s="4"/>
      <c r="M69" s="4"/>
      <c r="O69" s="25">
        <v>65</v>
      </c>
      <c r="P69" s="58">
        <f t="shared" ca="1" si="14"/>
        <v>0.4282389416987451</v>
      </c>
      <c r="Q69" s="42">
        <f t="shared" ca="1" si="15"/>
        <v>219.41308080756323</v>
      </c>
      <c r="R69" s="42"/>
      <c r="S69" s="25">
        <v>65</v>
      </c>
      <c r="T69" s="58">
        <f t="shared" ca="1" si="16"/>
        <v>0.67458106413210639</v>
      </c>
      <c r="U69" s="42">
        <f t="shared" ca="1" si="17"/>
        <v>3.6368065327987438</v>
      </c>
      <c r="W69" s="1">
        <f t="shared" ca="1" si="23"/>
        <v>45239.952553581999</v>
      </c>
      <c r="X69" s="1">
        <f t="shared" ca="1" si="24"/>
        <v>45240.10611152053</v>
      </c>
      <c r="Y69" s="1">
        <f t="shared" ca="1" si="25"/>
        <v>45213.79972311161</v>
      </c>
      <c r="Z69" s="1">
        <f t="shared" ca="1" si="26"/>
        <v>45213.95125671714</v>
      </c>
      <c r="AA69" s="1"/>
      <c r="AC69" s="49">
        <v>66</v>
      </c>
      <c r="AD69" s="90">
        <f t="shared" ref="AD69:AD132" ca="1" si="41">SMALL($W$5:$AA$504,AC69)</f>
        <v>44660.247188418231</v>
      </c>
      <c r="AE69" s="49" t="str">
        <f t="shared" ref="AE69:AE132" ca="1" si="42">IFERROR(IF(VLOOKUP(AD69,$W$5:$W$504,1,0)&gt;0,$W$3,""),IFERROR(IF(VLOOKUP(AD69,$X$5:$X$504,1,0)&gt;0,$X$3,""),IFERROR(IF(VLOOKUP(AD69,$Y$5:$Y$504,1,0)&gt;0,$Y$3,""),IFERROR(IF(VLOOKUP(AD69,$Z$5:$Z$504,1,0)&gt;0,$Z$3,""),IFERROR(IF(VLOOKUP(AD69,$AA$5:$AA$64,1,0)&gt;0,$AA$3,""),"ERROR")))))</f>
        <v>EQUIPO 2</v>
      </c>
      <c r="AF69" s="49" t="str">
        <f t="shared" ref="AF69:AF132" ca="1" si="43">IFERROR(IF(VLOOKUP(AD69,$W$5:$W$504,1,0)&gt;0,$W$4,""),IFERROR(IF(VLOOKUP(AD69,$X$5:$X$504,1,0)&gt;0,$X$4,""),IFERROR(IF(VLOOKUP(AD69,$Y$5:$Y$504,1,0)&gt;0,$Y$4,""),IFERROR(IF(VLOOKUP(AD69,$Z$5:$Z$504,1,0)&gt;0,$Z$4,""),IFERROR(IF(VLOOKUP(AD69,$AA$5:$AA$64,1,0)&gt;0,$AA$3,""),"ERROR")))))</f>
        <v>FIN</v>
      </c>
      <c r="AG69" s="49">
        <f t="shared" ca="1" si="20"/>
        <v>1</v>
      </c>
      <c r="AH69" s="49">
        <f t="shared" ca="1" si="19"/>
        <v>1</v>
      </c>
      <c r="AI69" s="49">
        <f t="shared" ref="AI69:AI132" ca="1" si="44">IF(AG69=1,1,IF(AH69=1,1,0))</f>
        <v>1</v>
      </c>
      <c r="AJ69" s="49">
        <f t="shared" ref="AJ69:AJ132" ca="1" si="45">IF((IF(AG69=1,$F$3,0)+IF(AH69=1,$Q$3,0))&gt;$AR$2,$AR$2,IF(AG69=1,$F$3,0)+IF(AH69=1,$Q$3,0))</f>
        <v>9900</v>
      </c>
      <c r="AK69" s="49">
        <f t="shared" ref="AK69:AK132" ca="1" si="46">(AD70-AD69)*24</f>
        <v>35.019674399052747</v>
      </c>
      <c r="AL69" s="49">
        <f t="shared" ref="AL69:AL132" ca="1" si="47">AI69*AK69*AJ69</f>
        <v>346694.77655062219</v>
      </c>
      <c r="AM69" s="49">
        <f t="shared" ca="1" si="40"/>
        <v>346694.77655062219</v>
      </c>
      <c r="AN69" s="49">
        <f t="shared" ref="AN69:AN132" ca="1" si="48">YEAR(AD69)</f>
        <v>2022</v>
      </c>
      <c r="AO69" s="49">
        <f t="shared" ref="AO69:AO132" ca="1" si="49">MONTH(AD69)</f>
        <v>4</v>
      </c>
      <c r="AU69" s="25">
        <v>59</v>
      </c>
      <c r="AV69" s="25">
        <v>0.99251379564957454</v>
      </c>
      <c r="AW69" s="25">
        <v>0.98572319913272732</v>
      </c>
      <c r="AX69" s="25">
        <v>0.9837555411641139</v>
      </c>
      <c r="AY69" s="25">
        <v>0.99145410695538361</v>
      </c>
      <c r="AZ69" s="25">
        <v>0.98872740273599025</v>
      </c>
      <c r="BA69" s="25">
        <v>0.98863003399859384</v>
      </c>
      <c r="BB69" s="25">
        <v>0.99616310062595981</v>
      </c>
      <c r="BC69" s="25">
        <v>0.99447369851325418</v>
      </c>
      <c r="BD69" s="25">
        <v>0.98159316756642734</v>
      </c>
      <c r="BE69" s="25">
        <v>0.98364173924656073</v>
      </c>
      <c r="BF69" s="25">
        <v>0.99469276413107188</v>
      </c>
      <c r="BG69" s="25">
        <v>0.9954432352090159</v>
      </c>
      <c r="BH69" s="25">
        <v>0.98159316756642734</v>
      </c>
      <c r="BI69" s="25">
        <v>0.98968902114967183</v>
      </c>
    </row>
    <row r="70" spans="4:61">
      <c r="D70" s="25">
        <v>66</v>
      </c>
      <c r="E70" s="56">
        <f t="shared" ref="E70:E133" ca="1" si="50">RAND()</f>
        <v>0.71632902232100371</v>
      </c>
      <c r="F70" s="42">
        <f t="shared" ref="F70:F133" ca="1" si="51">$B$6*(-LN(E70))^(1/$B$7)</f>
        <v>68.323012036426775</v>
      </c>
      <c r="G70" s="42"/>
      <c r="H70" s="25">
        <v>66</v>
      </c>
      <c r="I70" s="42">
        <f t="shared" ref="I70:I133" ca="1" si="52">RAND()</f>
        <v>0.14550054086076925</v>
      </c>
      <c r="J70" s="42">
        <f t="shared" ref="J70:J133" ca="1" si="53">NORMINV(I70,$B$11,$B$13)</f>
        <v>3.1761202560080544</v>
      </c>
      <c r="K70" s="4"/>
      <c r="L70" s="4"/>
      <c r="M70" s="4"/>
      <c r="O70" s="25">
        <v>66</v>
      </c>
      <c r="P70" s="58">
        <f t="shared" ref="P70:P133" ca="1" si="54">RAND()</f>
        <v>9.1127478227372327E-2</v>
      </c>
      <c r="Q70" s="42">
        <f t="shared" ref="Q70:Q133" ca="1" si="55">$M$6*(-LN(P70))^(1/$M$7)</f>
        <v>654.30875592323241</v>
      </c>
      <c r="R70" s="42"/>
      <c r="S70" s="25">
        <v>66</v>
      </c>
      <c r="T70" s="58">
        <f t="shared" ref="T70:T133" ca="1" si="56">RAND()</f>
        <v>0.49698212286576871</v>
      </c>
      <c r="U70" s="42">
        <f t="shared" ref="U70:U133" ca="1" si="57">NORMINV(T70,$M$11,$M$13)</f>
        <v>3.4961688687618526</v>
      </c>
      <c r="W70" s="1">
        <f t="shared" ca="1" si="23"/>
        <v>45242.952903688718</v>
      </c>
      <c r="X70" s="1">
        <f t="shared" ca="1" si="24"/>
        <v>45243.085242032721</v>
      </c>
      <c r="Y70" s="1">
        <f t="shared" ca="1" si="25"/>
        <v>45241.214121547273</v>
      </c>
      <c r="Z70" s="1">
        <f t="shared" ca="1" si="26"/>
        <v>45241.359795250137</v>
      </c>
      <c r="AA70" s="1"/>
      <c r="AC70" s="49">
        <v>67</v>
      </c>
      <c r="AD70" s="90">
        <f t="shared" ca="1" si="41"/>
        <v>44661.706341518191</v>
      </c>
      <c r="AE70" s="49" t="str">
        <f t="shared" ca="1" si="42"/>
        <v>EQUIPO 2</v>
      </c>
      <c r="AF70" s="49" t="str">
        <f t="shared" ca="1" si="43"/>
        <v>INICIO</v>
      </c>
      <c r="AG70" s="49">
        <f t="shared" ref="AG70:AG133" ca="1" si="58">IF(AE70&lt;&gt;$AG$3,AG69,IF(AF70="INICIO",0,IF(AF70="FIN",1,"ERROR")))</f>
        <v>1</v>
      </c>
      <c r="AH70" s="49">
        <f t="shared" ref="AH70:AH133" ca="1" si="59">IF(AE70&lt;&gt;$AH$3,AH69,IF(AF70="INICIO",0,IF(AF70="FIN",1,"ERROR")))</f>
        <v>0</v>
      </c>
      <c r="AI70" s="49">
        <f t="shared" ca="1" si="44"/>
        <v>1</v>
      </c>
      <c r="AJ70" s="49">
        <f t="shared" ca="1" si="45"/>
        <v>4500</v>
      </c>
      <c r="AK70" s="49">
        <f t="shared" ca="1" si="46"/>
        <v>3.6626363536342978</v>
      </c>
      <c r="AL70" s="49">
        <f t="shared" ca="1" si="47"/>
        <v>16481.86359135434</v>
      </c>
      <c r="AM70" s="49">
        <f t="shared" ca="1" si="40"/>
        <v>36260.099900979549</v>
      </c>
      <c r="AN70" s="49">
        <f t="shared" ca="1" si="48"/>
        <v>2022</v>
      </c>
      <c r="AO70" s="49">
        <f t="shared" ca="1" si="49"/>
        <v>4</v>
      </c>
      <c r="AU70" s="25">
        <v>60</v>
      </c>
      <c r="AV70" s="25">
        <v>0.97636516907677451</v>
      </c>
      <c r="AW70" s="25">
        <v>0.98383332096507781</v>
      </c>
      <c r="AX70" s="25">
        <v>0.99109860678611206</v>
      </c>
      <c r="AY70" s="25">
        <v>0.99186768022618355</v>
      </c>
      <c r="AZ70" s="25">
        <v>0.9841779517240935</v>
      </c>
      <c r="BA70" s="25">
        <v>0.98266605846321453</v>
      </c>
      <c r="BB70" s="25">
        <v>0.9931310587570088</v>
      </c>
      <c r="BC70" s="25">
        <v>0.98155998495472663</v>
      </c>
      <c r="BD70" s="25">
        <v>0.98799049681567397</v>
      </c>
      <c r="BE70" s="25">
        <v>0.99751005762348355</v>
      </c>
      <c r="BF70" s="25">
        <v>0.98010657136696722</v>
      </c>
      <c r="BG70" s="25">
        <v>0.9894216999761638</v>
      </c>
      <c r="BH70" s="25">
        <v>0.97636516907677451</v>
      </c>
      <c r="BI70" s="25">
        <v>0.98667202064180726</v>
      </c>
    </row>
    <row r="71" spans="4:61">
      <c r="D71" s="25">
        <v>67</v>
      </c>
      <c r="E71" s="56">
        <f t="shared" ca="1" si="50"/>
        <v>0.22076145288888727</v>
      </c>
      <c r="F71" s="42">
        <f t="shared" ca="1" si="51"/>
        <v>373.71411611935798</v>
      </c>
      <c r="G71" s="42"/>
      <c r="H71" s="25">
        <v>67</v>
      </c>
      <c r="I71" s="42">
        <f t="shared" ca="1" si="52"/>
        <v>0.10460201535589198</v>
      </c>
      <c r="J71" s="42">
        <f t="shared" ca="1" si="53"/>
        <v>3.1108730199319572</v>
      </c>
      <c r="K71" s="4"/>
      <c r="L71" s="4"/>
      <c r="M71" s="4"/>
      <c r="O71" s="25">
        <v>67</v>
      </c>
      <c r="P71" s="58">
        <f t="shared" ca="1" si="54"/>
        <v>0.32454450236568588</v>
      </c>
      <c r="Q71" s="42">
        <f t="shared" ca="1" si="55"/>
        <v>295.47946308851022</v>
      </c>
      <c r="R71" s="42"/>
      <c r="S71" s="25">
        <v>67</v>
      </c>
      <c r="T71" s="58">
        <f t="shared" ca="1" si="56"/>
        <v>0.52076438976601414</v>
      </c>
      <c r="U71" s="42">
        <f t="shared" ca="1" si="57"/>
        <v>3.5143954295355893</v>
      </c>
      <c r="W71" s="1">
        <f t="shared" ca="1" si="23"/>
        <v>45258.656663537695</v>
      </c>
      <c r="X71" s="1">
        <f t="shared" ca="1" si="24"/>
        <v>45258.78628324686</v>
      </c>
      <c r="Y71" s="1">
        <f t="shared" ca="1" si="25"/>
        <v>45253.671439545491</v>
      </c>
      <c r="Z71" s="1">
        <f t="shared" ca="1" si="26"/>
        <v>45253.817872688385</v>
      </c>
      <c r="AA71" s="1"/>
      <c r="AC71" s="49">
        <v>68</v>
      </c>
      <c r="AD71" s="90">
        <f t="shared" ca="1" si="41"/>
        <v>44661.858951366259</v>
      </c>
      <c r="AE71" s="49" t="str">
        <f t="shared" ca="1" si="42"/>
        <v>EQUIPO 2</v>
      </c>
      <c r="AF71" s="49" t="str">
        <f t="shared" ca="1" si="43"/>
        <v>FIN</v>
      </c>
      <c r="AG71" s="49">
        <f t="shared" ca="1" si="58"/>
        <v>1</v>
      </c>
      <c r="AH71" s="49">
        <f t="shared" ca="1" si="59"/>
        <v>1</v>
      </c>
      <c r="AI71" s="49">
        <f t="shared" ca="1" si="44"/>
        <v>1</v>
      </c>
      <c r="AJ71" s="49">
        <f t="shared" ca="1" si="45"/>
        <v>9900</v>
      </c>
      <c r="AK71" s="49">
        <f t="shared" ca="1" si="46"/>
        <v>48.599403461033944</v>
      </c>
      <c r="AL71" s="49">
        <f t="shared" ca="1" si="47"/>
        <v>481134.09426423605</v>
      </c>
      <c r="AM71" s="49">
        <f t="shared" ca="1" si="40"/>
        <v>481134.09426423605</v>
      </c>
      <c r="AN71" s="49">
        <f t="shared" ca="1" si="48"/>
        <v>2022</v>
      </c>
      <c r="AO71" s="49">
        <f t="shared" ca="1" si="49"/>
        <v>4</v>
      </c>
      <c r="AU71" s="25">
        <v>61</v>
      </c>
      <c r="AV71" s="25">
        <v>0.98931204981331999</v>
      </c>
      <c r="AW71" s="25">
        <v>0.97340849520342554</v>
      </c>
      <c r="AX71" s="25">
        <v>0.98396713848965234</v>
      </c>
      <c r="AY71" s="25">
        <v>0.99205150888214977</v>
      </c>
      <c r="AZ71" s="25">
        <v>0.98715270912583941</v>
      </c>
      <c r="BA71" s="25">
        <v>0.98659510364642211</v>
      </c>
      <c r="BB71" s="25">
        <v>0.98866404104735706</v>
      </c>
      <c r="BC71" s="25">
        <v>0.98835023090015817</v>
      </c>
      <c r="BD71" s="25">
        <v>0.99252990066458568</v>
      </c>
      <c r="BE71" s="25">
        <v>0.97859450809643012</v>
      </c>
      <c r="BF71" s="25">
        <v>0.99075291683678235</v>
      </c>
      <c r="BG71" s="25">
        <v>0.99076032664314362</v>
      </c>
      <c r="BH71" s="25">
        <v>0.97340849520342554</v>
      </c>
      <c r="BI71" s="25">
        <v>0.98678121090954551</v>
      </c>
    </row>
    <row r="72" spans="4:61">
      <c r="D72" s="25">
        <v>68</v>
      </c>
      <c r="E72" s="56">
        <f t="shared" ca="1" si="50"/>
        <v>0.11686810411687043</v>
      </c>
      <c r="F72" s="42">
        <f t="shared" ca="1" si="51"/>
        <v>554.92116251591881</v>
      </c>
      <c r="G72" s="42"/>
      <c r="H72" s="25">
        <v>68</v>
      </c>
      <c r="I72" s="42">
        <f t="shared" ca="1" si="52"/>
        <v>0.52814684798954303</v>
      </c>
      <c r="J72" s="42">
        <f t="shared" ca="1" si="53"/>
        <v>3.5439528203429447</v>
      </c>
      <c r="K72" s="4"/>
      <c r="L72" s="4"/>
      <c r="M72" s="4"/>
      <c r="O72" s="25">
        <v>68</v>
      </c>
      <c r="P72" s="58">
        <f t="shared" ca="1" si="54"/>
        <v>0.6619077095861885</v>
      </c>
      <c r="Q72" s="42">
        <f t="shared" ca="1" si="55"/>
        <v>102.81203673139504</v>
      </c>
      <c r="R72" s="42"/>
      <c r="S72" s="25">
        <v>68</v>
      </c>
      <c r="T72" s="58">
        <f t="shared" ca="1" si="56"/>
        <v>0.96787058737527065</v>
      </c>
      <c r="U72" s="42">
        <f t="shared" ca="1" si="57"/>
        <v>4.0640042420197036</v>
      </c>
      <c r="W72" s="1">
        <f t="shared" ref="W72:W135" ca="1" si="60">X71+F72/24</f>
        <v>45281.907998351693</v>
      </c>
      <c r="X72" s="1">
        <f t="shared" ref="X72:X135" ca="1" si="61">W72+J72/24</f>
        <v>45282.055663052539</v>
      </c>
      <c r="Y72" s="1">
        <f t="shared" ref="Y72:Y135" ca="1" si="62">Z71+Q72/24</f>
        <v>45258.101707552196</v>
      </c>
      <c r="Z72" s="1">
        <f t="shared" ref="Z72:Z135" ca="1" si="63">Y72+U72/24</f>
        <v>45258.271041062282</v>
      </c>
      <c r="AA72" s="1"/>
      <c r="AC72" s="49">
        <v>69</v>
      </c>
      <c r="AD72" s="90">
        <f t="shared" ca="1" si="41"/>
        <v>44663.883926510469</v>
      </c>
      <c r="AE72" s="49" t="str">
        <f t="shared" ca="1" si="42"/>
        <v>EQUIPO 2</v>
      </c>
      <c r="AF72" s="49" t="str">
        <f t="shared" ca="1" si="43"/>
        <v>INICIO</v>
      </c>
      <c r="AG72" s="49">
        <f t="shared" ca="1" si="58"/>
        <v>1</v>
      </c>
      <c r="AH72" s="49">
        <f t="shared" ca="1" si="59"/>
        <v>0</v>
      </c>
      <c r="AI72" s="49">
        <f t="shared" ca="1" si="44"/>
        <v>1</v>
      </c>
      <c r="AJ72" s="49">
        <f t="shared" ca="1" si="45"/>
        <v>4500</v>
      </c>
      <c r="AK72" s="49">
        <f t="shared" ca="1" si="46"/>
        <v>3.4301825265283696</v>
      </c>
      <c r="AL72" s="49">
        <f t="shared" ca="1" si="47"/>
        <v>15435.821369377663</v>
      </c>
      <c r="AM72" s="49">
        <f t="shared" ca="1" si="40"/>
        <v>33958.807012630859</v>
      </c>
      <c r="AN72" s="49">
        <f t="shared" ca="1" si="48"/>
        <v>2022</v>
      </c>
      <c r="AO72" s="49">
        <f t="shared" ca="1" si="49"/>
        <v>4</v>
      </c>
      <c r="AU72" s="25">
        <v>62</v>
      </c>
      <c r="AV72" s="25">
        <v>0.98768003250842218</v>
      </c>
      <c r="AW72" s="25">
        <v>0.97289343485577973</v>
      </c>
      <c r="AX72" s="25">
        <v>0.99262405830897016</v>
      </c>
      <c r="AY72" s="25">
        <v>0.99159051184706881</v>
      </c>
      <c r="AZ72" s="25">
        <v>0.98434447874051756</v>
      </c>
      <c r="BA72" s="25">
        <v>0.99271141535165519</v>
      </c>
      <c r="BB72" s="25">
        <v>0.97760806526759036</v>
      </c>
      <c r="BC72" s="25">
        <v>0.9827095943278189</v>
      </c>
      <c r="BD72" s="25">
        <v>0.99463892046360791</v>
      </c>
      <c r="BE72" s="25">
        <v>0.98596775997882447</v>
      </c>
      <c r="BF72" s="25">
        <v>0.99012131994977326</v>
      </c>
      <c r="BG72" s="25">
        <v>0.98426577746211807</v>
      </c>
      <c r="BH72" s="25">
        <v>0.97289343485577973</v>
      </c>
      <c r="BI72" s="25">
        <v>0.98636663710478811</v>
      </c>
    </row>
    <row r="73" spans="4:61">
      <c r="D73" s="25">
        <v>69</v>
      </c>
      <c r="E73" s="56">
        <f t="shared" ca="1" si="50"/>
        <v>0.77118819911281467</v>
      </c>
      <c r="F73" s="42">
        <f t="shared" ca="1" si="51"/>
        <v>51.572370392702645</v>
      </c>
      <c r="G73" s="42"/>
      <c r="H73" s="25">
        <v>69</v>
      </c>
      <c r="I73" s="42">
        <f t="shared" ca="1" si="52"/>
        <v>0.36079153052075741</v>
      </c>
      <c r="J73" s="42">
        <f t="shared" ca="1" si="53"/>
        <v>3.4045451329727303</v>
      </c>
      <c r="K73" s="4"/>
      <c r="L73" s="4"/>
      <c r="M73" s="4"/>
      <c r="O73" s="25">
        <v>69</v>
      </c>
      <c r="P73" s="58">
        <f t="shared" ca="1" si="54"/>
        <v>0.1872956637237646</v>
      </c>
      <c r="Q73" s="42">
        <f t="shared" ca="1" si="55"/>
        <v>449.05875075065882</v>
      </c>
      <c r="R73" s="42"/>
      <c r="S73" s="25">
        <v>69</v>
      </c>
      <c r="T73" s="58">
        <f t="shared" ca="1" si="56"/>
        <v>0.90393079992062675</v>
      </c>
      <c r="U73" s="42">
        <f t="shared" ca="1" si="57"/>
        <v>3.8971019325437131</v>
      </c>
      <c r="W73" s="1">
        <f t="shared" ca="1" si="60"/>
        <v>45284.204511818898</v>
      </c>
      <c r="X73" s="1">
        <f t="shared" ca="1" si="61"/>
        <v>45284.346367866106</v>
      </c>
      <c r="Y73" s="1">
        <f t="shared" ca="1" si="62"/>
        <v>45276.981822343558</v>
      </c>
      <c r="Z73" s="1">
        <f t="shared" ca="1" si="63"/>
        <v>45277.144201590745</v>
      </c>
      <c r="AA73" s="1"/>
      <c r="AC73" s="49">
        <v>70</v>
      </c>
      <c r="AD73" s="90">
        <f t="shared" ca="1" si="41"/>
        <v>44664.026850782408</v>
      </c>
      <c r="AE73" s="49" t="str">
        <f t="shared" ca="1" si="42"/>
        <v>EQUIPO 2</v>
      </c>
      <c r="AF73" s="49" t="str">
        <f t="shared" ca="1" si="43"/>
        <v>FIN</v>
      </c>
      <c r="AG73" s="49">
        <f t="shared" ca="1" si="58"/>
        <v>1</v>
      </c>
      <c r="AH73" s="49">
        <f t="shared" ca="1" si="59"/>
        <v>1</v>
      </c>
      <c r="AI73" s="49">
        <f t="shared" ca="1" si="44"/>
        <v>1</v>
      </c>
      <c r="AJ73" s="49">
        <f t="shared" ca="1" si="45"/>
        <v>9900</v>
      </c>
      <c r="AK73" s="49">
        <f t="shared" ca="1" si="46"/>
        <v>416.71122099319473</v>
      </c>
      <c r="AL73" s="49">
        <f t="shared" ca="1" si="47"/>
        <v>4125441.0878326278</v>
      </c>
      <c r="AM73" s="49">
        <f t="shared" ca="1" si="40"/>
        <v>4125441.0878326278</v>
      </c>
      <c r="AN73" s="49">
        <f t="shared" ca="1" si="48"/>
        <v>2022</v>
      </c>
      <c r="AO73" s="49">
        <f t="shared" ca="1" si="49"/>
        <v>4</v>
      </c>
      <c r="AU73" s="25">
        <v>63</v>
      </c>
      <c r="AV73" s="25">
        <v>0.99230933999166482</v>
      </c>
      <c r="AW73" s="25">
        <v>0.97637825099438302</v>
      </c>
      <c r="AX73" s="25">
        <v>0.98218474919501764</v>
      </c>
      <c r="AY73" s="25">
        <v>1</v>
      </c>
      <c r="AZ73" s="25">
        <v>0.98556731271580045</v>
      </c>
      <c r="BA73" s="25">
        <v>0.97681549854976135</v>
      </c>
      <c r="BB73" s="25">
        <v>0.98300994333447611</v>
      </c>
      <c r="BC73" s="25">
        <v>0.99163010955274911</v>
      </c>
      <c r="BD73" s="25">
        <v>0.99149417307176135</v>
      </c>
      <c r="BE73" s="25">
        <v>0.99533826570020867</v>
      </c>
      <c r="BF73" s="25">
        <v>0.98980077325355842</v>
      </c>
      <c r="BG73" s="25">
        <v>0.98718193960825018</v>
      </c>
      <c r="BH73" s="25">
        <v>0.97637825099438302</v>
      </c>
      <c r="BI73" s="25">
        <v>0.98754100085931185</v>
      </c>
    </row>
    <row r="74" spans="4:61">
      <c r="D74" s="25">
        <v>70</v>
      </c>
      <c r="E74" s="56">
        <f t="shared" ca="1" si="50"/>
        <v>0.93993436945515563</v>
      </c>
      <c r="F74" s="42">
        <f t="shared" ca="1" si="51"/>
        <v>10.276819640303325</v>
      </c>
      <c r="G74" s="42"/>
      <c r="H74" s="25">
        <v>70</v>
      </c>
      <c r="I74" s="42">
        <f t="shared" ca="1" si="52"/>
        <v>3.9590475588934915E-2</v>
      </c>
      <c r="J74" s="42">
        <f t="shared" ca="1" si="53"/>
        <v>2.9477130047199549</v>
      </c>
      <c r="K74" s="4"/>
      <c r="L74" s="4"/>
      <c r="M74" s="4"/>
      <c r="O74" s="25">
        <v>70</v>
      </c>
      <c r="P74" s="58">
        <f t="shared" ca="1" si="54"/>
        <v>0.62387210246742786</v>
      </c>
      <c r="Q74" s="42">
        <f t="shared" ca="1" si="55"/>
        <v>118.3836936238955</v>
      </c>
      <c r="R74" s="42"/>
      <c r="S74" s="25">
        <v>70</v>
      </c>
      <c r="T74" s="58">
        <f t="shared" ca="1" si="56"/>
        <v>0.41561691297904879</v>
      </c>
      <c r="U74" s="42">
        <f t="shared" ca="1" si="57"/>
        <v>3.4333461145517443</v>
      </c>
      <c r="W74" s="1">
        <f t="shared" ca="1" si="60"/>
        <v>45284.77456868445</v>
      </c>
      <c r="X74" s="1">
        <f t="shared" ca="1" si="61"/>
        <v>45284.897390059647</v>
      </c>
      <c r="Y74" s="1">
        <f t="shared" ca="1" si="62"/>
        <v>45282.076855491738</v>
      </c>
      <c r="Z74" s="1">
        <f t="shared" ca="1" si="63"/>
        <v>45282.219911579843</v>
      </c>
      <c r="AA74" s="1"/>
      <c r="AC74" s="49">
        <v>71</v>
      </c>
      <c r="AD74" s="90">
        <f t="shared" ca="1" si="41"/>
        <v>44681.389818323791</v>
      </c>
      <c r="AE74" s="49" t="str">
        <f t="shared" ca="1" si="42"/>
        <v>EQUIPO 2</v>
      </c>
      <c r="AF74" s="49" t="str">
        <f t="shared" ca="1" si="43"/>
        <v>INICIO</v>
      </c>
      <c r="AG74" s="49">
        <f t="shared" ca="1" si="58"/>
        <v>1</v>
      </c>
      <c r="AH74" s="49">
        <f t="shared" ca="1" si="59"/>
        <v>0</v>
      </c>
      <c r="AI74" s="49">
        <f t="shared" ca="1" si="44"/>
        <v>1</v>
      </c>
      <c r="AJ74" s="49">
        <f t="shared" ca="1" si="45"/>
        <v>4500</v>
      </c>
      <c r="AK74" s="49">
        <f t="shared" ca="1" si="46"/>
        <v>3.6275290974299423</v>
      </c>
      <c r="AL74" s="49">
        <f t="shared" ca="1" si="47"/>
        <v>16323.880938434741</v>
      </c>
      <c r="AM74" s="49">
        <f t="shared" ca="1" si="40"/>
        <v>35912.538064556429</v>
      </c>
      <c r="AN74" s="49">
        <f t="shared" ca="1" si="48"/>
        <v>2022</v>
      </c>
      <c r="AO74" s="49">
        <f t="shared" ca="1" si="49"/>
        <v>4</v>
      </c>
      <c r="AU74" s="25">
        <v>64</v>
      </c>
      <c r="AV74" s="25">
        <v>0.98718434889548579</v>
      </c>
      <c r="AW74" s="25">
        <v>0.98563353758763816</v>
      </c>
      <c r="AX74" s="25">
        <v>0.98465201322275997</v>
      </c>
      <c r="AY74" s="25">
        <v>0.98578108659079022</v>
      </c>
      <c r="AZ74" s="25">
        <v>0.97929544286781345</v>
      </c>
      <c r="BA74" s="25">
        <v>0.9798156526035835</v>
      </c>
      <c r="BB74" s="25">
        <v>0.98664325944074516</v>
      </c>
      <c r="BC74" s="25">
        <v>0.98313655162745617</v>
      </c>
      <c r="BD74" s="25">
        <v>0.98359121555116202</v>
      </c>
      <c r="BE74" s="25">
        <v>0.98619644739682166</v>
      </c>
      <c r="BF74" s="25">
        <v>0.98495073045147963</v>
      </c>
      <c r="BG74" s="25">
        <v>0.9875066911405378</v>
      </c>
      <c r="BH74" s="25">
        <v>0.97929544286781345</v>
      </c>
      <c r="BI74" s="25">
        <v>0.984530317137847</v>
      </c>
    </row>
    <row r="75" spans="4:61">
      <c r="D75" s="25">
        <v>71</v>
      </c>
      <c r="E75" s="56">
        <f t="shared" ca="1" si="50"/>
        <v>0.86446463136984342</v>
      </c>
      <c r="F75" s="42">
        <f t="shared" ca="1" si="51"/>
        <v>26.889948595458122</v>
      </c>
      <c r="G75" s="42"/>
      <c r="H75" s="25">
        <v>71</v>
      </c>
      <c r="I75" s="42">
        <f t="shared" ca="1" si="52"/>
        <v>0.44289399201131641</v>
      </c>
      <c r="J75" s="42">
        <f t="shared" ca="1" si="53"/>
        <v>3.4739975158609493</v>
      </c>
      <c r="K75" s="4"/>
      <c r="L75" s="4"/>
      <c r="M75" s="4"/>
      <c r="O75" s="25">
        <v>71</v>
      </c>
      <c r="P75" s="58">
        <f t="shared" ca="1" si="54"/>
        <v>0.3444928206437039</v>
      </c>
      <c r="Q75" s="42">
        <f t="shared" ca="1" si="55"/>
        <v>279.02195532625962</v>
      </c>
      <c r="R75" s="42"/>
      <c r="S75" s="25">
        <v>71</v>
      </c>
      <c r="T75" s="58">
        <f t="shared" ca="1" si="56"/>
        <v>0.25516107597356563</v>
      </c>
      <c r="U75" s="42">
        <f t="shared" ca="1" si="57"/>
        <v>3.2972764937623942</v>
      </c>
      <c r="W75" s="1">
        <f t="shared" ca="1" si="60"/>
        <v>45286.017804584459</v>
      </c>
      <c r="X75" s="1">
        <f t="shared" ca="1" si="61"/>
        <v>45286.16255448095</v>
      </c>
      <c r="Y75" s="1">
        <f t="shared" ca="1" si="62"/>
        <v>45293.845826385106</v>
      </c>
      <c r="Z75" s="1">
        <f t="shared" ca="1" si="63"/>
        <v>45293.983212905681</v>
      </c>
      <c r="AA75" s="1"/>
      <c r="AC75" s="49">
        <v>72</v>
      </c>
      <c r="AD75" s="90">
        <f t="shared" ca="1" si="41"/>
        <v>44681.540965369517</v>
      </c>
      <c r="AE75" s="49" t="str">
        <f t="shared" ca="1" si="42"/>
        <v>EQUIPO 2</v>
      </c>
      <c r="AF75" s="49" t="str">
        <f t="shared" ca="1" si="43"/>
        <v>FIN</v>
      </c>
      <c r="AG75" s="49">
        <f t="shared" ca="1" si="58"/>
        <v>1</v>
      </c>
      <c r="AH75" s="49">
        <f t="shared" ca="1" si="59"/>
        <v>1</v>
      </c>
      <c r="AI75" s="49">
        <f t="shared" ca="1" si="44"/>
        <v>1</v>
      </c>
      <c r="AJ75" s="49">
        <f t="shared" ca="1" si="45"/>
        <v>9900</v>
      </c>
      <c r="AK75" s="49">
        <f t="shared" ca="1" si="46"/>
        <v>11.01683113159379</v>
      </c>
      <c r="AL75" s="49">
        <f t="shared" ca="1" si="47"/>
        <v>109066.62820277852</v>
      </c>
      <c r="AM75" s="49">
        <f t="shared" ca="1" si="40"/>
        <v>109066.62820277852</v>
      </c>
      <c r="AN75" s="49">
        <f t="shared" ca="1" si="48"/>
        <v>2022</v>
      </c>
      <c r="AO75" s="49">
        <f t="shared" ca="1" si="49"/>
        <v>4</v>
      </c>
      <c r="AU75" s="25">
        <v>65</v>
      </c>
      <c r="AV75" s="25">
        <v>0.98892725440503759</v>
      </c>
      <c r="AW75" s="25">
        <v>0.98381838289128676</v>
      </c>
      <c r="AX75" s="25">
        <v>0.98640046677330862</v>
      </c>
      <c r="AY75" s="25">
        <v>0.97544553439079817</v>
      </c>
      <c r="AZ75" s="25">
        <v>0.97685911157010563</v>
      </c>
      <c r="BA75" s="25">
        <v>0.98435063622351693</v>
      </c>
      <c r="BB75" s="25">
        <v>0.98249152038669574</v>
      </c>
      <c r="BC75" s="25">
        <v>0.97980625285331779</v>
      </c>
      <c r="BD75" s="25">
        <v>0.98133669595038342</v>
      </c>
      <c r="BE75" s="25">
        <v>0.98359123020156947</v>
      </c>
      <c r="BF75" s="25">
        <v>0.99484829315637902</v>
      </c>
      <c r="BG75" s="25">
        <v>0.98086628564381206</v>
      </c>
      <c r="BH75" s="25">
        <v>0.97544553439079817</v>
      </c>
      <c r="BI75" s="25">
        <v>0.98325129467951222</v>
      </c>
    </row>
    <row r="76" spans="4:61">
      <c r="D76" s="25">
        <v>72</v>
      </c>
      <c r="E76" s="56">
        <f t="shared" ca="1" si="50"/>
        <v>0.45759067460226532</v>
      </c>
      <c r="F76" s="42">
        <f t="shared" ca="1" si="51"/>
        <v>178.10158027703491</v>
      </c>
      <c r="G76" s="42"/>
      <c r="H76" s="25">
        <v>72</v>
      </c>
      <c r="I76" s="42">
        <f t="shared" ca="1" si="52"/>
        <v>0.21571825982730708</v>
      </c>
      <c r="J76" s="42">
        <f t="shared" ca="1" si="53"/>
        <v>3.2640156102804507</v>
      </c>
      <c r="K76" s="4"/>
      <c r="L76" s="4"/>
      <c r="M76" s="4"/>
      <c r="O76" s="25">
        <v>72</v>
      </c>
      <c r="P76" s="58">
        <f t="shared" ca="1" si="54"/>
        <v>0.7698685355872863</v>
      </c>
      <c r="Q76" s="42">
        <f t="shared" ca="1" si="55"/>
        <v>63.631119044597831</v>
      </c>
      <c r="R76" s="42"/>
      <c r="S76" s="25">
        <v>72</v>
      </c>
      <c r="T76" s="58">
        <f t="shared" ca="1" si="56"/>
        <v>0.90828221534213127</v>
      </c>
      <c r="U76" s="42">
        <f t="shared" ca="1" si="57"/>
        <v>3.9050395900366315</v>
      </c>
      <c r="W76" s="1">
        <f t="shared" ca="1" si="60"/>
        <v>45293.583453659157</v>
      </c>
      <c r="X76" s="1">
        <f t="shared" ca="1" si="61"/>
        <v>45293.719454309583</v>
      </c>
      <c r="Y76" s="1">
        <f t="shared" ca="1" si="62"/>
        <v>45296.634509532538</v>
      </c>
      <c r="Z76" s="1">
        <f t="shared" ca="1" si="63"/>
        <v>45296.797219515458</v>
      </c>
      <c r="AA76" s="1"/>
      <c r="AC76" s="49">
        <v>73</v>
      </c>
      <c r="AD76" s="90">
        <f t="shared" ca="1" si="41"/>
        <v>44682</v>
      </c>
      <c r="AE76" s="49" t="str">
        <f t="shared" ca="1" si="42"/>
        <v>CAMBIO MES</v>
      </c>
      <c r="AF76" s="49" t="str">
        <f t="shared" ca="1" si="43"/>
        <v>CAMBIO MES</v>
      </c>
      <c r="AG76" s="49">
        <f t="shared" ca="1" si="58"/>
        <v>1</v>
      </c>
      <c r="AH76" s="49">
        <f t="shared" ca="1" si="59"/>
        <v>1</v>
      </c>
      <c r="AI76" s="49">
        <f t="shared" ca="1" si="44"/>
        <v>1</v>
      </c>
      <c r="AJ76" s="49">
        <f t="shared" ca="1" si="45"/>
        <v>9900</v>
      </c>
      <c r="AK76" s="49">
        <f t="shared" ca="1" si="46"/>
        <v>353.82800257351482</v>
      </c>
      <c r="AL76" s="49">
        <f t="shared" ca="1" si="47"/>
        <v>3502897.225477797</v>
      </c>
      <c r="AM76" s="49">
        <f t="shared" ca="1" si="40"/>
        <v>3502897.225477797</v>
      </c>
      <c r="AN76" s="49">
        <f t="shared" ca="1" si="48"/>
        <v>2022</v>
      </c>
      <c r="AO76" s="49">
        <f t="shared" ca="1" si="49"/>
        <v>5</v>
      </c>
      <c r="AU76" s="25">
        <v>66</v>
      </c>
      <c r="AV76" s="25">
        <v>0.98910924775080988</v>
      </c>
      <c r="AW76" s="25">
        <v>0.98132847646051857</v>
      </c>
      <c r="AX76" s="25">
        <v>0.98867742037286244</v>
      </c>
      <c r="AY76" s="25">
        <v>0.98563158367730241</v>
      </c>
      <c r="AZ76" s="25">
        <v>0.98796854382614707</v>
      </c>
      <c r="BA76" s="25">
        <v>0.99288218683343998</v>
      </c>
      <c r="BB76" s="25">
        <v>0.98788185471541157</v>
      </c>
      <c r="BC76" s="25">
        <v>0.99184623716772102</v>
      </c>
      <c r="BD76" s="25">
        <v>0.99383949880995881</v>
      </c>
      <c r="BE76" s="25">
        <v>0.97594204865237844</v>
      </c>
      <c r="BF76" s="25">
        <v>0.9821680107576175</v>
      </c>
      <c r="BG76" s="25">
        <v>0.98322815354860138</v>
      </c>
      <c r="BH76" s="25">
        <v>0.97594204865237844</v>
      </c>
      <c r="BI76" s="25">
        <v>0.98669233070195717</v>
      </c>
    </row>
    <row r="77" spans="4:61">
      <c r="D77" s="25">
        <v>73</v>
      </c>
      <c r="E77" s="56">
        <f t="shared" ca="1" si="50"/>
        <v>0.1103134628593363</v>
      </c>
      <c r="F77" s="42">
        <f t="shared" ca="1" si="51"/>
        <v>571.736099869859</v>
      </c>
      <c r="G77" s="42"/>
      <c r="H77" s="25">
        <v>73</v>
      </c>
      <c r="I77" s="42">
        <f t="shared" ca="1" si="52"/>
        <v>7.5024134640405027E-2</v>
      </c>
      <c r="J77" s="42">
        <f t="shared" ca="1" si="53"/>
        <v>3.0509235735400906</v>
      </c>
      <c r="K77" s="4"/>
      <c r="L77" s="4"/>
      <c r="M77" s="4"/>
      <c r="O77" s="25">
        <v>73</v>
      </c>
      <c r="P77" s="58">
        <f t="shared" ca="1" si="54"/>
        <v>0.98139868041913925</v>
      </c>
      <c r="Q77" s="42">
        <f t="shared" ca="1" si="55"/>
        <v>3.9810227325743339</v>
      </c>
      <c r="R77" s="42"/>
      <c r="S77" s="25">
        <v>73</v>
      </c>
      <c r="T77" s="58">
        <f t="shared" ca="1" si="56"/>
        <v>0.53742593401140892</v>
      </c>
      <c r="U77" s="42">
        <f t="shared" ca="1" si="57"/>
        <v>3.5271946635772409</v>
      </c>
      <c r="W77" s="1">
        <f t="shared" ca="1" si="60"/>
        <v>45317.541791804164</v>
      </c>
      <c r="X77" s="1">
        <f t="shared" ca="1" si="61"/>
        <v>45317.668913619731</v>
      </c>
      <c r="Y77" s="1">
        <f t="shared" ca="1" si="62"/>
        <v>45296.963095462648</v>
      </c>
      <c r="Z77" s="1">
        <f t="shared" ca="1" si="63"/>
        <v>45297.110061906962</v>
      </c>
      <c r="AA77" s="1"/>
      <c r="AC77" s="49">
        <v>74</v>
      </c>
      <c r="AD77" s="90">
        <f t="shared" ca="1" si="41"/>
        <v>44696.742833440563</v>
      </c>
      <c r="AE77" s="49" t="str">
        <f t="shared" ca="1" si="42"/>
        <v>EQUIPO 1</v>
      </c>
      <c r="AF77" s="49" t="str">
        <f t="shared" ca="1" si="43"/>
        <v>INICIO</v>
      </c>
      <c r="AG77" s="49">
        <f t="shared" ca="1" si="58"/>
        <v>0</v>
      </c>
      <c r="AH77" s="49">
        <f t="shared" ca="1" si="59"/>
        <v>1</v>
      </c>
      <c r="AI77" s="49">
        <f t="shared" ca="1" si="44"/>
        <v>1</v>
      </c>
      <c r="AJ77" s="49">
        <f t="shared" ca="1" si="45"/>
        <v>5400</v>
      </c>
      <c r="AK77" s="49">
        <f t="shared" ca="1" si="46"/>
        <v>3.5323881158838049</v>
      </c>
      <c r="AL77" s="49">
        <f t="shared" ca="1" si="47"/>
        <v>19074.895825772546</v>
      </c>
      <c r="AM77" s="49">
        <f t="shared" ca="1" si="40"/>
        <v>34970.642347249668</v>
      </c>
      <c r="AN77" s="49">
        <f t="shared" ca="1" si="48"/>
        <v>2022</v>
      </c>
      <c r="AO77" s="49">
        <f t="shared" ca="1" si="49"/>
        <v>5</v>
      </c>
      <c r="AU77" s="25">
        <v>67</v>
      </c>
      <c r="AV77" s="25">
        <v>0.98572943943389957</v>
      </c>
      <c r="AW77" s="25">
        <v>0.99106284947170564</v>
      </c>
      <c r="AX77" s="25">
        <v>0.98083622063797493</v>
      </c>
      <c r="AY77" s="25">
        <v>0.98189317993774838</v>
      </c>
      <c r="AZ77" s="25">
        <v>0.98429119319071978</v>
      </c>
      <c r="BA77" s="25">
        <v>0.99550466714828134</v>
      </c>
      <c r="BB77" s="25">
        <v>0.9903685720841422</v>
      </c>
      <c r="BC77" s="25">
        <v>0.98078253850674668</v>
      </c>
      <c r="BD77" s="25">
        <v>0.98751341395288417</v>
      </c>
      <c r="BE77" s="25">
        <v>0.98889326020003954</v>
      </c>
      <c r="BF77" s="25">
        <v>0.98286155665063568</v>
      </c>
      <c r="BG77" s="25">
        <v>0.99581311484292245</v>
      </c>
      <c r="BH77" s="25">
        <v>0.98078253850674668</v>
      </c>
      <c r="BI77" s="25">
        <v>0.98718217108557782</v>
      </c>
    </row>
    <row r="78" spans="4:61">
      <c r="D78" s="25">
        <v>74</v>
      </c>
      <c r="E78" s="56">
        <f t="shared" ca="1" si="50"/>
        <v>0.75911239475106029</v>
      </c>
      <c r="F78" s="42">
        <f t="shared" ca="1" si="51"/>
        <v>55.110089579141857</v>
      </c>
      <c r="G78" s="42"/>
      <c r="H78" s="25">
        <v>74</v>
      </c>
      <c r="I78" s="42">
        <f t="shared" ca="1" si="52"/>
        <v>0.30256589320556171</v>
      </c>
      <c r="J78" s="42">
        <f t="shared" ca="1" si="53"/>
        <v>3.3520770629139336</v>
      </c>
      <c r="K78" s="4"/>
      <c r="L78" s="4"/>
      <c r="M78" s="4"/>
      <c r="O78" s="25">
        <v>74</v>
      </c>
      <c r="P78" s="58">
        <f t="shared" ca="1" si="54"/>
        <v>0.21852426388444912</v>
      </c>
      <c r="Q78" s="42">
        <f t="shared" ca="1" si="55"/>
        <v>405.66599863246779</v>
      </c>
      <c r="R78" s="42"/>
      <c r="S78" s="25">
        <v>74</v>
      </c>
      <c r="T78" s="58">
        <f t="shared" ca="1" si="56"/>
        <v>0.52639859090667862</v>
      </c>
      <c r="U78" s="42">
        <f t="shared" ca="1" si="57"/>
        <v>3.5187193252495317</v>
      </c>
      <c r="W78" s="1">
        <f t="shared" ca="1" si="60"/>
        <v>45319.965167352195</v>
      </c>
      <c r="X78" s="1">
        <f t="shared" ca="1" si="61"/>
        <v>45320.104837229817</v>
      </c>
      <c r="Y78" s="1">
        <f t="shared" ca="1" si="62"/>
        <v>45314.012811849985</v>
      </c>
      <c r="Z78" s="1">
        <f t="shared" ca="1" si="63"/>
        <v>45314.159425155201</v>
      </c>
      <c r="AA78" s="1"/>
      <c r="AC78" s="49">
        <v>75</v>
      </c>
      <c r="AD78" s="90">
        <f t="shared" ca="1" si="41"/>
        <v>44696.890016278725</v>
      </c>
      <c r="AE78" s="49" t="str">
        <f t="shared" ca="1" si="42"/>
        <v>EQUIPO 1</v>
      </c>
      <c r="AF78" s="49" t="str">
        <f t="shared" ca="1" si="43"/>
        <v>FIN</v>
      </c>
      <c r="AG78" s="49">
        <f t="shared" ca="1" si="58"/>
        <v>1</v>
      </c>
      <c r="AH78" s="49">
        <f t="shared" ca="1" si="59"/>
        <v>1</v>
      </c>
      <c r="AI78" s="49">
        <f t="shared" ca="1" si="44"/>
        <v>1</v>
      </c>
      <c r="AJ78" s="49">
        <f t="shared" ca="1" si="45"/>
        <v>9900</v>
      </c>
      <c r="AK78" s="49">
        <f t="shared" ca="1" si="46"/>
        <v>29.028684154793154</v>
      </c>
      <c r="AL78" s="49">
        <f t="shared" ca="1" si="47"/>
        <v>287383.97313245223</v>
      </c>
      <c r="AM78" s="49">
        <f t="shared" ca="1" si="40"/>
        <v>287383.97313245223</v>
      </c>
      <c r="AN78" s="49">
        <f t="shared" ca="1" si="48"/>
        <v>2022</v>
      </c>
      <c r="AO78" s="49">
        <f t="shared" ca="1" si="49"/>
        <v>5</v>
      </c>
      <c r="AU78" s="25">
        <v>68</v>
      </c>
      <c r="AV78" s="25">
        <v>0.99021926594970422</v>
      </c>
      <c r="AW78" s="25">
        <v>0.98184644551449707</v>
      </c>
      <c r="AX78" s="25">
        <v>0.98542240325863673</v>
      </c>
      <c r="AY78" s="25">
        <v>0.98973467922951386</v>
      </c>
      <c r="AZ78" s="25">
        <v>0.97775160335838618</v>
      </c>
      <c r="BA78" s="25">
        <v>0.9951397719414673</v>
      </c>
      <c r="BB78" s="25">
        <v>0.98064540603066763</v>
      </c>
      <c r="BC78" s="25">
        <v>0.9857466568616059</v>
      </c>
      <c r="BD78" s="25">
        <v>0.97880330231470281</v>
      </c>
      <c r="BE78" s="25">
        <v>0.98411270796102912</v>
      </c>
      <c r="BF78" s="25">
        <v>0.98276864116251661</v>
      </c>
      <c r="BG78" s="25">
        <v>0.98750848258839374</v>
      </c>
      <c r="BH78" s="25">
        <v>0.97775160335838618</v>
      </c>
      <c r="BI78" s="25">
        <v>0.98489753966493399</v>
      </c>
    </row>
    <row r="79" spans="4:61">
      <c r="D79" s="25">
        <v>75</v>
      </c>
      <c r="E79" s="56">
        <f t="shared" ca="1" si="50"/>
        <v>0.84030109020762733</v>
      </c>
      <c r="F79" s="42">
        <f t="shared" ca="1" si="51"/>
        <v>32.846837717587427</v>
      </c>
      <c r="G79" s="42"/>
      <c r="H79" s="25">
        <v>75</v>
      </c>
      <c r="I79" s="42">
        <f t="shared" ca="1" si="52"/>
        <v>0.5061433492108629</v>
      </c>
      <c r="J79" s="42">
        <f t="shared" ca="1" si="53"/>
        <v>3.5259250605221051</v>
      </c>
      <c r="K79" s="4"/>
      <c r="L79" s="4"/>
      <c r="M79" s="4"/>
      <c r="O79" s="25">
        <v>75</v>
      </c>
      <c r="P79" s="58">
        <f t="shared" ca="1" si="54"/>
        <v>0.1309562811926146</v>
      </c>
      <c r="Q79" s="42">
        <f t="shared" ca="1" si="55"/>
        <v>550.52593179104156</v>
      </c>
      <c r="R79" s="42"/>
      <c r="S79" s="25">
        <v>75</v>
      </c>
      <c r="T79" s="58">
        <f t="shared" ca="1" si="56"/>
        <v>0.4619896688469014</v>
      </c>
      <c r="U79" s="42">
        <f t="shared" ca="1" si="57"/>
        <v>3.4693173350705582</v>
      </c>
      <c r="W79" s="1">
        <f t="shared" ca="1" si="60"/>
        <v>45321.473455468047</v>
      </c>
      <c r="X79" s="1">
        <f t="shared" ca="1" si="61"/>
        <v>45321.620369012235</v>
      </c>
      <c r="Y79" s="1">
        <f t="shared" ca="1" si="62"/>
        <v>45337.098005646498</v>
      </c>
      <c r="Z79" s="1">
        <f t="shared" ca="1" si="63"/>
        <v>45337.242560535458</v>
      </c>
      <c r="AA79" s="1"/>
      <c r="AC79" s="49">
        <v>76</v>
      </c>
      <c r="AD79" s="90">
        <f t="shared" ca="1" si="41"/>
        <v>44698.099544785175</v>
      </c>
      <c r="AE79" s="49" t="str">
        <f t="shared" ca="1" si="42"/>
        <v>EQUIPO 2</v>
      </c>
      <c r="AF79" s="49" t="str">
        <f t="shared" ca="1" si="43"/>
        <v>INICIO</v>
      </c>
      <c r="AG79" s="49">
        <f t="shared" ca="1" si="58"/>
        <v>1</v>
      </c>
      <c r="AH79" s="49">
        <f t="shared" ca="1" si="59"/>
        <v>0</v>
      </c>
      <c r="AI79" s="49">
        <f t="shared" ca="1" si="44"/>
        <v>1</v>
      </c>
      <c r="AJ79" s="49">
        <f t="shared" ca="1" si="45"/>
        <v>4500</v>
      </c>
      <c r="AK79" s="49">
        <f t="shared" ca="1" si="46"/>
        <v>3.3027041590539739</v>
      </c>
      <c r="AL79" s="49">
        <f t="shared" ca="1" si="47"/>
        <v>14862.168715742882</v>
      </c>
      <c r="AM79" s="49">
        <f t="shared" ca="1" si="40"/>
        <v>32696.771174634341</v>
      </c>
      <c r="AN79" s="49">
        <f t="shared" ca="1" si="48"/>
        <v>2022</v>
      </c>
      <c r="AO79" s="49">
        <f t="shared" ca="1" si="49"/>
        <v>5</v>
      </c>
      <c r="AU79" s="25">
        <v>69</v>
      </c>
      <c r="AV79" s="25">
        <v>0.97147399605071905</v>
      </c>
      <c r="AW79" s="25">
        <v>0.9880353350099621</v>
      </c>
      <c r="AX79" s="25">
        <v>0.98342930517804461</v>
      </c>
      <c r="AY79" s="25">
        <v>0.98358013958596691</v>
      </c>
      <c r="AZ79" s="25">
        <v>0.99079034597756055</v>
      </c>
      <c r="BA79" s="25">
        <v>0.98020306281482139</v>
      </c>
      <c r="BB79" s="25">
        <v>0.97921332507867953</v>
      </c>
      <c r="BC79" s="25">
        <v>0.98481495251220286</v>
      </c>
      <c r="BD79" s="25">
        <v>0.98799011533139114</v>
      </c>
      <c r="BE79" s="25">
        <v>0.98984695259673106</v>
      </c>
      <c r="BF79" s="25">
        <v>0.98809161965967196</v>
      </c>
      <c r="BG79" s="25">
        <v>0.98612955284185499</v>
      </c>
      <c r="BH79" s="25">
        <v>0.97147399605071905</v>
      </c>
      <c r="BI79" s="25">
        <v>0.98451023488211065</v>
      </c>
    </row>
    <row r="80" spans="4:61">
      <c r="D80" s="25">
        <v>76</v>
      </c>
      <c r="E80" s="56">
        <f t="shared" ca="1" si="50"/>
        <v>0.24882972474163312</v>
      </c>
      <c r="F80" s="42">
        <f t="shared" ca="1" si="51"/>
        <v>340.57122770522625</v>
      </c>
      <c r="G80" s="42"/>
      <c r="H80" s="25">
        <v>76</v>
      </c>
      <c r="I80" s="42">
        <f t="shared" ca="1" si="52"/>
        <v>0.59700337135940096</v>
      </c>
      <c r="J80" s="42">
        <f t="shared" ca="1" si="53"/>
        <v>3.6010883811491263</v>
      </c>
      <c r="K80" s="4"/>
      <c r="L80" s="4"/>
      <c r="M80" s="4"/>
      <c r="O80" s="25">
        <v>76</v>
      </c>
      <c r="P80" s="58">
        <f t="shared" ca="1" si="54"/>
        <v>9.2330631086847692E-3</v>
      </c>
      <c r="Q80" s="42">
        <f t="shared" ca="1" si="55"/>
        <v>1325.2928572410774</v>
      </c>
      <c r="R80" s="42"/>
      <c r="S80" s="25">
        <v>76</v>
      </c>
      <c r="T80" s="58">
        <f t="shared" ca="1" si="56"/>
        <v>0.48461921034251798</v>
      </c>
      <c r="U80" s="42">
        <f t="shared" ca="1" si="57"/>
        <v>3.4866948703555254</v>
      </c>
      <c r="W80" s="1">
        <f t="shared" ca="1" si="60"/>
        <v>45335.810836833283</v>
      </c>
      <c r="X80" s="1">
        <f t="shared" ca="1" si="61"/>
        <v>45335.960882182495</v>
      </c>
      <c r="Y80" s="1">
        <f t="shared" ca="1" si="62"/>
        <v>45392.463096253836</v>
      </c>
      <c r="Z80" s="1">
        <f t="shared" ca="1" si="63"/>
        <v>45392.608375206764</v>
      </c>
      <c r="AA80" s="1"/>
      <c r="AC80" s="49">
        <v>77</v>
      </c>
      <c r="AD80" s="90">
        <f t="shared" ca="1" si="41"/>
        <v>44698.237157458469</v>
      </c>
      <c r="AE80" s="49" t="str">
        <f t="shared" ca="1" si="42"/>
        <v>EQUIPO 2</v>
      </c>
      <c r="AF80" s="49" t="str">
        <f t="shared" ca="1" si="43"/>
        <v>FIN</v>
      </c>
      <c r="AG80" s="49">
        <f t="shared" ca="1" si="58"/>
        <v>1</v>
      </c>
      <c r="AH80" s="49">
        <f t="shared" ca="1" si="59"/>
        <v>1</v>
      </c>
      <c r="AI80" s="49">
        <f t="shared" ca="1" si="44"/>
        <v>1</v>
      </c>
      <c r="AJ80" s="49">
        <f t="shared" ca="1" si="45"/>
        <v>9900</v>
      </c>
      <c r="AK80" s="49">
        <f t="shared" ca="1" si="46"/>
        <v>21.068416118680034</v>
      </c>
      <c r="AL80" s="49">
        <f t="shared" ca="1" si="47"/>
        <v>208577.31957493233</v>
      </c>
      <c r="AM80" s="49">
        <f t="shared" ca="1" si="40"/>
        <v>208577.31957493233</v>
      </c>
      <c r="AN80" s="49">
        <f t="shared" ca="1" si="48"/>
        <v>2022</v>
      </c>
      <c r="AO80" s="49">
        <f t="shared" ca="1" si="49"/>
        <v>5</v>
      </c>
      <c r="AU80" s="25">
        <v>70</v>
      </c>
      <c r="AV80" s="25">
        <v>0.97601328776976437</v>
      </c>
      <c r="AW80" s="25">
        <v>0.99504885901746498</v>
      </c>
      <c r="AX80" s="25">
        <v>0.99734356402896773</v>
      </c>
      <c r="AY80" s="25">
        <v>0.97197204690999484</v>
      </c>
      <c r="AZ80" s="25">
        <v>0.99139187862053468</v>
      </c>
      <c r="BA80" s="25">
        <v>0.98526690501576852</v>
      </c>
      <c r="BB80" s="25">
        <v>0.99523268666928244</v>
      </c>
      <c r="BC80" s="25">
        <v>0.98796303908406358</v>
      </c>
      <c r="BD80" s="25">
        <v>0.98827923270240836</v>
      </c>
      <c r="BE80" s="25">
        <v>0.99354440096105678</v>
      </c>
      <c r="BF80" s="25">
        <v>0.98352093001579344</v>
      </c>
      <c r="BG80" s="25">
        <v>0.98703958257372437</v>
      </c>
      <c r="BH80" s="25">
        <v>0.97197204690999484</v>
      </c>
      <c r="BI80" s="25">
        <v>0.98789706441594016</v>
      </c>
    </row>
    <row r="81" spans="4:61">
      <c r="D81" s="25">
        <v>77</v>
      </c>
      <c r="E81" s="56">
        <f t="shared" ca="1" si="50"/>
        <v>0.42519727765541848</v>
      </c>
      <c r="F81" s="42">
        <f t="shared" ca="1" si="51"/>
        <v>197.02815164991324</v>
      </c>
      <c r="G81" s="42"/>
      <c r="H81" s="25">
        <v>77</v>
      </c>
      <c r="I81" s="42">
        <f t="shared" ca="1" si="52"/>
        <v>0.93198031770264178</v>
      </c>
      <c r="J81" s="42">
        <f t="shared" ca="1" si="53"/>
        <v>4.0076341726930389</v>
      </c>
      <c r="K81" s="4"/>
      <c r="L81" s="4"/>
      <c r="M81" s="4"/>
      <c r="O81" s="25">
        <v>77</v>
      </c>
      <c r="P81" s="58">
        <f t="shared" ca="1" si="54"/>
        <v>0.45438810112595185</v>
      </c>
      <c r="Q81" s="42">
        <f t="shared" ca="1" si="55"/>
        <v>203.30774559900229</v>
      </c>
      <c r="R81" s="42"/>
      <c r="S81" s="25">
        <v>77</v>
      </c>
      <c r="T81" s="58">
        <f t="shared" ca="1" si="56"/>
        <v>0.30184678504010987</v>
      </c>
      <c r="U81" s="42">
        <f t="shared" ca="1" si="57"/>
        <v>3.3398317450677899</v>
      </c>
      <c r="W81" s="1">
        <f t="shared" ca="1" si="60"/>
        <v>45344.170388501239</v>
      </c>
      <c r="X81" s="1">
        <f t="shared" ca="1" si="61"/>
        <v>45344.337373258437</v>
      </c>
      <c r="Y81" s="1">
        <f t="shared" ca="1" si="62"/>
        <v>45401.07953127339</v>
      </c>
      <c r="Z81" s="1">
        <f t="shared" ca="1" si="63"/>
        <v>45401.218690929432</v>
      </c>
      <c r="AA81" s="1"/>
      <c r="AC81" s="49">
        <v>78</v>
      </c>
      <c r="AD81" s="90">
        <f t="shared" ca="1" si="41"/>
        <v>44699.11500813008</v>
      </c>
      <c r="AE81" s="49" t="str">
        <f t="shared" ca="1" si="42"/>
        <v>EQUIPO 2</v>
      </c>
      <c r="AF81" s="49" t="str">
        <f t="shared" ca="1" si="43"/>
        <v>INICIO</v>
      </c>
      <c r="AG81" s="49">
        <f t="shared" ca="1" si="58"/>
        <v>1</v>
      </c>
      <c r="AH81" s="49">
        <f t="shared" ca="1" si="59"/>
        <v>0</v>
      </c>
      <c r="AI81" s="49">
        <f t="shared" ca="1" si="44"/>
        <v>1</v>
      </c>
      <c r="AJ81" s="49">
        <f t="shared" ca="1" si="45"/>
        <v>4500</v>
      </c>
      <c r="AK81" s="49">
        <f t="shared" ca="1" si="46"/>
        <v>2.8237826638505794</v>
      </c>
      <c r="AL81" s="49">
        <f t="shared" ca="1" si="47"/>
        <v>12707.021987327607</v>
      </c>
      <c r="AM81" s="49">
        <f t="shared" ca="1" si="40"/>
        <v>27955.448372120736</v>
      </c>
      <c r="AN81" s="49">
        <f t="shared" ca="1" si="48"/>
        <v>2022</v>
      </c>
      <c r="AO81" s="49">
        <f t="shared" ca="1" si="49"/>
        <v>5</v>
      </c>
      <c r="AU81" s="25">
        <v>71</v>
      </c>
      <c r="AV81" s="25">
        <v>0.97683910269424246</v>
      </c>
      <c r="AW81" s="25">
        <v>0.98794473493188828</v>
      </c>
      <c r="AX81" s="25">
        <v>0.98995873122175182</v>
      </c>
      <c r="AY81" s="25">
        <v>0.99664391838308941</v>
      </c>
      <c r="AZ81" s="25">
        <v>0.9928808390052829</v>
      </c>
      <c r="BA81" s="25">
        <v>0.98801080513212858</v>
      </c>
      <c r="BB81" s="25">
        <v>0.98606054433957313</v>
      </c>
      <c r="BC81" s="25">
        <v>0.99507513380667678</v>
      </c>
      <c r="BD81" s="25">
        <v>0.98060885439770673</v>
      </c>
      <c r="BE81" s="25">
        <v>0.98273970322860349</v>
      </c>
      <c r="BF81" s="25">
        <v>0.99039438738118135</v>
      </c>
      <c r="BG81" s="25">
        <v>0.99401293539107471</v>
      </c>
      <c r="BH81" s="25">
        <v>0.97683910269424246</v>
      </c>
      <c r="BI81" s="25">
        <v>0.98837262795382375</v>
      </c>
    </row>
    <row r="82" spans="4:61">
      <c r="D82" s="25">
        <v>78</v>
      </c>
      <c r="E82" s="56">
        <f t="shared" ca="1" si="50"/>
        <v>0.80097535292077793</v>
      </c>
      <c r="F82" s="42">
        <f t="shared" ca="1" si="51"/>
        <v>43.189807690282933</v>
      </c>
      <c r="G82" s="42"/>
      <c r="H82" s="25">
        <v>78</v>
      </c>
      <c r="I82" s="42">
        <f t="shared" ca="1" si="52"/>
        <v>0.76998024658475295</v>
      </c>
      <c r="J82" s="42">
        <f t="shared" ca="1" si="53"/>
        <v>3.762120313605759</v>
      </c>
      <c r="K82" s="4"/>
      <c r="L82" s="4"/>
      <c r="M82" s="4"/>
      <c r="O82" s="25">
        <v>78</v>
      </c>
      <c r="P82" s="58">
        <f t="shared" ca="1" si="54"/>
        <v>0.13410873796398848</v>
      </c>
      <c r="Q82" s="42">
        <f t="shared" ca="1" si="55"/>
        <v>543.74963321136192</v>
      </c>
      <c r="R82" s="42"/>
      <c r="S82" s="25">
        <v>78</v>
      </c>
      <c r="T82" s="58">
        <f t="shared" ca="1" si="56"/>
        <v>0.13659196237336868</v>
      </c>
      <c r="U82" s="42">
        <f t="shared" ca="1" si="57"/>
        <v>3.163588656201493</v>
      </c>
      <c r="W82" s="1">
        <f t="shared" ca="1" si="60"/>
        <v>45346.136948578867</v>
      </c>
      <c r="X82" s="1">
        <f t="shared" ca="1" si="61"/>
        <v>45346.293703591931</v>
      </c>
      <c r="Y82" s="1">
        <f t="shared" ca="1" si="62"/>
        <v>45423.874925646574</v>
      </c>
      <c r="Z82" s="1">
        <f t="shared" ca="1" si="63"/>
        <v>45424.006741840582</v>
      </c>
      <c r="AA82" s="1"/>
      <c r="AC82" s="49">
        <v>79</v>
      </c>
      <c r="AD82" s="90">
        <f t="shared" ca="1" si="41"/>
        <v>44699.232665741074</v>
      </c>
      <c r="AE82" s="49" t="str">
        <f t="shared" ca="1" si="42"/>
        <v>EQUIPO 2</v>
      </c>
      <c r="AF82" s="49" t="str">
        <f t="shared" ca="1" si="43"/>
        <v>FIN</v>
      </c>
      <c r="AG82" s="49">
        <f t="shared" ca="1" si="58"/>
        <v>1</v>
      </c>
      <c r="AH82" s="49">
        <f t="shared" ca="1" si="59"/>
        <v>1</v>
      </c>
      <c r="AI82" s="49">
        <f t="shared" ca="1" si="44"/>
        <v>1</v>
      </c>
      <c r="AJ82" s="49">
        <f t="shared" ca="1" si="45"/>
        <v>9900</v>
      </c>
      <c r="AK82" s="49">
        <f t="shared" ca="1" si="46"/>
        <v>5.6538008762290701</v>
      </c>
      <c r="AL82" s="49">
        <f t="shared" ca="1" si="47"/>
        <v>55972.628674667794</v>
      </c>
      <c r="AM82" s="49">
        <f t="shared" ca="1" si="40"/>
        <v>55972.628674667794</v>
      </c>
      <c r="AN82" s="49">
        <f t="shared" ca="1" si="48"/>
        <v>2022</v>
      </c>
      <c r="AO82" s="49">
        <f t="shared" ca="1" si="49"/>
        <v>5</v>
      </c>
      <c r="AU82" s="25">
        <v>72</v>
      </c>
      <c r="AV82" s="25">
        <v>0.98510208506047625</v>
      </c>
      <c r="AW82" s="25">
        <v>0.9720219082399908</v>
      </c>
      <c r="AX82" s="25">
        <v>0.98636087413890572</v>
      </c>
      <c r="AY82" s="25">
        <v>0.99390557935816137</v>
      </c>
      <c r="AZ82" s="25">
        <v>0.97878084641832586</v>
      </c>
      <c r="BA82" s="25">
        <v>0.98526942738138712</v>
      </c>
      <c r="BB82" s="25">
        <v>0.98568082293803638</v>
      </c>
      <c r="BC82" s="25">
        <v>0.97706536949452549</v>
      </c>
      <c r="BD82" s="25">
        <v>0.98360109194134049</v>
      </c>
      <c r="BE82" s="25">
        <v>0.98350883048924154</v>
      </c>
      <c r="BF82" s="25">
        <v>0.99756966983907414</v>
      </c>
      <c r="BG82" s="25">
        <v>0.98391918414921875</v>
      </c>
      <c r="BH82" s="25">
        <v>0.9720219082399908</v>
      </c>
      <c r="BI82" s="25">
        <v>0.98430036461112114</v>
      </c>
    </row>
    <row r="83" spans="4:61">
      <c r="D83" s="25">
        <v>79</v>
      </c>
      <c r="E83" s="56">
        <f t="shared" ca="1" si="50"/>
        <v>0.72645571136034404</v>
      </c>
      <c r="F83" s="42">
        <f t="shared" ca="1" si="51"/>
        <v>65.097107343912185</v>
      </c>
      <c r="G83" s="42"/>
      <c r="H83" s="25">
        <v>79</v>
      </c>
      <c r="I83" s="42">
        <f t="shared" ca="1" si="52"/>
        <v>0.75094526562710229</v>
      </c>
      <c r="J83" s="42">
        <f t="shared" ca="1" si="53"/>
        <v>3.7421002195988513</v>
      </c>
      <c r="K83" s="4"/>
      <c r="L83" s="4"/>
      <c r="M83" s="4"/>
      <c r="O83" s="25">
        <v>79</v>
      </c>
      <c r="P83" s="58">
        <f t="shared" ca="1" si="54"/>
        <v>0.9769647278719813</v>
      </c>
      <c r="Q83" s="42">
        <f t="shared" ca="1" si="55"/>
        <v>4.9971893127428375</v>
      </c>
      <c r="R83" s="42"/>
      <c r="S83" s="25">
        <v>79</v>
      </c>
      <c r="T83" s="58">
        <f t="shared" ca="1" si="56"/>
        <v>0.46219026337064939</v>
      </c>
      <c r="U83" s="42">
        <f t="shared" ca="1" si="57"/>
        <v>3.4694717059804976</v>
      </c>
      <c r="W83" s="1">
        <f t="shared" ca="1" si="60"/>
        <v>45349.006083064596</v>
      </c>
      <c r="X83" s="1">
        <f t="shared" ca="1" si="61"/>
        <v>45349.162003907077</v>
      </c>
      <c r="Y83" s="1">
        <f t="shared" ca="1" si="62"/>
        <v>45424.214958061944</v>
      </c>
      <c r="Z83" s="1">
        <f t="shared" ca="1" si="63"/>
        <v>45424.359519383026</v>
      </c>
      <c r="AA83" s="1"/>
      <c r="AC83" s="49">
        <v>80</v>
      </c>
      <c r="AD83" s="90">
        <f t="shared" ca="1" si="41"/>
        <v>44699.468240777584</v>
      </c>
      <c r="AE83" s="49" t="str">
        <f t="shared" ca="1" si="42"/>
        <v>EQUIPO 1</v>
      </c>
      <c r="AF83" s="49" t="str">
        <f t="shared" ca="1" si="43"/>
        <v>INICIO</v>
      </c>
      <c r="AG83" s="49">
        <f t="shared" ca="1" si="58"/>
        <v>0</v>
      </c>
      <c r="AH83" s="49">
        <f t="shared" ca="1" si="59"/>
        <v>1</v>
      </c>
      <c r="AI83" s="49">
        <f t="shared" ca="1" si="44"/>
        <v>1</v>
      </c>
      <c r="AJ83" s="49">
        <f t="shared" ca="1" si="45"/>
        <v>5400</v>
      </c>
      <c r="AK83" s="49">
        <f t="shared" ca="1" si="46"/>
        <v>3.1222917610430159</v>
      </c>
      <c r="AL83" s="49">
        <f t="shared" ca="1" si="47"/>
        <v>16860.375509632286</v>
      </c>
      <c r="AM83" s="49">
        <f t="shared" ca="1" si="40"/>
        <v>30910.688434325857</v>
      </c>
      <c r="AN83" s="49">
        <f t="shared" ca="1" si="48"/>
        <v>2022</v>
      </c>
      <c r="AO83" s="49">
        <f t="shared" ca="1" si="49"/>
        <v>5</v>
      </c>
      <c r="AU83" s="25">
        <v>73</v>
      </c>
      <c r="AV83" s="25">
        <v>0.97850341111109396</v>
      </c>
      <c r="AW83" s="25">
        <v>0.97893864655495655</v>
      </c>
      <c r="AX83" s="25">
        <v>0.99441968397325009</v>
      </c>
      <c r="AY83" s="25">
        <v>0.99233350990927005</v>
      </c>
      <c r="AZ83" s="25">
        <v>0.98329972746142558</v>
      </c>
      <c r="BA83" s="25">
        <v>0.98554359041163209</v>
      </c>
      <c r="BB83" s="25">
        <v>0.99069222996133088</v>
      </c>
      <c r="BC83" s="25">
        <v>0.98841153769264378</v>
      </c>
      <c r="BD83" s="25">
        <v>0.98699325235964075</v>
      </c>
      <c r="BE83" s="25">
        <v>0.99538592124987946</v>
      </c>
      <c r="BF83" s="25">
        <v>0.98197199030440641</v>
      </c>
      <c r="BG83" s="25">
        <v>0.978566376158434</v>
      </c>
      <c r="BH83" s="25">
        <v>0.97850341111109396</v>
      </c>
      <c r="BI83" s="25">
        <v>0.98623404145846372</v>
      </c>
    </row>
    <row r="84" spans="4:61">
      <c r="D84" s="25">
        <v>80</v>
      </c>
      <c r="E84" s="56">
        <f t="shared" ca="1" si="50"/>
        <v>0.93977895614203355</v>
      </c>
      <c r="F84" s="42">
        <f t="shared" ca="1" si="51"/>
        <v>10.307689643503474</v>
      </c>
      <c r="G84" s="42"/>
      <c r="H84" s="25">
        <v>80</v>
      </c>
      <c r="I84" s="42">
        <f t="shared" ca="1" si="52"/>
        <v>0.85596667737446719</v>
      </c>
      <c r="J84" s="42">
        <f t="shared" ca="1" si="53"/>
        <v>3.8677775750140682</v>
      </c>
      <c r="K84" s="4"/>
      <c r="L84" s="4"/>
      <c r="M84" s="4"/>
      <c r="O84" s="25">
        <v>80</v>
      </c>
      <c r="P84" s="58">
        <f t="shared" ca="1" si="54"/>
        <v>0.95739041018966642</v>
      </c>
      <c r="Q84" s="42">
        <f t="shared" ca="1" si="55"/>
        <v>9.6470103755234753</v>
      </c>
      <c r="R84" s="42"/>
      <c r="S84" s="25">
        <v>80</v>
      </c>
      <c r="T84" s="58">
        <f t="shared" ca="1" si="56"/>
        <v>0.21569551474310233</v>
      </c>
      <c r="U84" s="42">
        <f t="shared" ca="1" si="57"/>
        <v>3.2580105209287429</v>
      </c>
      <c r="W84" s="1">
        <f t="shared" ca="1" si="60"/>
        <v>45349.591490975559</v>
      </c>
      <c r="X84" s="1">
        <f t="shared" ca="1" si="61"/>
        <v>45349.752648374517</v>
      </c>
      <c r="Y84" s="1">
        <f t="shared" ca="1" si="62"/>
        <v>45424.76147814867</v>
      </c>
      <c r="Z84" s="1">
        <f t="shared" ca="1" si="63"/>
        <v>45424.89722858704</v>
      </c>
      <c r="AA84" s="1"/>
      <c r="AC84" s="49">
        <v>81</v>
      </c>
      <c r="AD84" s="90">
        <f t="shared" ca="1" si="41"/>
        <v>44699.598336267627</v>
      </c>
      <c r="AE84" s="49" t="str">
        <f t="shared" ca="1" si="42"/>
        <v>EQUIPO 1</v>
      </c>
      <c r="AF84" s="49" t="str">
        <f t="shared" ca="1" si="43"/>
        <v>FIN</v>
      </c>
      <c r="AG84" s="49">
        <f t="shared" ca="1" si="58"/>
        <v>1</v>
      </c>
      <c r="AH84" s="49">
        <f t="shared" ca="1" si="59"/>
        <v>1</v>
      </c>
      <c r="AI84" s="49">
        <f t="shared" ca="1" si="44"/>
        <v>1</v>
      </c>
      <c r="AJ84" s="49">
        <f t="shared" ca="1" si="45"/>
        <v>9900</v>
      </c>
      <c r="AK84" s="49">
        <f t="shared" ca="1" si="46"/>
        <v>121.15608234121464</v>
      </c>
      <c r="AL84" s="49">
        <f t="shared" ca="1" si="47"/>
        <v>1199445.215178025</v>
      </c>
      <c r="AM84" s="49">
        <f t="shared" ca="1" si="40"/>
        <v>1199445.215178025</v>
      </c>
      <c r="AN84" s="49">
        <f t="shared" ca="1" si="48"/>
        <v>2022</v>
      </c>
      <c r="AO84" s="49">
        <f t="shared" ca="1" si="49"/>
        <v>5</v>
      </c>
      <c r="AU84" s="25">
        <v>74</v>
      </c>
      <c r="AV84" s="25">
        <v>0.99186118757658703</v>
      </c>
      <c r="AW84" s="25">
        <v>0.9747136324051815</v>
      </c>
      <c r="AX84" s="25">
        <v>0.98441962706863673</v>
      </c>
      <c r="AY84" s="25">
        <v>0.98990966993577389</v>
      </c>
      <c r="AZ84" s="25">
        <v>0.99119976861716053</v>
      </c>
      <c r="BA84" s="25">
        <v>0.97687023095226522</v>
      </c>
      <c r="BB84" s="25">
        <v>0.98670436134729178</v>
      </c>
      <c r="BC84" s="25">
        <v>0.98967615820030475</v>
      </c>
      <c r="BD84" s="25">
        <v>0.98814422068199503</v>
      </c>
      <c r="BE84" s="25">
        <v>0.98600856982528884</v>
      </c>
      <c r="BF84" s="25">
        <v>0.98798437835584729</v>
      </c>
      <c r="BG84" s="25">
        <v>0.98599275041400514</v>
      </c>
      <c r="BH84" s="25">
        <v>0.9747136324051815</v>
      </c>
      <c r="BI84" s="25">
        <v>0.98608739795040579</v>
      </c>
    </row>
    <row r="85" spans="4:61">
      <c r="D85" s="25">
        <v>81</v>
      </c>
      <c r="E85" s="56">
        <f t="shared" ca="1" si="50"/>
        <v>0.86617968040328108</v>
      </c>
      <c r="F85" s="42">
        <f t="shared" ca="1" si="51"/>
        <v>26.478600912278843</v>
      </c>
      <c r="G85" s="42"/>
      <c r="H85" s="25">
        <v>81</v>
      </c>
      <c r="I85" s="42">
        <f t="shared" ca="1" si="52"/>
        <v>2.0040175201374577E-2</v>
      </c>
      <c r="J85" s="42">
        <f t="shared" ca="1" si="53"/>
        <v>2.8505872748628112</v>
      </c>
      <c r="K85" s="4"/>
      <c r="L85" s="4"/>
      <c r="M85" s="4"/>
      <c r="O85" s="25">
        <v>81</v>
      </c>
      <c r="P85" s="58">
        <f t="shared" ca="1" si="54"/>
        <v>0.61906697016165624</v>
      </c>
      <c r="Q85" s="42">
        <f t="shared" ca="1" si="55"/>
        <v>120.42596042617028</v>
      </c>
      <c r="R85" s="42"/>
      <c r="S85" s="25">
        <v>81</v>
      </c>
      <c r="T85" s="58">
        <f t="shared" ca="1" si="56"/>
        <v>0.4048540983005644</v>
      </c>
      <c r="U85" s="42">
        <f t="shared" ca="1" si="57"/>
        <v>3.4248854560438078</v>
      </c>
      <c r="W85" s="1">
        <f t="shared" ca="1" si="60"/>
        <v>45350.855923412528</v>
      </c>
      <c r="X85" s="1">
        <f t="shared" ca="1" si="61"/>
        <v>45350.974697882317</v>
      </c>
      <c r="Y85" s="1">
        <f t="shared" ca="1" si="62"/>
        <v>45429.914976938133</v>
      </c>
      <c r="Z85" s="1">
        <f t="shared" ca="1" si="63"/>
        <v>45430.057680498801</v>
      </c>
      <c r="AA85" s="1"/>
      <c r="AC85" s="49">
        <v>82</v>
      </c>
      <c r="AD85" s="90">
        <f t="shared" ca="1" si="41"/>
        <v>44704.646506365178</v>
      </c>
      <c r="AE85" s="49" t="str">
        <f t="shared" ca="1" si="42"/>
        <v>EQUIPO 1</v>
      </c>
      <c r="AF85" s="49" t="str">
        <f t="shared" ca="1" si="43"/>
        <v>INICIO</v>
      </c>
      <c r="AG85" s="49">
        <f t="shared" ca="1" si="58"/>
        <v>0</v>
      </c>
      <c r="AH85" s="49">
        <f t="shared" ca="1" si="59"/>
        <v>1</v>
      </c>
      <c r="AI85" s="49">
        <f t="shared" ca="1" si="44"/>
        <v>1</v>
      </c>
      <c r="AJ85" s="49">
        <f t="shared" ca="1" si="45"/>
        <v>5400</v>
      </c>
      <c r="AK85" s="49">
        <f t="shared" ca="1" si="46"/>
        <v>3.2632372371735983</v>
      </c>
      <c r="AL85" s="49">
        <f t="shared" ca="1" si="47"/>
        <v>17621.481080737431</v>
      </c>
      <c r="AM85" s="49">
        <f t="shared" ca="1" si="40"/>
        <v>32306.048648018623</v>
      </c>
      <c r="AN85" s="49">
        <f t="shared" ca="1" si="48"/>
        <v>2022</v>
      </c>
      <c r="AO85" s="49">
        <f t="shared" ca="1" si="49"/>
        <v>5</v>
      </c>
      <c r="AU85" s="25">
        <v>75</v>
      </c>
      <c r="AV85" s="25">
        <v>0.9812402790737742</v>
      </c>
      <c r="AW85" s="25">
        <v>0.99083113133609613</v>
      </c>
      <c r="AX85" s="25">
        <v>0.97483300981473697</v>
      </c>
      <c r="AY85" s="25">
        <v>0.98429730903309953</v>
      </c>
      <c r="AZ85" s="25">
        <v>0.98834218323341938</v>
      </c>
      <c r="BA85" s="25">
        <v>0.98720283052320934</v>
      </c>
      <c r="BB85" s="25">
        <v>0.99024432867838741</v>
      </c>
      <c r="BC85" s="25">
        <v>0.99513731565583086</v>
      </c>
      <c r="BD85" s="25">
        <v>0.98345458756516413</v>
      </c>
      <c r="BE85" s="25">
        <v>0.98354055390657324</v>
      </c>
      <c r="BF85" s="25">
        <v>0.99357161110398884</v>
      </c>
      <c r="BG85" s="25">
        <v>0.99493107128821112</v>
      </c>
      <c r="BH85" s="25">
        <v>0.97483300981473697</v>
      </c>
      <c r="BI85" s="25">
        <v>0.98730511940857846</v>
      </c>
    </row>
    <row r="86" spans="4:61">
      <c r="D86" s="25">
        <v>82</v>
      </c>
      <c r="E86" s="56">
        <f t="shared" ca="1" si="50"/>
        <v>0.50235484067608649</v>
      </c>
      <c r="F86" s="42">
        <f t="shared" ca="1" si="51"/>
        <v>154.36471899893604</v>
      </c>
      <c r="G86" s="42"/>
      <c r="H86" s="25">
        <v>82</v>
      </c>
      <c r="I86" s="42">
        <f t="shared" ca="1" si="52"/>
        <v>7.7969080283047054E-2</v>
      </c>
      <c r="J86" s="42">
        <f t="shared" ca="1" si="53"/>
        <v>3.0576155843621184</v>
      </c>
      <c r="K86" s="4"/>
      <c r="L86" s="4"/>
      <c r="M86" s="4"/>
      <c r="O86" s="25">
        <v>82</v>
      </c>
      <c r="P86" s="58">
        <f t="shared" ca="1" si="54"/>
        <v>0.85899958974470536</v>
      </c>
      <c r="Q86" s="42">
        <f t="shared" ca="1" si="55"/>
        <v>35.944335693081506</v>
      </c>
      <c r="R86" s="42"/>
      <c r="S86" s="25">
        <v>82</v>
      </c>
      <c r="T86" s="58">
        <f t="shared" ca="1" si="56"/>
        <v>0.24935054221226816</v>
      </c>
      <c r="U86" s="42">
        <f t="shared" ca="1" si="57"/>
        <v>3.2917144859356093</v>
      </c>
      <c r="W86" s="1">
        <f t="shared" ca="1" si="60"/>
        <v>45357.406561173942</v>
      </c>
      <c r="X86" s="1">
        <f t="shared" ca="1" si="61"/>
        <v>45357.53396182329</v>
      </c>
      <c r="Y86" s="1">
        <f t="shared" ca="1" si="62"/>
        <v>45431.555361152678</v>
      </c>
      <c r="Z86" s="1">
        <f t="shared" ca="1" si="63"/>
        <v>45431.692515922921</v>
      </c>
      <c r="AA86" s="1"/>
      <c r="AC86" s="49">
        <v>83</v>
      </c>
      <c r="AD86" s="90">
        <f t="shared" ca="1" si="41"/>
        <v>44704.782474583393</v>
      </c>
      <c r="AE86" s="49" t="str">
        <f t="shared" ca="1" si="42"/>
        <v>EQUIPO 1</v>
      </c>
      <c r="AF86" s="49" t="str">
        <f t="shared" ca="1" si="43"/>
        <v>FIN</v>
      </c>
      <c r="AG86" s="49">
        <f t="shared" ca="1" si="58"/>
        <v>1</v>
      </c>
      <c r="AH86" s="49">
        <f t="shared" ca="1" si="59"/>
        <v>1</v>
      </c>
      <c r="AI86" s="49">
        <f t="shared" ca="1" si="44"/>
        <v>1</v>
      </c>
      <c r="AJ86" s="49">
        <f t="shared" ca="1" si="45"/>
        <v>9900</v>
      </c>
      <c r="AK86" s="49">
        <f t="shared" ca="1" si="46"/>
        <v>6.7842974728555419</v>
      </c>
      <c r="AL86" s="49">
        <f t="shared" ca="1" si="47"/>
        <v>67164.544981269864</v>
      </c>
      <c r="AM86" s="49">
        <f t="shared" ca="1" si="40"/>
        <v>67164.544981269864</v>
      </c>
      <c r="AN86" s="49">
        <f t="shared" ca="1" si="48"/>
        <v>2022</v>
      </c>
      <c r="AO86" s="49">
        <f t="shared" ca="1" si="49"/>
        <v>5</v>
      </c>
      <c r="AU86" s="25">
        <v>76</v>
      </c>
      <c r="AV86" s="25">
        <v>0.9811005677640261</v>
      </c>
      <c r="AW86" s="25">
        <v>0.98265681460211618</v>
      </c>
      <c r="AX86" s="25">
        <v>0.99025242191730756</v>
      </c>
      <c r="AY86" s="25">
        <v>0.97860840798829785</v>
      </c>
      <c r="AZ86" s="25">
        <v>0.98699960773977624</v>
      </c>
      <c r="BA86" s="25">
        <v>0.9872056248705614</v>
      </c>
      <c r="BB86" s="25">
        <v>0.98514837914930753</v>
      </c>
      <c r="BC86" s="25">
        <v>0.99209821063597003</v>
      </c>
      <c r="BD86" s="25">
        <v>0.98782939685510229</v>
      </c>
      <c r="BE86" s="25">
        <v>0.98675823820467001</v>
      </c>
      <c r="BF86" s="25">
        <v>0.98829892751688886</v>
      </c>
      <c r="BG86" s="25">
        <v>0.99612676789349119</v>
      </c>
      <c r="BH86" s="25">
        <v>0.97860840798829785</v>
      </c>
      <c r="BI86" s="25">
        <v>0.98698919387537165</v>
      </c>
    </row>
    <row r="87" spans="4:61">
      <c r="D87" s="25">
        <v>83</v>
      </c>
      <c r="E87" s="56">
        <f t="shared" ca="1" si="50"/>
        <v>0.80972101096669125</v>
      </c>
      <c r="F87" s="42">
        <f t="shared" ca="1" si="51"/>
        <v>40.819394917798476</v>
      </c>
      <c r="G87" s="42"/>
      <c r="H87" s="25">
        <v>83</v>
      </c>
      <c r="I87" s="42">
        <f t="shared" ca="1" si="52"/>
        <v>0.54478386870009765</v>
      </c>
      <c r="J87" s="42">
        <f t="shared" ca="1" si="53"/>
        <v>3.5576276046511333</v>
      </c>
      <c r="K87" s="4"/>
      <c r="L87" s="4"/>
      <c r="M87" s="4"/>
      <c r="O87" s="25">
        <v>83</v>
      </c>
      <c r="P87" s="58">
        <f t="shared" ca="1" si="54"/>
        <v>0.26048703888740299</v>
      </c>
      <c r="Q87" s="42">
        <f t="shared" ca="1" si="55"/>
        <v>356.51922401809128</v>
      </c>
      <c r="R87" s="42"/>
      <c r="S87" s="25">
        <v>83</v>
      </c>
      <c r="T87" s="58">
        <f t="shared" ca="1" si="56"/>
        <v>0.39656149823590159</v>
      </c>
      <c r="U87" s="42">
        <f t="shared" ca="1" si="57"/>
        <v>3.4183282856951043</v>
      </c>
      <c r="W87" s="1">
        <f t="shared" ca="1" si="60"/>
        <v>45359.234769944866</v>
      </c>
      <c r="X87" s="1">
        <f t="shared" ca="1" si="61"/>
        <v>45359.38300442839</v>
      </c>
      <c r="Y87" s="1">
        <f t="shared" ca="1" si="62"/>
        <v>45446.547483590344</v>
      </c>
      <c r="Z87" s="1">
        <f t="shared" ca="1" si="63"/>
        <v>45446.689913935581</v>
      </c>
      <c r="AA87" s="1"/>
      <c r="AC87" s="49">
        <v>84</v>
      </c>
      <c r="AD87" s="90">
        <f t="shared" ca="1" si="41"/>
        <v>44705.065153644762</v>
      </c>
      <c r="AE87" s="49" t="str">
        <f t="shared" ca="1" si="42"/>
        <v>EQUIPO 1</v>
      </c>
      <c r="AF87" s="49" t="str">
        <f t="shared" ca="1" si="43"/>
        <v>INICIO</v>
      </c>
      <c r="AG87" s="49">
        <f t="shared" ca="1" si="58"/>
        <v>0</v>
      </c>
      <c r="AH87" s="49">
        <f t="shared" ca="1" si="59"/>
        <v>1</v>
      </c>
      <c r="AI87" s="49">
        <f t="shared" ca="1" si="44"/>
        <v>1</v>
      </c>
      <c r="AJ87" s="49">
        <f t="shared" ca="1" si="45"/>
        <v>5400</v>
      </c>
      <c r="AK87" s="49">
        <f t="shared" ca="1" si="46"/>
        <v>3.7701775979949161</v>
      </c>
      <c r="AL87" s="49">
        <f t="shared" ca="1" si="47"/>
        <v>20358.959029172547</v>
      </c>
      <c r="AM87" s="49">
        <f t="shared" ca="1" si="40"/>
        <v>37324.75822014967</v>
      </c>
      <c r="AN87" s="49">
        <f t="shared" ca="1" si="48"/>
        <v>2022</v>
      </c>
      <c r="AO87" s="49">
        <f t="shared" ca="1" si="49"/>
        <v>5</v>
      </c>
      <c r="AU87" s="25">
        <v>77</v>
      </c>
      <c r="AV87" s="25">
        <v>0.99070664900524819</v>
      </c>
      <c r="AW87" s="25">
        <v>0.98437729482111391</v>
      </c>
      <c r="AX87" s="25">
        <v>0.9925525224165449</v>
      </c>
      <c r="AY87" s="25">
        <v>0.98916234528436475</v>
      </c>
      <c r="AZ87" s="25">
        <v>0.99513364712960073</v>
      </c>
      <c r="BA87" s="25">
        <v>0.99030016819795663</v>
      </c>
      <c r="BB87" s="25">
        <v>0.99717950316214632</v>
      </c>
      <c r="BC87" s="25">
        <v>0.98922621940739308</v>
      </c>
      <c r="BD87" s="25">
        <v>0.96880630055688954</v>
      </c>
      <c r="BE87" s="25">
        <v>0.98414923232980356</v>
      </c>
      <c r="BF87" s="25">
        <v>0.99270578106134599</v>
      </c>
      <c r="BG87" s="25">
        <v>0.99334803017595774</v>
      </c>
      <c r="BH87" s="25">
        <v>0.96880630055688954</v>
      </c>
      <c r="BI87" s="25">
        <v>0.98894973327801161</v>
      </c>
    </row>
    <row r="88" spans="4:61">
      <c r="D88" s="25">
        <v>84</v>
      </c>
      <c r="E88" s="56">
        <f t="shared" ca="1" si="50"/>
        <v>0.79686652291791571</v>
      </c>
      <c r="F88" s="42">
        <f t="shared" ca="1" si="51"/>
        <v>44.317528845029358</v>
      </c>
      <c r="G88" s="42"/>
      <c r="H88" s="25">
        <v>84</v>
      </c>
      <c r="I88" s="42">
        <f t="shared" ca="1" si="52"/>
        <v>0.45908298428273686</v>
      </c>
      <c r="J88" s="42">
        <f t="shared" ca="1" si="53"/>
        <v>3.4873492703972722</v>
      </c>
      <c r="K88" s="4"/>
      <c r="L88" s="4"/>
      <c r="M88" s="4"/>
      <c r="O88" s="25">
        <v>84</v>
      </c>
      <c r="P88" s="58">
        <f t="shared" ca="1" si="54"/>
        <v>0.81739837760754952</v>
      </c>
      <c r="Q88" s="42">
        <f t="shared" ca="1" si="55"/>
        <v>48.393738261828091</v>
      </c>
      <c r="R88" s="42"/>
      <c r="S88" s="25">
        <v>84</v>
      </c>
      <c r="T88" s="58">
        <f t="shared" ca="1" si="56"/>
        <v>0.27404358860846756</v>
      </c>
      <c r="U88" s="42">
        <f t="shared" ca="1" si="57"/>
        <v>3.3149133023621968</v>
      </c>
      <c r="W88" s="1">
        <f t="shared" ca="1" si="60"/>
        <v>45361.229568130264</v>
      </c>
      <c r="X88" s="1">
        <f t="shared" ca="1" si="61"/>
        <v>45361.374874349865</v>
      </c>
      <c r="Y88" s="1">
        <f t="shared" ca="1" si="62"/>
        <v>45448.706319696488</v>
      </c>
      <c r="Z88" s="1">
        <f t="shared" ca="1" si="63"/>
        <v>45448.844441084089</v>
      </c>
      <c r="AA88" s="1"/>
      <c r="AC88" s="49">
        <v>85</v>
      </c>
      <c r="AD88" s="90">
        <f t="shared" ca="1" si="41"/>
        <v>44705.222244378012</v>
      </c>
      <c r="AE88" s="49" t="str">
        <f t="shared" ca="1" si="42"/>
        <v>EQUIPO 1</v>
      </c>
      <c r="AF88" s="49" t="str">
        <f t="shared" ca="1" si="43"/>
        <v>FIN</v>
      </c>
      <c r="AG88" s="49">
        <f t="shared" ca="1" si="58"/>
        <v>1</v>
      </c>
      <c r="AH88" s="49">
        <f t="shared" ca="1" si="59"/>
        <v>1</v>
      </c>
      <c r="AI88" s="49">
        <f t="shared" ca="1" si="44"/>
        <v>1</v>
      </c>
      <c r="AJ88" s="49">
        <f t="shared" ca="1" si="45"/>
        <v>9900</v>
      </c>
      <c r="AK88" s="49">
        <f t="shared" ca="1" si="46"/>
        <v>186.66613492771285</v>
      </c>
      <c r="AL88" s="49">
        <f t="shared" ca="1" si="47"/>
        <v>1847994.7357843572</v>
      </c>
      <c r="AM88" s="49">
        <f t="shared" ca="1" si="40"/>
        <v>1847994.7357843572</v>
      </c>
      <c r="AN88" s="49">
        <f t="shared" ca="1" si="48"/>
        <v>2022</v>
      </c>
      <c r="AO88" s="49">
        <f t="shared" ca="1" si="49"/>
        <v>5</v>
      </c>
      <c r="AU88" s="25">
        <v>78</v>
      </c>
      <c r="AV88" s="25">
        <v>0.98887877794126822</v>
      </c>
      <c r="AW88" s="25">
        <v>0.9855951287341278</v>
      </c>
      <c r="AX88" s="25">
        <v>0.99742296273425624</v>
      </c>
      <c r="AY88" s="25">
        <v>0.98141609530523355</v>
      </c>
      <c r="AZ88" s="25">
        <v>0.99053476770847826</v>
      </c>
      <c r="BA88" s="25">
        <v>0.97814450840365197</v>
      </c>
      <c r="BB88" s="25">
        <v>0.98359570791991802</v>
      </c>
      <c r="BC88" s="25">
        <v>0.97719790166125775</v>
      </c>
      <c r="BD88" s="25">
        <v>0.98351710184213181</v>
      </c>
      <c r="BE88" s="25">
        <v>0.97873607543833085</v>
      </c>
      <c r="BF88" s="25">
        <v>0.99045673571465265</v>
      </c>
      <c r="BG88" s="25">
        <v>0.99213267621100587</v>
      </c>
      <c r="BH88" s="25">
        <v>0.97719790166125775</v>
      </c>
      <c r="BI88" s="25">
        <v>0.98569193265317034</v>
      </c>
    </row>
    <row r="89" spans="4:61">
      <c r="D89" s="25">
        <v>85</v>
      </c>
      <c r="E89" s="56">
        <f t="shared" ca="1" si="50"/>
        <v>0.754493225948484</v>
      </c>
      <c r="F89" s="42">
        <f t="shared" ca="1" si="51"/>
        <v>56.485112123914206</v>
      </c>
      <c r="G89" s="42"/>
      <c r="H89" s="25">
        <v>85</v>
      </c>
      <c r="I89" s="42">
        <f t="shared" ca="1" si="52"/>
        <v>0.39191860945118351</v>
      </c>
      <c r="J89" s="42">
        <f t="shared" ca="1" si="53"/>
        <v>3.4313265367025072</v>
      </c>
      <c r="K89" s="4"/>
      <c r="L89" s="4"/>
      <c r="M89" s="4"/>
      <c r="O89" s="25">
        <v>85</v>
      </c>
      <c r="P89" s="58">
        <f t="shared" ca="1" si="54"/>
        <v>0.93155739469140708</v>
      </c>
      <c r="Q89" s="42">
        <f t="shared" ca="1" si="55"/>
        <v>16.112185993943474</v>
      </c>
      <c r="R89" s="42"/>
      <c r="S89" s="25">
        <v>85</v>
      </c>
      <c r="T89" s="58">
        <f t="shared" ca="1" si="56"/>
        <v>0.19717550686123797</v>
      </c>
      <c r="U89" s="42">
        <f t="shared" ca="1" si="57"/>
        <v>3.238163258556483</v>
      </c>
      <c r="W89" s="1">
        <f t="shared" ca="1" si="60"/>
        <v>45363.728420688363</v>
      </c>
      <c r="X89" s="1">
        <f t="shared" ca="1" si="61"/>
        <v>45363.871392627392</v>
      </c>
      <c r="Y89" s="1">
        <f t="shared" ca="1" si="62"/>
        <v>45449.515782167167</v>
      </c>
      <c r="Z89" s="1">
        <f t="shared" ca="1" si="63"/>
        <v>45449.650705636275</v>
      </c>
      <c r="AA89" s="1"/>
      <c r="AC89" s="49">
        <v>86</v>
      </c>
      <c r="AD89" s="90">
        <f t="shared" ca="1" si="41"/>
        <v>44713</v>
      </c>
      <c r="AE89" s="49" t="str">
        <f t="shared" ca="1" si="42"/>
        <v>CAMBIO MES</v>
      </c>
      <c r="AF89" s="49" t="str">
        <f t="shared" ca="1" si="43"/>
        <v>CAMBIO MES</v>
      </c>
      <c r="AG89" s="49">
        <f t="shared" ca="1" si="58"/>
        <v>1</v>
      </c>
      <c r="AH89" s="49">
        <f t="shared" ca="1" si="59"/>
        <v>1</v>
      </c>
      <c r="AI89" s="49">
        <f t="shared" ca="1" si="44"/>
        <v>1</v>
      </c>
      <c r="AJ89" s="49">
        <f t="shared" ca="1" si="45"/>
        <v>9900</v>
      </c>
      <c r="AK89" s="49">
        <f t="shared" ca="1" si="46"/>
        <v>13.343894336954691</v>
      </c>
      <c r="AL89" s="49">
        <f t="shared" ca="1" si="47"/>
        <v>132104.55393585144</v>
      </c>
      <c r="AM89" s="49">
        <f t="shared" ca="1" si="40"/>
        <v>132104.55393585144</v>
      </c>
      <c r="AN89" s="49">
        <f t="shared" ca="1" si="48"/>
        <v>2022</v>
      </c>
      <c r="AO89" s="49">
        <f t="shared" ca="1" si="49"/>
        <v>6</v>
      </c>
      <c r="AU89" s="25">
        <v>79</v>
      </c>
      <c r="AV89" s="25">
        <v>0.97520279172826885</v>
      </c>
      <c r="AW89" s="25">
        <v>0.98824770948672092</v>
      </c>
      <c r="AX89" s="25">
        <v>0.98381455015862918</v>
      </c>
      <c r="AY89" s="25">
        <v>0.9663470452245535</v>
      </c>
      <c r="AZ89" s="25">
        <v>0.99603038544090572</v>
      </c>
      <c r="BA89" s="25">
        <v>0.98397753530591603</v>
      </c>
      <c r="BB89" s="25">
        <v>0.98844681620334784</v>
      </c>
      <c r="BC89" s="25">
        <v>0.9897994414399639</v>
      </c>
      <c r="BD89" s="25">
        <v>0.9784880873027767</v>
      </c>
      <c r="BE89" s="25">
        <v>0.98706641374591153</v>
      </c>
      <c r="BF89" s="25">
        <v>0.99695588283701153</v>
      </c>
      <c r="BG89" s="25">
        <v>0.99212934392050489</v>
      </c>
      <c r="BH89" s="25">
        <v>0.9663470452245535</v>
      </c>
      <c r="BI89" s="25">
        <v>0.98568961451957537</v>
      </c>
    </row>
    <row r="90" spans="4:61">
      <c r="D90" s="25">
        <v>86</v>
      </c>
      <c r="E90" s="56">
        <f t="shared" ca="1" si="50"/>
        <v>0.51315118569474638</v>
      </c>
      <c r="F90" s="42">
        <f t="shared" ca="1" si="51"/>
        <v>149.01098922073538</v>
      </c>
      <c r="G90" s="42"/>
      <c r="H90" s="25">
        <v>86</v>
      </c>
      <c r="I90" s="42">
        <f t="shared" ca="1" si="52"/>
        <v>0.32517804533660666</v>
      </c>
      <c r="J90" s="42">
        <f t="shared" ca="1" si="53"/>
        <v>3.3728980743552506</v>
      </c>
      <c r="K90" s="4"/>
      <c r="L90" s="4"/>
      <c r="M90" s="4"/>
      <c r="O90" s="25">
        <v>86</v>
      </c>
      <c r="P90" s="58">
        <f t="shared" ca="1" si="54"/>
        <v>8.3116566800798264E-2</v>
      </c>
      <c r="Q90" s="42">
        <f t="shared" ca="1" si="55"/>
        <v>680.78113373491658</v>
      </c>
      <c r="R90" s="42"/>
      <c r="S90" s="25">
        <v>86</v>
      </c>
      <c r="T90" s="58">
        <f t="shared" ca="1" si="56"/>
        <v>0.79893762691863501</v>
      </c>
      <c r="U90" s="42">
        <f t="shared" ca="1" si="57"/>
        <v>3.7545439103432634</v>
      </c>
      <c r="W90" s="1">
        <f t="shared" ca="1" si="60"/>
        <v>45370.080183844926</v>
      </c>
      <c r="X90" s="1">
        <f t="shared" ca="1" si="61"/>
        <v>45370.22072126469</v>
      </c>
      <c r="Y90" s="1">
        <f t="shared" ca="1" si="62"/>
        <v>45478.016586208563</v>
      </c>
      <c r="Z90" s="1">
        <f t="shared" ca="1" si="63"/>
        <v>45478.173025538163</v>
      </c>
      <c r="AA90" s="1"/>
      <c r="AC90" s="49">
        <v>87</v>
      </c>
      <c r="AD90" s="90">
        <f t="shared" ca="1" si="41"/>
        <v>44713.555995597373</v>
      </c>
      <c r="AE90" s="49" t="str">
        <f t="shared" ca="1" si="42"/>
        <v>EQUIPO 2</v>
      </c>
      <c r="AF90" s="49" t="str">
        <f t="shared" ca="1" si="43"/>
        <v>INICIO</v>
      </c>
      <c r="AG90" s="49">
        <f t="shared" ca="1" si="58"/>
        <v>1</v>
      </c>
      <c r="AH90" s="49">
        <f t="shared" ca="1" si="59"/>
        <v>0</v>
      </c>
      <c r="AI90" s="49">
        <f t="shared" ca="1" si="44"/>
        <v>1</v>
      </c>
      <c r="AJ90" s="49">
        <f t="shared" ca="1" si="45"/>
        <v>4500</v>
      </c>
      <c r="AK90" s="49">
        <f t="shared" ca="1" si="46"/>
        <v>3.5608218539273366</v>
      </c>
      <c r="AL90" s="49">
        <f t="shared" ca="1" si="47"/>
        <v>16023.698342673015</v>
      </c>
      <c r="AM90" s="49">
        <f t="shared" ca="1" si="40"/>
        <v>35252.136353880633</v>
      </c>
      <c r="AN90" s="49">
        <f t="shared" ca="1" si="48"/>
        <v>2022</v>
      </c>
      <c r="AO90" s="49">
        <f t="shared" ca="1" si="49"/>
        <v>6</v>
      </c>
      <c r="AU90" s="25">
        <v>80</v>
      </c>
      <c r="AV90" s="25">
        <v>0.98783865885228739</v>
      </c>
      <c r="AW90" s="25">
        <v>0.98483141761229098</v>
      </c>
      <c r="AX90" s="25">
        <v>0.98652183536580607</v>
      </c>
      <c r="AY90" s="25">
        <v>0.99688151136362724</v>
      </c>
      <c r="AZ90" s="25">
        <v>0.98151036615596932</v>
      </c>
      <c r="BA90" s="25">
        <v>0.98336412505798798</v>
      </c>
      <c r="BB90" s="25">
        <v>0.98405423362037303</v>
      </c>
      <c r="BC90" s="25">
        <v>0.97976719609408369</v>
      </c>
      <c r="BD90" s="25">
        <v>0.98639370970729012</v>
      </c>
      <c r="BE90" s="25">
        <v>0.98432285735553315</v>
      </c>
      <c r="BF90" s="25">
        <v>0.97538067182882293</v>
      </c>
      <c r="BG90" s="25">
        <v>0.98498623946245811</v>
      </c>
      <c r="BH90" s="25">
        <v>0.97538067182882293</v>
      </c>
      <c r="BI90" s="25">
        <v>0.9845875131804066</v>
      </c>
    </row>
    <row r="91" spans="4:61">
      <c r="D91" s="25">
        <v>87</v>
      </c>
      <c r="E91" s="56">
        <f t="shared" ca="1" si="50"/>
        <v>0.51886144820200575</v>
      </c>
      <c r="F91" s="42">
        <f t="shared" ca="1" si="51"/>
        <v>146.23312233437514</v>
      </c>
      <c r="G91" s="42"/>
      <c r="H91" s="25">
        <v>87</v>
      </c>
      <c r="I91" s="42">
        <f t="shared" ca="1" si="52"/>
        <v>0.42674654290647052</v>
      </c>
      <c r="J91" s="42">
        <f t="shared" ca="1" si="53"/>
        <v>3.4606014288131632</v>
      </c>
      <c r="K91" s="4"/>
      <c r="L91" s="4"/>
      <c r="M91" s="4"/>
      <c r="O91" s="25">
        <v>87</v>
      </c>
      <c r="P91" s="58">
        <f t="shared" ca="1" si="54"/>
        <v>0.19968973002542612</v>
      </c>
      <c r="Q91" s="42">
        <f t="shared" ca="1" si="55"/>
        <v>431.00180146968535</v>
      </c>
      <c r="R91" s="42"/>
      <c r="S91" s="25">
        <v>87</v>
      </c>
      <c r="T91" s="58">
        <f t="shared" ca="1" si="56"/>
        <v>5.0363410773197614E-2</v>
      </c>
      <c r="U91" s="42">
        <f t="shared" ca="1" si="57"/>
        <v>2.9968453306730378</v>
      </c>
      <c r="W91" s="1">
        <f t="shared" ca="1" si="60"/>
        <v>45376.313768028624</v>
      </c>
      <c r="X91" s="1">
        <f t="shared" ca="1" si="61"/>
        <v>45376.457959754822</v>
      </c>
      <c r="Y91" s="1">
        <f t="shared" ca="1" si="62"/>
        <v>45496.131433932736</v>
      </c>
      <c r="Z91" s="1">
        <f t="shared" ca="1" si="63"/>
        <v>45496.256302488182</v>
      </c>
      <c r="AA91" s="1"/>
      <c r="AC91" s="49">
        <v>88</v>
      </c>
      <c r="AD91" s="90">
        <f t="shared" ca="1" si="41"/>
        <v>44713.70436317462</v>
      </c>
      <c r="AE91" s="49" t="str">
        <f t="shared" ca="1" si="42"/>
        <v>EQUIPO 2</v>
      </c>
      <c r="AF91" s="49" t="str">
        <f t="shared" ca="1" si="43"/>
        <v>FIN</v>
      </c>
      <c r="AG91" s="49">
        <f t="shared" ca="1" si="58"/>
        <v>1</v>
      </c>
      <c r="AH91" s="49">
        <f t="shared" ca="1" si="59"/>
        <v>1</v>
      </c>
      <c r="AI91" s="49">
        <f t="shared" ca="1" si="44"/>
        <v>1</v>
      </c>
      <c r="AJ91" s="49">
        <f t="shared" ca="1" si="45"/>
        <v>9900</v>
      </c>
      <c r="AK91" s="49">
        <f t="shared" ca="1" si="46"/>
        <v>1.8894576550810598</v>
      </c>
      <c r="AL91" s="49">
        <f t="shared" ca="1" si="47"/>
        <v>18705.630785302492</v>
      </c>
      <c r="AM91" s="49">
        <f t="shared" ca="1" si="40"/>
        <v>18705.630785302492</v>
      </c>
      <c r="AN91" s="49">
        <f t="shared" ca="1" si="48"/>
        <v>2022</v>
      </c>
      <c r="AO91" s="49">
        <f t="shared" ca="1" si="49"/>
        <v>6</v>
      </c>
      <c r="AU91" s="25">
        <v>81</v>
      </c>
      <c r="AV91" s="25">
        <v>0.98779606374823326</v>
      </c>
      <c r="AW91" s="25">
        <v>0.98854946075481431</v>
      </c>
      <c r="AX91" s="25">
        <v>0.98129668539199466</v>
      </c>
      <c r="AY91" s="25">
        <v>0.9885106541060884</v>
      </c>
      <c r="AZ91" s="25">
        <v>0.99256931155062444</v>
      </c>
      <c r="BA91" s="25">
        <v>0.98002145750777481</v>
      </c>
      <c r="BB91" s="25">
        <v>0.98550639394165029</v>
      </c>
      <c r="BC91" s="25">
        <v>0.98288380895491256</v>
      </c>
      <c r="BD91" s="25">
        <v>0.98499435509575184</v>
      </c>
      <c r="BE91" s="25">
        <v>0.98057264642606201</v>
      </c>
      <c r="BF91" s="25">
        <v>0.98733548776358604</v>
      </c>
      <c r="BG91" s="25">
        <v>0.99342839124109295</v>
      </c>
      <c r="BH91" s="25">
        <v>0.98002145750777481</v>
      </c>
      <c r="BI91" s="25">
        <v>0.98612010254977378</v>
      </c>
    </row>
    <row r="92" spans="4:61">
      <c r="D92" s="25">
        <v>88</v>
      </c>
      <c r="E92" s="56">
        <f t="shared" ca="1" si="50"/>
        <v>0.54665219852368652</v>
      </c>
      <c r="F92" s="42">
        <f t="shared" ca="1" si="51"/>
        <v>133.21638003197805</v>
      </c>
      <c r="G92" s="42"/>
      <c r="H92" s="25">
        <v>88</v>
      </c>
      <c r="I92" s="42">
        <f t="shared" ca="1" si="52"/>
        <v>0.66595776691357589</v>
      </c>
      <c r="J92" s="42">
        <f t="shared" ca="1" si="53"/>
        <v>3.6608995058573077</v>
      </c>
      <c r="K92" s="4"/>
      <c r="L92" s="4"/>
      <c r="M92" s="4"/>
      <c r="O92" s="25">
        <v>88</v>
      </c>
      <c r="P92" s="58">
        <f t="shared" ca="1" si="54"/>
        <v>0.88547396274636636</v>
      </c>
      <c r="Q92" s="42">
        <f t="shared" ca="1" si="55"/>
        <v>28.432725057326493</v>
      </c>
      <c r="R92" s="42"/>
      <c r="S92" s="25">
        <v>88</v>
      </c>
      <c r="T92" s="58">
        <f t="shared" ca="1" si="56"/>
        <v>0.57847723068398627</v>
      </c>
      <c r="U92" s="42">
        <f t="shared" ca="1" si="57"/>
        <v>3.5589945326243355</v>
      </c>
      <c r="W92" s="1">
        <f t="shared" ca="1" si="60"/>
        <v>45382.008642256151</v>
      </c>
      <c r="X92" s="1">
        <f t="shared" ca="1" si="61"/>
        <v>45382.161179735558</v>
      </c>
      <c r="Y92" s="1">
        <f t="shared" ca="1" si="62"/>
        <v>45497.440999365572</v>
      </c>
      <c r="Z92" s="1">
        <f t="shared" ca="1" si="63"/>
        <v>45497.589290804433</v>
      </c>
      <c r="AA92" s="1"/>
      <c r="AC92" s="49">
        <v>89</v>
      </c>
      <c r="AD92" s="90">
        <f t="shared" ca="1" si="41"/>
        <v>44713.783090576915</v>
      </c>
      <c r="AE92" s="49" t="str">
        <f t="shared" ca="1" si="42"/>
        <v>EQUIPO 2</v>
      </c>
      <c r="AF92" s="49" t="str">
        <f t="shared" ca="1" si="43"/>
        <v>INICIO</v>
      </c>
      <c r="AG92" s="49">
        <f t="shared" ca="1" si="58"/>
        <v>1</v>
      </c>
      <c r="AH92" s="49">
        <f t="shared" ca="1" si="59"/>
        <v>0</v>
      </c>
      <c r="AI92" s="49">
        <f t="shared" ca="1" si="44"/>
        <v>1</v>
      </c>
      <c r="AJ92" s="49">
        <f t="shared" ca="1" si="45"/>
        <v>4500</v>
      </c>
      <c r="AK92" s="49">
        <f t="shared" ca="1" si="46"/>
        <v>3.3129422386991791</v>
      </c>
      <c r="AL92" s="49">
        <f t="shared" ca="1" si="47"/>
        <v>14908.240074146306</v>
      </c>
      <c r="AM92" s="49">
        <f t="shared" ca="1" si="40"/>
        <v>32798.128163121874</v>
      </c>
      <c r="AN92" s="49">
        <f t="shared" ca="1" si="48"/>
        <v>2022</v>
      </c>
      <c r="AO92" s="49">
        <f t="shared" ca="1" si="49"/>
        <v>6</v>
      </c>
      <c r="AU92" s="25">
        <v>82</v>
      </c>
      <c r="AV92" s="25">
        <v>0.97242860830835243</v>
      </c>
      <c r="AW92" s="25">
        <v>0.98705308398845426</v>
      </c>
      <c r="AX92" s="25">
        <v>0.98317196885822167</v>
      </c>
      <c r="AY92" s="25">
        <v>0.98353783233187042</v>
      </c>
      <c r="AZ92" s="25">
        <v>0.99302116909850069</v>
      </c>
      <c r="BA92" s="25">
        <v>0.99209760886482068</v>
      </c>
      <c r="BB92" s="25">
        <v>0.99046368123957929</v>
      </c>
      <c r="BC92" s="25">
        <v>0.99031539869818408</v>
      </c>
      <c r="BD92" s="25">
        <v>0.99320606037220638</v>
      </c>
      <c r="BE92" s="25">
        <v>0.98510550434412325</v>
      </c>
      <c r="BF92" s="25">
        <v>0.98759700619550794</v>
      </c>
      <c r="BG92" s="25">
        <v>0.97877891765405323</v>
      </c>
      <c r="BH92" s="25">
        <v>0.97242860830835243</v>
      </c>
      <c r="BI92" s="25">
        <v>0.98643021895755489</v>
      </c>
    </row>
    <row r="93" spans="4:61">
      <c r="D93" s="25">
        <v>89</v>
      </c>
      <c r="E93" s="56">
        <f t="shared" ca="1" si="50"/>
        <v>8.564069484536363E-3</v>
      </c>
      <c r="F93" s="42">
        <f t="shared" ca="1" si="51"/>
        <v>1359.3876742102957</v>
      </c>
      <c r="G93" s="42"/>
      <c r="H93" s="25">
        <v>89</v>
      </c>
      <c r="I93" s="42">
        <f t="shared" ca="1" si="52"/>
        <v>0.51295979208905962</v>
      </c>
      <c r="J93" s="42">
        <f t="shared" ca="1" si="53"/>
        <v>3.5315056610386879</v>
      </c>
      <c r="K93" s="4"/>
      <c r="L93" s="4"/>
      <c r="M93" s="4"/>
      <c r="O93" s="25">
        <v>89</v>
      </c>
      <c r="P93" s="58">
        <f t="shared" ca="1" si="54"/>
        <v>0.29339583658073387</v>
      </c>
      <c r="Q93" s="42">
        <f t="shared" ca="1" si="55"/>
        <v>323.42040050431996</v>
      </c>
      <c r="R93" s="42"/>
      <c r="S93" s="25">
        <v>89</v>
      </c>
      <c r="T93" s="58">
        <f t="shared" ca="1" si="56"/>
        <v>0.6399298850759978</v>
      </c>
      <c r="U93" s="42">
        <f t="shared" ca="1" si="57"/>
        <v>3.6079777515804783</v>
      </c>
      <c r="W93" s="1">
        <f t="shared" ca="1" si="60"/>
        <v>45438.802332827654</v>
      </c>
      <c r="X93" s="1">
        <f t="shared" ca="1" si="61"/>
        <v>45438.949478896866</v>
      </c>
      <c r="Y93" s="1">
        <f t="shared" ca="1" si="62"/>
        <v>45511.065140825449</v>
      </c>
      <c r="Z93" s="1">
        <f t="shared" ca="1" si="63"/>
        <v>45511.215473231765</v>
      </c>
      <c r="AA93" s="1"/>
      <c r="AC93" s="49">
        <v>90</v>
      </c>
      <c r="AD93" s="90">
        <f t="shared" ca="1" si="41"/>
        <v>44713.921129836861</v>
      </c>
      <c r="AE93" s="49" t="str">
        <f t="shared" ca="1" si="42"/>
        <v>EQUIPO 2</v>
      </c>
      <c r="AF93" s="49" t="str">
        <f t="shared" ca="1" si="43"/>
        <v>FIN</v>
      </c>
      <c r="AG93" s="49">
        <f t="shared" ca="1" si="58"/>
        <v>1</v>
      </c>
      <c r="AH93" s="49">
        <f t="shared" ca="1" si="59"/>
        <v>1</v>
      </c>
      <c r="AI93" s="49">
        <f t="shared" ca="1" si="44"/>
        <v>1</v>
      </c>
      <c r="AJ93" s="49">
        <f t="shared" ca="1" si="45"/>
        <v>9900</v>
      </c>
      <c r="AK93" s="49">
        <f t="shared" ca="1" si="46"/>
        <v>0.30558849067892879</v>
      </c>
      <c r="AL93" s="49">
        <f t="shared" ca="1" si="47"/>
        <v>3025.326057721395</v>
      </c>
      <c r="AM93" s="49">
        <f t="shared" ca="1" si="40"/>
        <v>3025.326057721395</v>
      </c>
      <c r="AN93" s="49">
        <f t="shared" ca="1" si="48"/>
        <v>2022</v>
      </c>
      <c r="AO93" s="49">
        <f t="shared" ca="1" si="49"/>
        <v>6</v>
      </c>
      <c r="AU93" s="25">
        <v>83</v>
      </c>
      <c r="AV93" s="25">
        <v>0.99295721329972642</v>
      </c>
      <c r="AW93" s="25">
        <v>0.99069645413803309</v>
      </c>
      <c r="AX93" s="25">
        <v>0.98266291941843464</v>
      </c>
      <c r="AY93" s="25">
        <v>0.99134582703139462</v>
      </c>
      <c r="AZ93" s="25">
        <v>0.98508678617833179</v>
      </c>
      <c r="BA93" s="25">
        <v>0.99485413325947425</v>
      </c>
      <c r="BB93" s="25">
        <v>0.98902248611636234</v>
      </c>
      <c r="BC93" s="25">
        <v>0.98547042956481834</v>
      </c>
      <c r="BD93" s="25">
        <v>0.98728851929311323</v>
      </c>
      <c r="BE93" s="25">
        <v>0.99085334395357594</v>
      </c>
      <c r="BF93" s="25">
        <v>0.99067538545974509</v>
      </c>
      <c r="BG93" s="25">
        <v>0.9826630936022358</v>
      </c>
      <c r="BH93" s="25">
        <v>0.98266291941843464</v>
      </c>
      <c r="BI93" s="25">
        <v>0.98858323202217724</v>
      </c>
    </row>
    <row r="94" spans="4:61">
      <c r="D94" s="25">
        <v>90</v>
      </c>
      <c r="E94" s="56">
        <f t="shared" ca="1" si="50"/>
        <v>6.9130460579613917E-4</v>
      </c>
      <c r="F94" s="42">
        <f t="shared" ca="1" si="51"/>
        <v>2191.4174353957778</v>
      </c>
      <c r="G94" s="42"/>
      <c r="H94" s="25">
        <v>90</v>
      </c>
      <c r="I94" s="42">
        <f t="shared" ca="1" si="52"/>
        <v>0.52113046599649171</v>
      </c>
      <c r="J94" s="42">
        <f t="shared" ca="1" si="53"/>
        <v>3.5381991953948795</v>
      </c>
      <c r="K94" s="4"/>
      <c r="L94" s="4"/>
      <c r="M94" s="4"/>
      <c r="O94" s="25">
        <v>90</v>
      </c>
      <c r="P94" s="58">
        <f t="shared" ca="1" si="54"/>
        <v>0.92062521969455813</v>
      </c>
      <c r="Q94" s="42">
        <f t="shared" ca="1" si="55"/>
        <v>18.94677215634907</v>
      </c>
      <c r="R94" s="42"/>
      <c r="S94" s="25">
        <v>90</v>
      </c>
      <c r="T94" s="58">
        <f t="shared" ca="1" si="56"/>
        <v>0.76632552702454504</v>
      </c>
      <c r="U94" s="42">
        <f t="shared" ca="1" si="57"/>
        <v>3.7206092883689741</v>
      </c>
      <c r="W94" s="1">
        <f t="shared" ca="1" si="60"/>
        <v>45530.25853870502</v>
      </c>
      <c r="X94" s="1">
        <f t="shared" ca="1" si="61"/>
        <v>45530.405963671496</v>
      </c>
      <c r="Y94" s="1">
        <f t="shared" ca="1" si="62"/>
        <v>45512.00492207161</v>
      </c>
      <c r="Z94" s="1">
        <f t="shared" ca="1" si="63"/>
        <v>45512.159947458626</v>
      </c>
      <c r="AA94" s="1"/>
      <c r="AC94" s="49">
        <v>91</v>
      </c>
      <c r="AD94" s="90">
        <f t="shared" ca="1" si="41"/>
        <v>44713.933862690639</v>
      </c>
      <c r="AE94" s="49" t="str">
        <f t="shared" ca="1" si="42"/>
        <v>EQUIPO 2</v>
      </c>
      <c r="AF94" s="49" t="str">
        <f t="shared" ca="1" si="43"/>
        <v>INICIO</v>
      </c>
      <c r="AG94" s="49">
        <f t="shared" ca="1" si="58"/>
        <v>1</v>
      </c>
      <c r="AH94" s="49">
        <f t="shared" ca="1" si="59"/>
        <v>0</v>
      </c>
      <c r="AI94" s="49">
        <f t="shared" ca="1" si="44"/>
        <v>1</v>
      </c>
      <c r="AJ94" s="49">
        <f t="shared" ca="1" si="45"/>
        <v>4500</v>
      </c>
      <c r="AK94" s="49">
        <f t="shared" ca="1" si="46"/>
        <v>3.7795940061332658</v>
      </c>
      <c r="AL94" s="49">
        <f t="shared" ca="1" si="47"/>
        <v>17008.173027599696</v>
      </c>
      <c r="AM94" s="49">
        <f t="shared" ca="1" si="40"/>
        <v>37417.980660719331</v>
      </c>
      <c r="AN94" s="49">
        <f t="shared" ca="1" si="48"/>
        <v>2022</v>
      </c>
      <c r="AO94" s="49">
        <f t="shared" ca="1" si="49"/>
        <v>6</v>
      </c>
      <c r="AU94" s="25">
        <v>84</v>
      </c>
      <c r="AV94" s="25">
        <v>0.98617159384829745</v>
      </c>
      <c r="AW94" s="25">
        <v>0.98479100515983342</v>
      </c>
      <c r="AX94" s="25">
        <v>0.98863854308581833</v>
      </c>
      <c r="AY94" s="25">
        <v>0.98735129718653447</v>
      </c>
      <c r="AZ94" s="25">
        <v>0.99292824145285197</v>
      </c>
      <c r="BA94" s="25">
        <v>0.97675560445808751</v>
      </c>
      <c r="BB94" s="25">
        <v>0.98141702441203749</v>
      </c>
      <c r="BC94" s="25">
        <v>0.98535138055030447</v>
      </c>
      <c r="BD94" s="25">
        <v>0.96958326223371505</v>
      </c>
      <c r="BE94" s="25">
        <v>0.99292702492210605</v>
      </c>
      <c r="BF94" s="25">
        <v>0.99303305779443085</v>
      </c>
      <c r="BG94" s="25">
        <v>0.98650249005341462</v>
      </c>
      <c r="BH94" s="25">
        <v>0.96958326223371505</v>
      </c>
      <c r="BI94" s="25">
        <v>0.98544000205936888</v>
      </c>
    </row>
    <row r="95" spans="4:61">
      <c r="D95" s="25">
        <v>91</v>
      </c>
      <c r="E95" s="56">
        <f t="shared" ca="1" si="50"/>
        <v>0.39435639463062522</v>
      </c>
      <c r="F95" s="42">
        <f t="shared" ca="1" si="51"/>
        <v>216.65078017915948</v>
      </c>
      <c r="G95" s="42"/>
      <c r="H95" s="25">
        <v>91</v>
      </c>
      <c r="I95" s="42">
        <f t="shared" ca="1" si="52"/>
        <v>0.7738661257016537</v>
      </c>
      <c r="J95" s="42">
        <f t="shared" ca="1" si="53"/>
        <v>3.7663186217247544</v>
      </c>
      <c r="K95" s="4"/>
      <c r="L95" s="4"/>
      <c r="M95" s="4"/>
      <c r="O95" s="25">
        <v>91</v>
      </c>
      <c r="P95" s="58">
        <f t="shared" ca="1" si="54"/>
        <v>5.0311390875368289E-3</v>
      </c>
      <c r="Q95" s="42">
        <f t="shared" ca="1" si="55"/>
        <v>1506.6037081888944</v>
      </c>
      <c r="R95" s="42"/>
      <c r="S95" s="25">
        <v>91</v>
      </c>
      <c r="T95" s="58">
        <f t="shared" ca="1" si="56"/>
        <v>0.76752662815984518</v>
      </c>
      <c r="U95" s="42">
        <f t="shared" ca="1" si="57"/>
        <v>3.7218092989577958</v>
      </c>
      <c r="W95" s="1">
        <f t="shared" ca="1" si="60"/>
        <v>45539.433079512295</v>
      </c>
      <c r="X95" s="1">
        <f t="shared" ca="1" si="61"/>
        <v>45539.590009454863</v>
      </c>
      <c r="Y95" s="1">
        <f t="shared" ca="1" si="62"/>
        <v>45574.935101966497</v>
      </c>
      <c r="Z95" s="1">
        <f t="shared" ca="1" si="63"/>
        <v>45575.090177353952</v>
      </c>
      <c r="AA95" s="1"/>
      <c r="AC95" s="49">
        <v>92</v>
      </c>
      <c r="AD95" s="90">
        <f t="shared" ca="1" si="41"/>
        <v>44714.091345774228</v>
      </c>
      <c r="AE95" s="49" t="str">
        <f t="shared" ca="1" si="42"/>
        <v>EQUIPO 2</v>
      </c>
      <c r="AF95" s="49" t="str">
        <f t="shared" ca="1" si="43"/>
        <v>FIN</v>
      </c>
      <c r="AG95" s="49">
        <f t="shared" ca="1" si="58"/>
        <v>1</v>
      </c>
      <c r="AH95" s="49">
        <f t="shared" ca="1" si="59"/>
        <v>1</v>
      </c>
      <c r="AI95" s="49">
        <f t="shared" ca="1" si="44"/>
        <v>1</v>
      </c>
      <c r="AJ95" s="49">
        <f t="shared" ca="1" si="45"/>
        <v>9900</v>
      </c>
      <c r="AK95" s="49">
        <f t="shared" ca="1" si="46"/>
        <v>17.694851231120992</v>
      </c>
      <c r="AL95" s="49">
        <f t="shared" ca="1" si="47"/>
        <v>175179.02718809783</v>
      </c>
      <c r="AM95" s="49">
        <f t="shared" ca="1" si="40"/>
        <v>175179.02718809783</v>
      </c>
      <c r="AN95" s="49">
        <f t="shared" ca="1" si="48"/>
        <v>2022</v>
      </c>
      <c r="AO95" s="49">
        <f t="shared" ca="1" si="49"/>
        <v>6</v>
      </c>
      <c r="AU95" s="25">
        <v>85</v>
      </c>
      <c r="AV95" s="25">
        <v>0.99175573267701</v>
      </c>
      <c r="AW95" s="25">
        <v>0.99740413769281944</v>
      </c>
      <c r="AX95" s="25">
        <v>0.98851089242699308</v>
      </c>
      <c r="AY95" s="25">
        <v>0.98576531291823299</v>
      </c>
      <c r="AZ95" s="25">
        <v>0.98353830211220794</v>
      </c>
      <c r="BA95" s="25">
        <v>0.9858372673525686</v>
      </c>
      <c r="BB95" s="25">
        <v>1</v>
      </c>
      <c r="BC95" s="25">
        <v>0.9945214347071174</v>
      </c>
      <c r="BD95" s="25">
        <v>0.986689255230907</v>
      </c>
      <c r="BE95" s="25">
        <v>0.98112646566515394</v>
      </c>
      <c r="BF95" s="25">
        <v>0.98601969317537508</v>
      </c>
      <c r="BG95" s="25">
        <v>0.97854637766585162</v>
      </c>
      <c r="BH95" s="25">
        <v>0.97854637766585162</v>
      </c>
      <c r="BI95" s="25">
        <v>0.98831707110598499</v>
      </c>
    </row>
    <row r="96" spans="4:61">
      <c r="D96" s="25">
        <v>92</v>
      </c>
      <c r="E96" s="56">
        <f t="shared" ca="1" si="50"/>
        <v>0.16121250834221756</v>
      </c>
      <c r="F96" s="42">
        <f t="shared" ca="1" si="51"/>
        <v>462.28457500315704</v>
      </c>
      <c r="G96" s="42"/>
      <c r="H96" s="25">
        <v>92</v>
      </c>
      <c r="I96" s="42">
        <f t="shared" ca="1" si="52"/>
        <v>0.17210458001656614</v>
      </c>
      <c r="J96" s="42">
        <f t="shared" ca="1" si="53"/>
        <v>3.2120522151653583</v>
      </c>
      <c r="K96" s="4"/>
      <c r="L96" s="4"/>
      <c r="M96" s="4"/>
      <c r="O96" s="25">
        <v>92</v>
      </c>
      <c r="P96" s="58">
        <f t="shared" ca="1" si="54"/>
        <v>7.6312366017502464E-2</v>
      </c>
      <c r="Q96" s="42">
        <f t="shared" ca="1" si="55"/>
        <v>705.39878179356651</v>
      </c>
      <c r="R96" s="42"/>
      <c r="S96" s="25">
        <v>92</v>
      </c>
      <c r="T96" s="58">
        <f t="shared" ca="1" si="56"/>
        <v>0.43129101232947731</v>
      </c>
      <c r="U96" s="42">
        <f t="shared" ca="1" si="57"/>
        <v>3.4455806463988838</v>
      </c>
      <c r="W96" s="1">
        <f t="shared" ca="1" si="60"/>
        <v>45558.851866746663</v>
      </c>
      <c r="X96" s="1">
        <f t="shared" ca="1" si="61"/>
        <v>45558.985702255632</v>
      </c>
      <c r="Y96" s="1">
        <f t="shared" ca="1" si="62"/>
        <v>45604.481793262014</v>
      </c>
      <c r="Z96" s="1">
        <f t="shared" ca="1" si="63"/>
        <v>45604.625359122278</v>
      </c>
      <c r="AA96" s="1"/>
      <c r="AC96" s="49">
        <v>93</v>
      </c>
      <c r="AD96" s="90">
        <f t="shared" ca="1" si="41"/>
        <v>44714.828631242191</v>
      </c>
      <c r="AE96" s="49" t="str">
        <f t="shared" ca="1" si="42"/>
        <v>EQUIPO 1</v>
      </c>
      <c r="AF96" s="49" t="str">
        <f t="shared" ca="1" si="43"/>
        <v>INICIO</v>
      </c>
      <c r="AG96" s="49">
        <f t="shared" ca="1" si="58"/>
        <v>0</v>
      </c>
      <c r="AH96" s="49">
        <f t="shared" ca="1" si="59"/>
        <v>1</v>
      </c>
      <c r="AI96" s="49">
        <f t="shared" ca="1" si="44"/>
        <v>1</v>
      </c>
      <c r="AJ96" s="49">
        <f t="shared" ca="1" si="45"/>
        <v>5400</v>
      </c>
      <c r="AK96" s="49">
        <f t="shared" ca="1" si="46"/>
        <v>3.6919812380801886</v>
      </c>
      <c r="AL96" s="49">
        <f t="shared" ca="1" si="47"/>
        <v>19936.698685633019</v>
      </c>
      <c r="AM96" s="49">
        <f t="shared" ca="1" si="40"/>
        <v>36550.614256993867</v>
      </c>
      <c r="AN96" s="49">
        <f t="shared" ca="1" si="48"/>
        <v>2022</v>
      </c>
      <c r="AO96" s="49">
        <f t="shared" ca="1" si="49"/>
        <v>6</v>
      </c>
      <c r="AU96" s="25">
        <v>86</v>
      </c>
      <c r="AV96" s="25">
        <v>0.98808935553606714</v>
      </c>
      <c r="AW96" s="25">
        <v>0.99577932306882855</v>
      </c>
      <c r="AX96" s="25">
        <v>0.97777671365666852</v>
      </c>
      <c r="AY96" s="25">
        <v>0.98464103034593897</v>
      </c>
      <c r="AZ96" s="25">
        <v>0.98654236267710005</v>
      </c>
      <c r="BA96" s="25">
        <v>0.99279753396353265</v>
      </c>
      <c r="BB96" s="25">
        <v>0.99313484977717736</v>
      </c>
      <c r="BC96" s="25">
        <v>0.98723776552420051</v>
      </c>
      <c r="BD96" s="25">
        <v>0.97661403183365014</v>
      </c>
      <c r="BE96" s="25">
        <v>0.99564527036424411</v>
      </c>
      <c r="BF96" s="25">
        <v>0.98576781908890221</v>
      </c>
      <c r="BG96" s="25">
        <v>0.98428984626896709</v>
      </c>
      <c r="BH96" s="25">
        <v>0.97661403183365014</v>
      </c>
      <c r="BI96" s="25">
        <v>0.98736980109620009</v>
      </c>
    </row>
    <row r="97" spans="4:61">
      <c r="D97" s="25">
        <v>93</v>
      </c>
      <c r="E97" s="56">
        <f t="shared" ca="1" si="50"/>
        <v>0.65017229838026136</v>
      </c>
      <c r="F97" s="42">
        <f t="shared" ca="1" si="51"/>
        <v>91.025827178917268</v>
      </c>
      <c r="G97" s="42"/>
      <c r="H97" s="25">
        <v>93</v>
      </c>
      <c r="I97" s="42">
        <f t="shared" ca="1" si="52"/>
        <v>0.93797118974554405</v>
      </c>
      <c r="J97" s="42">
        <f t="shared" ca="1" si="53"/>
        <v>4.0230651828382422</v>
      </c>
      <c r="K97" s="4"/>
      <c r="L97" s="4"/>
      <c r="M97" s="4"/>
      <c r="O97" s="25">
        <v>93</v>
      </c>
      <c r="P97" s="58">
        <f t="shared" ca="1" si="54"/>
        <v>0.33769262826792001</v>
      </c>
      <c r="Q97" s="42">
        <f t="shared" ca="1" si="55"/>
        <v>284.51736224966095</v>
      </c>
      <c r="R97" s="42"/>
      <c r="S97" s="25">
        <v>93</v>
      </c>
      <c r="T97" s="58">
        <f t="shared" ca="1" si="56"/>
        <v>0.11790145214303926</v>
      </c>
      <c r="U97" s="42">
        <f t="shared" ca="1" si="57"/>
        <v>3.1361486631863209</v>
      </c>
      <c r="W97" s="1">
        <f t="shared" ca="1" si="60"/>
        <v>45562.778445054755</v>
      </c>
      <c r="X97" s="1">
        <f t="shared" ca="1" si="61"/>
        <v>45562.946072770705</v>
      </c>
      <c r="Y97" s="1">
        <f t="shared" ca="1" si="62"/>
        <v>45616.480249216016</v>
      </c>
      <c r="Z97" s="1">
        <f t="shared" ca="1" si="63"/>
        <v>45616.610922076979</v>
      </c>
      <c r="AA97" s="1"/>
      <c r="AC97" s="49">
        <v>94</v>
      </c>
      <c r="AD97" s="90">
        <f t="shared" ca="1" si="41"/>
        <v>44714.982463793778</v>
      </c>
      <c r="AE97" s="49" t="str">
        <f t="shared" ca="1" si="42"/>
        <v>EQUIPO 1</v>
      </c>
      <c r="AF97" s="49" t="str">
        <f t="shared" ca="1" si="43"/>
        <v>FIN</v>
      </c>
      <c r="AG97" s="49">
        <f t="shared" ca="1" si="58"/>
        <v>1</v>
      </c>
      <c r="AH97" s="49">
        <f t="shared" ca="1" si="59"/>
        <v>1</v>
      </c>
      <c r="AI97" s="49">
        <f t="shared" ca="1" si="44"/>
        <v>1</v>
      </c>
      <c r="AJ97" s="49">
        <f t="shared" ca="1" si="45"/>
        <v>9900</v>
      </c>
      <c r="AK97" s="49">
        <f t="shared" ca="1" si="46"/>
        <v>64.497030644095503</v>
      </c>
      <c r="AL97" s="49">
        <f t="shared" ca="1" si="47"/>
        <v>638520.60337654548</v>
      </c>
      <c r="AM97" s="49">
        <f t="shared" ca="1" si="40"/>
        <v>638520.60337654548</v>
      </c>
      <c r="AN97" s="49">
        <f t="shared" ca="1" si="48"/>
        <v>2022</v>
      </c>
      <c r="AO97" s="49">
        <f t="shared" ca="1" si="49"/>
        <v>6</v>
      </c>
      <c r="AU97" s="25">
        <v>87</v>
      </c>
      <c r="AV97" s="25">
        <v>0.98539759464024834</v>
      </c>
      <c r="AW97" s="25">
        <v>0.98628237709533451</v>
      </c>
      <c r="AX97" s="25">
        <v>0.98013609201421026</v>
      </c>
      <c r="AY97" s="25">
        <v>0.98816748520804643</v>
      </c>
      <c r="AZ97" s="25">
        <v>0.99217851696403836</v>
      </c>
      <c r="BA97" s="25">
        <v>0.98405571298946692</v>
      </c>
      <c r="BB97" s="25">
        <v>0.98688336038605495</v>
      </c>
      <c r="BC97" s="25">
        <v>0.99762583766979251</v>
      </c>
      <c r="BD97" s="25">
        <v>0.97933323378969162</v>
      </c>
      <c r="BE97" s="25">
        <v>0.99393791777342178</v>
      </c>
      <c r="BF97" s="25">
        <v>0.98928147924042698</v>
      </c>
      <c r="BG97" s="25">
        <v>0.98810193363287013</v>
      </c>
      <c r="BH97" s="25">
        <v>0.97933323378969162</v>
      </c>
      <c r="BI97" s="25">
        <v>0.98759442384478802</v>
      </c>
    </row>
    <row r="98" spans="4:61">
      <c r="D98" s="25">
        <v>94</v>
      </c>
      <c r="E98" s="56">
        <f t="shared" ca="1" si="50"/>
        <v>0.1488689186552179</v>
      </c>
      <c r="F98" s="42">
        <f t="shared" ca="1" si="51"/>
        <v>485.04708623086515</v>
      </c>
      <c r="G98" s="42"/>
      <c r="H98" s="25">
        <v>94</v>
      </c>
      <c r="I98" s="42">
        <f t="shared" ca="1" si="52"/>
        <v>1.5100569731006708E-2</v>
      </c>
      <c r="J98" s="42">
        <f t="shared" ca="1" si="53"/>
        <v>2.8131939343678294</v>
      </c>
      <c r="K98" s="4"/>
      <c r="L98" s="4"/>
      <c r="M98" s="4"/>
      <c r="O98" s="25">
        <v>94</v>
      </c>
      <c r="P98" s="58">
        <f t="shared" ca="1" si="54"/>
        <v>0.57708724452149207</v>
      </c>
      <c r="Q98" s="42">
        <f t="shared" ca="1" si="55"/>
        <v>139.04922946071395</v>
      </c>
      <c r="R98" s="42"/>
      <c r="S98" s="25">
        <v>94</v>
      </c>
      <c r="T98" s="58">
        <f t="shared" ca="1" si="56"/>
        <v>0.83327870018463557</v>
      </c>
      <c r="U98" s="42">
        <f t="shared" ca="1" si="57"/>
        <v>3.7940828004948122</v>
      </c>
      <c r="W98" s="1">
        <f t="shared" ca="1" si="60"/>
        <v>45583.156368030322</v>
      </c>
      <c r="X98" s="1">
        <f t="shared" ca="1" si="61"/>
        <v>45583.273584444258</v>
      </c>
      <c r="Y98" s="1">
        <f t="shared" ca="1" si="62"/>
        <v>45622.404639971173</v>
      </c>
      <c r="Z98" s="1">
        <f t="shared" ca="1" si="63"/>
        <v>45622.562726754528</v>
      </c>
      <c r="AA98" s="1"/>
      <c r="AC98" s="49">
        <v>95</v>
      </c>
      <c r="AD98" s="90">
        <f t="shared" ca="1" si="41"/>
        <v>44717.669840070615</v>
      </c>
      <c r="AE98" s="49" t="str">
        <f t="shared" ca="1" si="42"/>
        <v>EQUIPO 1</v>
      </c>
      <c r="AF98" s="49" t="str">
        <f t="shared" ca="1" si="43"/>
        <v>INICIO</v>
      </c>
      <c r="AG98" s="49">
        <f t="shared" ca="1" si="58"/>
        <v>0</v>
      </c>
      <c r="AH98" s="49">
        <f t="shared" ca="1" si="59"/>
        <v>1</v>
      </c>
      <c r="AI98" s="49">
        <f t="shared" ca="1" si="44"/>
        <v>1</v>
      </c>
      <c r="AJ98" s="49">
        <f t="shared" ca="1" si="45"/>
        <v>5400</v>
      </c>
      <c r="AK98" s="49">
        <f t="shared" ca="1" si="46"/>
        <v>2.9309053329052404</v>
      </c>
      <c r="AL98" s="49">
        <f t="shared" ca="1" si="47"/>
        <v>15826.888797688298</v>
      </c>
      <c r="AM98" s="49">
        <f t="shared" ca="1" si="40"/>
        <v>29015.96279576188</v>
      </c>
      <c r="AN98" s="49">
        <f t="shared" ca="1" si="48"/>
        <v>2022</v>
      </c>
      <c r="AO98" s="49">
        <f t="shared" ca="1" si="49"/>
        <v>6</v>
      </c>
      <c r="AU98" s="25">
        <v>88</v>
      </c>
      <c r="AV98" s="25">
        <v>0.98849286545161963</v>
      </c>
      <c r="AW98" s="25">
        <v>0.98009579113391099</v>
      </c>
      <c r="AX98" s="25">
        <v>0.99549597367546405</v>
      </c>
      <c r="AY98" s="25">
        <v>0.99518356771737404</v>
      </c>
      <c r="AZ98" s="25">
        <v>0.98857260519104195</v>
      </c>
      <c r="BA98" s="25">
        <v>0.98972633718775338</v>
      </c>
      <c r="BB98" s="25">
        <v>0.98871276467009517</v>
      </c>
      <c r="BC98" s="25">
        <v>0.9781255227345822</v>
      </c>
      <c r="BD98" s="25">
        <v>0.97329510137120567</v>
      </c>
      <c r="BE98" s="25">
        <v>0.98825888110425386</v>
      </c>
      <c r="BF98" s="25">
        <v>0.99547914448994557</v>
      </c>
      <c r="BG98" s="25">
        <v>0.99033120789615392</v>
      </c>
      <c r="BH98" s="25">
        <v>0.97329510137120567</v>
      </c>
      <c r="BI98" s="25">
        <v>0.98758215909125846</v>
      </c>
    </row>
    <row r="99" spans="4:61">
      <c r="D99" s="25">
        <v>95</v>
      </c>
      <c r="E99" s="56">
        <f t="shared" ca="1" si="50"/>
        <v>0.80287918445623196</v>
      </c>
      <c r="F99" s="42">
        <f t="shared" ca="1" si="51"/>
        <v>42.670333788448389</v>
      </c>
      <c r="G99" s="42"/>
      <c r="H99" s="25">
        <v>95</v>
      </c>
      <c r="I99" s="42">
        <f t="shared" ca="1" si="52"/>
        <v>0.82923388868661707</v>
      </c>
      <c r="J99" s="42">
        <f t="shared" ca="1" si="53"/>
        <v>3.8314591962722773</v>
      </c>
      <c r="K99" s="4"/>
      <c r="L99" s="4"/>
      <c r="M99" s="4"/>
      <c r="O99" s="25">
        <v>95</v>
      </c>
      <c r="P99" s="58">
        <f t="shared" ca="1" si="54"/>
        <v>0.49230225749090595</v>
      </c>
      <c r="Q99" s="42">
        <f t="shared" ca="1" si="55"/>
        <v>181.63256144484103</v>
      </c>
      <c r="R99" s="42"/>
      <c r="S99" s="25">
        <v>95</v>
      </c>
      <c r="T99" s="58">
        <f t="shared" ca="1" si="56"/>
        <v>0.50418838705869051</v>
      </c>
      <c r="U99" s="42">
        <f t="shared" ca="1" si="57"/>
        <v>3.5016895944892972</v>
      </c>
      <c r="W99" s="1">
        <f t="shared" ca="1" si="60"/>
        <v>45585.051515018778</v>
      </c>
      <c r="X99" s="1">
        <f t="shared" ca="1" si="61"/>
        <v>45585.211159151957</v>
      </c>
      <c r="Y99" s="1">
        <f t="shared" ca="1" si="62"/>
        <v>45630.130750148062</v>
      </c>
      <c r="Z99" s="1">
        <f t="shared" ca="1" si="63"/>
        <v>45630.276653881163</v>
      </c>
      <c r="AA99" s="1"/>
      <c r="AC99" s="49">
        <v>96</v>
      </c>
      <c r="AD99" s="90">
        <f t="shared" ca="1" si="41"/>
        <v>44717.791961126153</v>
      </c>
      <c r="AE99" s="49" t="str">
        <f t="shared" ca="1" si="42"/>
        <v>EQUIPO 1</v>
      </c>
      <c r="AF99" s="49" t="str">
        <f t="shared" ca="1" si="43"/>
        <v>FIN</v>
      </c>
      <c r="AG99" s="49">
        <f t="shared" ca="1" si="58"/>
        <v>1</v>
      </c>
      <c r="AH99" s="49">
        <f t="shared" ca="1" si="59"/>
        <v>1</v>
      </c>
      <c r="AI99" s="49">
        <f t="shared" ca="1" si="44"/>
        <v>1</v>
      </c>
      <c r="AJ99" s="49">
        <f t="shared" ca="1" si="45"/>
        <v>9900</v>
      </c>
      <c r="AK99" s="49">
        <f t="shared" ca="1" si="46"/>
        <v>198.42886545939837</v>
      </c>
      <c r="AL99" s="49">
        <f t="shared" ca="1" si="47"/>
        <v>1964445.7680480438</v>
      </c>
      <c r="AM99" s="49">
        <f t="shared" ca="1" si="40"/>
        <v>1964445.7680480438</v>
      </c>
      <c r="AN99" s="49">
        <f t="shared" ca="1" si="48"/>
        <v>2022</v>
      </c>
      <c r="AO99" s="49">
        <f t="shared" ca="1" si="49"/>
        <v>6</v>
      </c>
      <c r="AU99" s="25">
        <v>89</v>
      </c>
      <c r="AV99" s="25">
        <v>0.98752999273741748</v>
      </c>
      <c r="AW99" s="25">
        <v>0.98840433133151884</v>
      </c>
      <c r="AX99" s="25">
        <v>0.98159305039626199</v>
      </c>
      <c r="AY99" s="25">
        <v>0.9926860238782711</v>
      </c>
      <c r="AZ99" s="25">
        <v>0.98063507098629055</v>
      </c>
      <c r="BA99" s="25">
        <v>0.9903506129407933</v>
      </c>
      <c r="BB99" s="25">
        <v>0.98314911163553464</v>
      </c>
      <c r="BC99" s="25">
        <v>0.98679038880130077</v>
      </c>
      <c r="BD99" s="25">
        <v>0.98842760682028941</v>
      </c>
      <c r="BE99" s="25">
        <v>0.98074121972305484</v>
      </c>
      <c r="BF99" s="25">
        <v>0.98732712558522695</v>
      </c>
      <c r="BG99" s="25">
        <v>0.97830418848449741</v>
      </c>
      <c r="BH99" s="25">
        <v>0.97830418848449741</v>
      </c>
      <c r="BI99" s="25">
        <v>0.98540834035954694</v>
      </c>
    </row>
    <row r="100" spans="4:61">
      <c r="D100" s="25">
        <v>96</v>
      </c>
      <c r="E100" s="56">
        <f t="shared" ca="1" si="50"/>
        <v>0.43929226743121164</v>
      </c>
      <c r="F100" s="42">
        <f t="shared" ca="1" si="51"/>
        <v>188.59536714808229</v>
      </c>
      <c r="G100" s="42"/>
      <c r="H100" s="25">
        <v>96</v>
      </c>
      <c r="I100" s="42">
        <f t="shared" ca="1" si="52"/>
        <v>0.38077488881320276</v>
      </c>
      <c r="J100" s="42">
        <f t="shared" ca="1" si="53"/>
        <v>3.4218169981994135</v>
      </c>
      <c r="K100" s="4"/>
      <c r="L100" s="4"/>
      <c r="M100" s="4"/>
      <c r="O100" s="25">
        <v>96</v>
      </c>
      <c r="P100" s="58">
        <f t="shared" ca="1" si="54"/>
        <v>0.65582609028569205</v>
      </c>
      <c r="Q100" s="42">
        <f t="shared" ca="1" si="55"/>
        <v>105.23348761165273</v>
      </c>
      <c r="R100" s="42"/>
      <c r="S100" s="25">
        <v>96</v>
      </c>
      <c r="T100" s="58">
        <f t="shared" ca="1" si="56"/>
        <v>0.39279003905669407</v>
      </c>
      <c r="U100" s="42">
        <f t="shared" ca="1" si="57"/>
        <v>3.4153340295759342</v>
      </c>
      <c r="W100" s="1">
        <f t="shared" ca="1" si="60"/>
        <v>45593.069299449795</v>
      </c>
      <c r="X100" s="1">
        <f t="shared" ca="1" si="61"/>
        <v>45593.211875158057</v>
      </c>
      <c r="Y100" s="1">
        <f t="shared" ca="1" si="62"/>
        <v>45634.661382531645</v>
      </c>
      <c r="Z100" s="1">
        <f t="shared" ca="1" si="63"/>
        <v>45634.803688116212</v>
      </c>
      <c r="AA100" s="1"/>
      <c r="AC100" s="49">
        <v>97</v>
      </c>
      <c r="AD100" s="90">
        <f t="shared" ca="1" si="41"/>
        <v>44726.059830520295</v>
      </c>
      <c r="AE100" s="49" t="str">
        <f t="shared" ca="1" si="42"/>
        <v>EQUIPO 1</v>
      </c>
      <c r="AF100" s="49" t="str">
        <f t="shared" ca="1" si="43"/>
        <v>INICIO</v>
      </c>
      <c r="AG100" s="49">
        <f t="shared" ca="1" si="58"/>
        <v>0</v>
      </c>
      <c r="AH100" s="49">
        <f t="shared" ca="1" si="59"/>
        <v>1</v>
      </c>
      <c r="AI100" s="49">
        <f t="shared" ca="1" si="44"/>
        <v>1</v>
      </c>
      <c r="AJ100" s="49">
        <f t="shared" ca="1" si="45"/>
        <v>5400</v>
      </c>
      <c r="AK100" s="49">
        <f t="shared" ca="1" si="46"/>
        <v>2.7583980965428054</v>
      </c>
      <c r="AL100" s="49">
        <f t="shared" ca="1" si="47"/>
        <v>14895.349721331149</v>
      </c>
      <c r="AM100" s="49">
        <f t="shared" ca="1" si="40"/>
        <v>27308.141155773774</v>
      </c>
      <c r="AN100" s="49">
        <f t="shared" ca="1" si="48"/>
        <v>2022</v>
      </c>
      <c r="AO100" s="49">
        <f t="shared" ca="1" si="49"/>
        <v>6</v>
      </c>
      <c r="AU100" s="25">
        <v>90</v>
      </c>
      <c r="AV100" s="25">
        <v>0.98638941744914832</v>
      </c>
      <c r="AW100" s="25">
        <v>0.98460465980780509</v>
      </c>
      <c r="AX100" s="25">
        <v>0.98609765481728784</v>
      </c>
      <c r="AY100" s="25">
        <v>0.97453021842183818</v>
      </c>
      <c r="AZ100" s="25">
        <v>0.98366565041823029</v>
      </c>
      <c r="BA100" s="25">
        <v>0.9765303036782963</v>
      </c>
      <c r="BB100" s="25">
        <v>0.97293580187988338</v>
      </c>
      <c r="BC100" s="25">
        <v>0.98733519672087211</v>
      </c>
      <c r="BD100" s="25">
        <v>0.99079576582897766</v>
      </c>
      <c r="BE100" s="25">
        <v>0.990402648609644</v>
      </c>
      <c r="BF100" s="25">
        <v>0.98790693902906646</v>
      </c>
      <c r="BG100" s="25">
        <v>0.98386646835811109</v>
      </c>
      <c r="BH100" s="25">
        <v>0.97293580187988338</v>
      </c>
      <c r="BI100" s="25">
        <v>0.98382227387246879</v>
      </c>
    </row>
    <row r="101" spans="4:61">
      <c r="D101" s="25">
        <v>97</v>
      </c>
      <c r="E101" s="56">
        <f t="shared" ca="1" si="50"/>
        <v>0.92937443926455043</v>
      </c>
      <c r="F101" s="42">
        <f t="shared" ca="1" si="51"/>
        <v>12.408578223421266</v>
      </c>
      <c r="G101" s="42"/>
      <c r="H101" s="25">
        <v>97</v>
      </c>
      <c r="I101" s="42">
        <f t="shared" ca="1" si="52"/>
        <v>0.36253661149183847</v>
      </c>
      <c r="J101" s="42">
        <f t="shared" ca="1" si="53"/>
        <v>3.4060657632899667</v>
      </c>
      <c r="K101" s="4"/>
      <c r="L101" s="4"/>
      <c r="M101" s="4"/>
      <c r="O101" s="25">
        <v>97</v>
      </c>
      <c r="P101" s="58">
        <f t="shared" ca="1" si="54"/>
        <v>0.10027997706975178</v>
      </c>
      <c r="Q101" s="42">
        <f t="shared" ca="1" si="55"/>
        <v>626.83074957391295</v>
      </c>
      <c r="R101" s="42"/>
      <c r="S101" s="25">
        <v>97</v>
      </c>
      <c r="T101" s="58">
        <f t="shared" ca="1" si="56"/>
        <v>0.3950419739907638</v>
      </c>
      <c r="U101" s="42">
        <f t="shared" ca="1" si="57"/>
        <v>3.4171228386550179</v>
      </c>
      <c r="W101" s="1">
        <f t="shared" ca="1" si="60"/>
        <v>45593.728899250702</v>
      </c>
      <c r="X101" s="1">
        <f t="shared" ca="1" si="61"/>
        <v>45593.870818657502</v>
      </c>
      <c r="Y101" s="1">
        <f t="shared" ca="1" si="62"/>
        <v>45660.921636015126</v>
      </c>
      <c r="Z101" s="1">
        <f t="shared" ca="1" si="63"/>
        <v>45661.064016133401</v>
      </c>
      <c r="AA101" s="1"/>
      <c r="AC101" s="49">
        <v>98</v>
      </c>
      <c r="AD101" s="90">
        <f t="shared" ca="1" si="41"/>
        <v>44726.174763774317</v>
      </c>
      <c r="AE101" s="49" t="str">
        <f t="shared" ca="1" si="42"/>
        <v>EQUIPO 1</v>
      </c>
      <c r="AF101" s="49" t="str">
        <f t="shared" ca="1" si="43"/>
        <v>FIN</v>
      </c>
      <c r="AG101" s="49">
        <f t="shared" ca="1" si="58"/>
        <v>1</v>
      </c>
      <c r="AH101" s="49">
        <f t="shared" ca="1" si="59"/>
        <v>1</v>
      </c>
      <c r="AI101" s="49">
        <f t="shared" ca="1" si="44"/>
        <v>1</v>
      </c>
      <c r="AJ101" s="49">
        <f t="shared" ca="1" si="45"/>
        <v>9900</v>
      </c>
      <c r="AK101" s="49">
        <f t="shared" ca="1" si="46"/>
        <v>76.80241408495931</v>
      </c>
      <c r="AL101" s="49">
        <f t="shared" ca="1" si="47"/>
        <v>760343.89944109716</v>
      </c>
      <c r="AM101" s="49">
        <f t="shared" ca="1" si="40"/>
        <v>760343.89944109716</v>
      </c>
      <c r="AN101" s="49">
        <f t="shared" ca="1" si="48"/>
        <v>2022</v>
      </c>
      <c r="AO101" s="49">
        <f t="shared" ca="1" si="49"/>
        <v>6</v>
      </c>
      <c r="AU101" s="25">
        <v>91</v>
      </c>
      <c r="AV101" s="25">
        <v>0.98400510182898748</v>
      </c>
      <c r="AW101" s="25">
        <v>0.98276656039885413</v>
      </c>
      <c r="AX101" s="25">
        <v>0.98643696076389276</v>
      </c>
      <c r="AY101" s="25">
        <v>0.98536016062081944</v>
      </c>
      <c r="AZ101" s="25">
        <v>0.99116831488599322</v>
      </c>
      <c r="BA101" s="25">
        <v>0.98045727607878341</v>
      </c>
      <c r="BB101" s="25">
        <v>0.99070089244514359</v>
      </c>
      <c r="BC101" s="25">
        <v>0.9924338700093468</v>
      </c>
      <c r="BD101" s="25">
        <v>0.98648683990204977</v>
      </c>
      <c r="BE101" s="25">
        <v>0.98905439648686433</v>
      </c>
      <c r="BF101" s="25">
        <v>0.98806902553657316</v>
      </c>
      <c r="BG101" s="25">
        <v>0.99309628712206433</v>
      </c>
      <c r="BH101" s="25">
        <v>0.98045727607878341</v>
      </c>
      <c r="BI101" s="25">
        <v>0.98753441236477923</v>
      </c>
    </row>
    <row r="102" spans="4:61">
      <c r="D102" s="25">
        <v>98</v>
      </c>
      <c r="E102" s="56">
        <f t="shared" ca="1" si="50"/>
        <v>8.6276523488092005E-2</v>
      </c>
      <c r="F102" s="42">
        <f t="shared" ca="1" si="51"/>
        <v>643.93608889412474</v>
      </c>
      <c r="G102" s="42"/>
      <c r="H102" s="25">
        <v>98</v>
      </c>
      <c r="I102" s="42">
        <f t="shared" ca="1" si="52"/>
        <v>0.88087641033824937</v>
      </c>
      <c r="J102" s="42">
        <f t="shared" ca="1" si="53"/>
        <v>3.9059820931224847</v>
      </c>
      <c r="K102" s="4"/>
      <c r="L102" s="4"/>
      <c r="M102" s="4"/>
      <c r="O102" s="25">
        <v>98</v>
      </c>
      <c r="P102" s="58">
        <f t="shared" ca="1" si="54"/>
        <v>0.86700418531199563</v>
      </c>
      <c r="Q102" s="42">
        <f t="shared" ca="1" si="55"/>
        <v>33.639904780872278</v>
      </c>
      <c r="R102" s="42"/>
      <c r="S102" s="25">
        <v>98</v>
      </c>
      <c r="T102" s="58">
        <f t="shared" ca="1" si="56"/>
        <v>0.97092306182760968</v>
      </c>
      <c r="U102" s="42">
        <f t="shared" ca="1" si="57"/>
        <v>4.0774995552163205</v>
      </c>
      <c r="W102" s="1">
        <f t="shared" ca="1" si="60"/>
        <v>45620.701489028092</v>
      </c>
      <c r="X102" s="1">
        <f t="shared" ca="1" si="61"/>
        <v>45620.864238281974</v>
      </c>
      <c r="Y102" s="1">
        <f t="shared" ca="1" si="62"/>
        <v>45662.465678832603</v>
      </c>
      <c r="Z102" s="1">
        <f t="shared" ca="1" si="63"/>
        <v>45662.6355746474</v>
      </c>
      <c r="AA102" s="1"/>
      <c r="AC102" s="49">
        <v>99</v>
      </c>
      <c r="AD102" s="90">
        <f t="shared" ca="1" si="41"/>
        <v>44729.374864361191</v>
      </c>
      <c r="AE102" s="49" t="str">
        <f t="shared" ca="1" si="42"/>
        <v>EQUIPO 1</v>
      </c>
      <c r="AF102" s="49" t="str">
        <f t="shared" ca="1" si="43"/>
        <v>INICIO</v>
      </c>
      <c r="AG102" s="49">
        <f t="shared" ca="1" si="58"/>
        <v>0</v>
      </c>
      <c r="AH102" s="49">
        <f t="shared" ca="1" si="59"/>
        <v>1</v>
      </c>
      <c r="AI102" s="49">
        <f t="shared" ca="1" si="44"/>
        <v>1</v>
      </c>
      <c r="AJ102" s="49">
        <f t="shared" ca="1" si="45"/>
        <v>5400</v>
      </c>
      <c r="AK102" s="49">
        <f t="shared" ca="1" si="46"/>
        <v>3.2437421284848824</v>
      </c>
      <c r="AL102" s="49">
        <f t="shared" ca="1" si="47"/>
        <v>17516.207493818365</v>
      </c>
      <c r="AM102" s="49">
        <f t="shared" ca="1" si="40"/>
        <v>32113.047072000336</v>
      </c>
      <c r="AN102" s="49">
        <f t="shared" ca="1" si="48"/>
        <v>2022</v>
      </c>
      <c r="AO102" s="49">
        <f t="shared" ca="1" si="49"/>
        <v>6</v>
      </c>
      <c r="AU102" s="25">
        <v>92</v>
      </c>
      <c r="AV102" s="25">
        <v>0.98159338102852833</v>
      </c>
      <c r="AW102" s="25">
        <v>0.98086817948126914</v>
      </c>
      <c r="AX102" s="25">
        <v>0.99096867346244155</v>
      </c>
      <c r="AY102" s="25">
        <v>0.9792723788195159</v>
      </c>
      <c r="AZ102" s="25">
        <v>0.98134808159829578</v>
      </c>
      <c r="BA102" s="25">
        <v>0.98469411219892666</v>
      </c>
      <c r="BB102" s="25">
        <v>0.98666405786738454</v>
      </c>
      <c r="BC102" s="25">
        <v>0.97887493221968513</v>
      </c>
      <c r="BD102" s="25">
        <v>0.97461719567849703</v>
      </c>
      <c r="BE102" s="25">
        <v>0.9813037041868824</v>
      </c>
      <c r="BF102" s="25">
        <v>0.98543078719530708</v>
      </c>
      <c r="BG102" s="25">
        <v>0.98887156707189372</v>
      </c>
      <c r="BH102" s="25">
        <v>0.97461719567849703</v>
      </c>
      <c r="BI102" s="25">
        <v>0.98290769376977127</v>
      </c>
    </row>
    <row r="103" spans="4:61">
      <c r="D103" s="25">
        <v>99</v>
      </c>
      <c r="E103" s="56">
        <f t="shared" ca="1" si="50"/>
        <v>0.12397254668143098</v>
      </c>
      <c r="F103" s="42">
        <f t="shared" ca="1" si="51"/>
        <v>537.78760354769395</v>
      </c>
      <c r="G103" s="42"/>
      <c r="H103" s="25">
        <v>99</v>
      </c>
      <c r="I103" s="42">
        <f t="shared" ca="1" si="52"/>
        <v>1.2406609344489894E-2</v>
      </c>
      <c r="J103" s="42">
        <f t="shared" ca="1" si="53"/>
        <v>2.7880993242314043</v>
      </c>
      <c r="K103" s="4"/>
      <c r="L103" s="4"/>
      <c r="M103" s="4"/>
      <c r="O103" s="25">
        <v>99</v>
      </c>
      <c r="P103" s="58">
        <f t="shared" ca="1" si="54"/>
        <v>0.29328160683881332</v>
      </c>
      <c r="Q103" s="42">
        <f t="shared" ca="1" si="55"/>
        <v>323.52847495092618</v>
      </c>
      <c r="R103" s="42"/>
      <c r="S103" s="25">
        <v>99</v>
      </c>
      <c r="T103" s="58">
        <f t="shared" ca="1" si="56"/>
        <v>0.58394905781347273</v>
      </c>
      <c r="U103" s="42">
        <f t="shared" ca="1" si="57"/>
        <v>3.5632754936006759</v>
      </c>
      <c r="W103" s="1">
        <f t="shared" ca="1" si="60"/>
        <v>45643.272055096459</v>
      </c>
      <c r="X103" s="1">
        <f t="shared" ca="1" si="61"/>
        <v>45643.388225901632</v>
      </c>
      <c r="Y103" s="1">
        <f t="shared" ca="1" si="62"/>
        <v>45676.115927770355</v>
      </c>
      <c r="Z103" s="1">
        <f t="shared" ca="1" si="63"/>
        <v>45676.264397582592</v>
      </c>
      <c r="AA103" s="1"/>
      <c r="AC103" s="49">
        <v>100</v>
      </c>
      <c r="AD103" s="90">
        <f t="shared" ca="1" si="41"/>
        <v>44729.510020283211</v>
      </c>
      <c r="AE103" s="49" t="str">
        <f t="shared" ca="1" si="42"/>
        <v>EQUIPO 1</v>
      </c>
      <c r="AF103" s="49" t="str">
        <f t="shared" ca="1" si="43"/>
        <v>FIN</v>
      </c>
      <c r="AG103" s="49">
        <f t="shared" ca="1" si="58"/>
        <v>1</v>
      </c>
      <c r="AH103" s="49">
        <f t="shared" ca="1" si="59"/>
        <v>1</v>
      </c>
      <c r="AI103" s="49">
        <f t="shared" ca="1" si="44"/>
        <v>1</v>
      </c>
      <c r="AJ103" s="49">
        <f t="shared" ca="1" si="45"/>
        <v>9900</v>
      </c>
      <c r="AK103" s="49">
        <f t="shared" ca="1" si="46"/>
        <v>323.75951320293825</v>
      </c>
      <c r="AL103" s="49">
        <f t="shared" ca="1" si="47"/>
        <v>3205219.1807090887</v>
      </c>
      <c r="AM103" s="49">
        <f t="shared" ca="1" si="40"/>
        <v>3205219.1807090887</v>
      </c>
      <c r="AN103" s="49">
        <f t="shared" ca="1" si="48"/>
        <v>2022</v>
      </c>
      <c r="AO103" s="49">
        <f t="shared" ca="1" si="49"/>
        <v>6</v>
      </c>
      <c r="AU103" s="25">
        <v>93</v>
      </c>
      <c r="AV103" s="25">
        <v>0.99299589332974103</v>
      </c>
      <c r="AW103" s="25">
        <v>0.98894164697162978</v>
      </c>
      <c r="AX103" s="25">
        <v>0.98429593630745293</v>
      </c>
      <c r="AY103" s="25">
        <v>0.97732189833973215</v>
      </c>
      <c r="AZ103" s="25">
        <v>0.98331016715048181</v>
      </c>
      <c r="BA103" s="25">
        <v>0.98918533052424085</v>
      </c>
      <c r="BB103" s="25">
        <v>0.97162825059410429</v>
      </c>
      <c r="BC103" s="25">
        <v>0.98490282244637262</v>
      </c>
      <c r="BD103" s="25">
        <v>0.97937572124190364</v>
      </c>
      <c r="BE103" s="25">
        <v>0.98219234378761955</v>
      </c>
      <c r="BF103" s="25">
        <v>0.99054711206737212</v>
      </c>
      <c r="BG103" s="25">
        <v>0.96612342232871129</v>
      </c>
      <c r="BH103" s="25">
        <v>0.96612342232871129</v>
      </c>
      <c r="BI103" s="25">
        <v>0.98253654806680335</v>
      </c>
    </row>
    <row r="104" spans="4:61">
      <c r="D104" s="25">
        <v>100</v>
      </c>
      <c r="E104" s="56">
        <f t="shared" ca="1" si="50"/>
        <v>0.66093191356781489</v>
      </c>
      <c r="F104" s="42">
        <f t="shared" ca="1" si="51"/>
        <v>87.130796395385403</v>
      </c>
      <c r="G104" s="42"/>
      <c r="H104" s="25">
        <v>100</v>
      </c>
      <c r="I104" s="42">
        <f t="shared" ca="1" si="52"/>
        <v>0.73916373219883269</v>
      </c>
      <c r="J104" s="42">
        <f t="shared" ca="1" si="53"/>
        <v>3.7301177662260208</v>
      </c>
      <c r="K104" s="4"/>
      <c r="L104" s="4"/>
      <c r="M104" s="4"/>
      <c r="O104" s="25">
        <v>100</v>
      </c>
      <c r="P104" s="58">
        <f t="shared" ca="1" si="54"/>
        <v>0.74262054274559208</v>
      </c>
      <c r="Q104" s="42">
        <f t="shared" ca="1" si="55"/>
        <v>72.888109007851511</v>
      </c>
      <c r="R104" s="42"/>
      <c r="S104" s="25">
        <v>100</v>
      </c>
      <c r="T104" s="58">
        <f t="shared" ca="1" si="56"/>
        <v>0.42745617105407607</v>
      </c>
      <c r="U104" s="42">
        <f t="shared" ca="1" si="57"/>
        <v>3.4425959060353142</v>
      </c>
      <c r="W104" s="1">
        <f t="shared" ca="1" si="60"/>
        <v>45647.018675751438</v>
      </c>
      <c r="X104" s="1">
        <f t="shared" ca="1" si="61"/>
        <v>45647.174097325034</v>
      </c>
      <c r="Y104" s="1">
        <f t="shared" ca="1" si="62"/>
        <v>45679.301402124584</v>
      </c>
      <c r="Z104" s="1">
        <f t="shared" ca="1" si="63"/>
        <v>45679.444843620666</v>
      </c>
      <c r="AA104" s="1"/>
      <c r="AC104" s="49">
        <v>101</v>
      </c>
      <c r="AD104" s="90">
        <f t="shared" ca="1" si="41"/>
        <v>44743</v>
      </c>
      <c r="AE104" s="49" t="str">
        <f t="shared" ca="1" si="42"/>
        <v>CAMBIO MES</v>
      </c>
      <c r="AF104" s="49" t="str">
        <f t="shared" ca="1" si="43"/>
        <v>CAMBIO MES</v>
      </c>
      <c r="AG104" s="49">
        <f t="shared" ca="1" si="58"/>
        <v>1</v>
      </c>
      <c r="AH104" s="49">
        <f t="shared" ca="1" si="59"/>
        <v>1</v>
      </c>
      <c r="AI104" s="49">
        <f t="shared" ca="1" si="44"/>
        <v>1</v>
      </c>
      <c r="AJ104" s="49">
        <f t="shared" ca="1" si="45"/>
        <v>9900</v>
      </c>
      <c r="AK104" s="49">
        <f t="shared" ca="1" si="46"/>
        <v>172.72130589658627</v>
      </c>
      <c r="AL104" s="49">
        <f t="shared" ca="1" si="47"/>
        <v>1709940.9283762041</v>
      </c>
      <c r="AM104" s="49">
        <f t="shared" ca="1" si="40"/>
        <v>1709940.9283762041</v>
      </c>
      <c r="AN104" s="49">
        <f t="shared" ca="1" si="48"/>
        <v>2022</v>
      </c>
      <c r="AO104" s="49">
        <f t="shared" ca="1" si="49"/>
        <v>7</v>
      </c>
      <c r="AU104" s="25">
        <v>94</v>
      </c>
      <c r="AV104" s="25">
        <v>0.99073699465774223</v>
      </c>
      <c r="AW104" s="25">
        <v>0.98379583625091571</v>
      </c>
      <c r="AX104" s="25">
        <v>0.98631503442189661</v>
      </c>
      <c r="AY104" s="25">
        <v>0.98682737422531275</v>
      </c>
      <c r="AZ104" s="25">
        <v>0.98484707432413698</v>
      </c>
      <c r="BA104" s="25">
        <v>0.98785706595993927</v>
      </c>
      <c r="BB104" s="25">
        <v>0.99047496640771227</v>
      </c>
      <c r="BC104" s="25">
        <v>0.98969450036668349</v>
      </c>
      <c r="BD104" s="25">
        <v>0.98785184739500898</v>
      </c>
      <c r="BE104" s="25">
        <v>0.98643116026917399</v>
      </c>
      <c r="BF104" s="25">
        <v>0.97688472418566097</v>
      </c>
      <c r="BG104" s="25">
        <v>0.9829397121020973</v>
      </c>
      <c r="BH104" s="25">
        <v>0.97688472418566097</v>
      </c>
      <c r="BI104" s="25">
        <v>0.98621558794440745</v>
      </c>
    </row>
    <row r="105" spans="4:61">
      <c r="D105" s="25">
        <v>101</v>
      </c>
      <c r="E105" s="56">
        <f t="shared" ca="1" si="50"/>
        <v>0.43681663665763715</v>
      </c>
      <c r="F105" s="42">
        <f t="shared" ca="1" si="51"/>
        <v>190.05377600102537</v>
      </c>
      <c r="G105" s="42"/>
      <c r="H105" s="25">
        <v>101</v>
      </c>
      <c r="I105" s="42">
        <f t="shared" ca="1" si="52"/>
        <v>0.89637890581787194</v>
      </c>
      <c r="J105" s="42">
        <f t="shared" ca="1" si="53"/>
        <v>3.9326929144315677</v>
      </c>
      <c r="K105" s="4"/>
      <c r="L105" s="4"/>
      <c r="M105" s="4"/>
      <c r="O105" s="25">
        <v>101</v>
      </c>
      <c r="P105" s="58">
        <f t="shared" ca="1" si="54"/>
        <v>0.34687578493685023</v>
      </c>
      <c r="Q105" s="42">
        <f t="shared" ca="1" si="55"/>
        <v>277.12310009149837</v>
      </c>
      <c r="R105" s="42"/>
      <c r="S105" s="25">
        <v>101</v>
      </c>
      <c r="T105" s="58">
        <f t="shared" ca="1" si="56"/>
        <v>0.50076498178036388</v>
      </c>
      <c r="U105" s="42">
        <f t="shared" ca="1" si="57"/>
        <v>3.4990669003993711</v>
      </c>
      <c r="W105" s="1">
        <f t="shared" ca="1" si="60"/>
        <v>45655.093004658411</v>
      </c>
      <c r="X105" s="1">
        <f t="shared" ca="1" si="61"/>
        <v>45655.256866863179</v>
      </c>
      <c r="Y105" s="1">
        <f t="shared" ca="1" si="62"/>
        <v>45690.99163945781</v>
      </c>
      <c r="Z105" s="1">
        <f t="shared" ca="1" si="63"/>
        <v>45691.137433911994</v>
      </c>
      <c r="AA105" s="1"/>
      <c r="AC105" s="49">
        <v>102</v>
      </c>
      <c r="AD105" s="90">
        <f t="shared" ca="1" si="41"/>
        <v>44750.196721079024</v>
      </c>
      <c r="AE105" s="49" t="str">
        <f t="shared" ca="1" si="42"/>
        <v>EQUIPO 1</v>
      </c>
      <c r="AF105" s="49" t="str">
        <f t="shared" ca="1" si="43"/>
        <v>INICIO</v>
      </c>
      <c r="AG105" s="49">
        <f t="shared" ca="1" si="58"/>
        <v>0</v>
      </c>
      <c r="AH105" s="49">
        <f t="shared" ca="1" si="59"/>
        <v>1</v>
      </c>
      <c r="AI105" s="49">
        <f t="shared" ca="1" si="44"/>
        <v>1</v>
      </c>
      <c r="AJ105" s="49">
        <f t="shared" ca="1" si="45"/>
        <v>5400</v>
      </c>
      <c r="AK105" s="49">
        <f t="shared" ca="1" si="46"/>
        <v>3.6486559304175898</v>
      </c>
      <c r="AL105" s="49">
        <f t="shared" ca="1" si="47"/>
        <v>19702.742024254985</v>
      </c>
      <c r="AM105" s="49">
        <f t="shared" ca="1" si="40"/>
        <v>36121.693711134139</v>
      </c>
      <c r="AN105" s="49">
        <f t="shared" ca="1" si="48"/>
        <v>2022</v>
      </c>
      <c r="AO105" s="49">
        <f t="shared" ca="1" si="49"/>
        <v>7</v>
      </c>
      <c r="AU105" s="25">
        <v>95</v>
      </c>
      <c r="AV105" s="25">
        <v>0.98524360339548378</v>
      </c>
      <c r="AW105" s="25">
        <v>0.99194260249165278</v>
      </c>
      <c r="AX105" s="25">
        <v>0.97129031761560181</v>
      </c>
      <c r="AY105" s="25">
        <v>0.98944535507663589</v>
      </c>
      <c r="AZ105" s="25">
        <v>0.9872242637836206</v>
      </c>
      <c r="BA105" s="25">
        <v>0.99190168807110646</v>
      </c>
      <c r="BB105" s="25">
        <v>0.99830062131264208</v>
      </c>
      <c r="BC105" s="25">
        <v>0.98795150108093044</v>
      </c>
      <c r="BD105" s="25">
        <v>0.98874811245936078</v>
      </c>
      <c r="BE105" s="25">
        <v>0.97898304480038101</v>
      </c>
      <c r="BF105" s="25">
        <v>0.98351000159510094</v>
      </c>
      <c r="BG105" s="25">
        <v>0.98901173259694741</v>
      </c>
      <c r="BH105" s="25">
        <v>0.97129031761560181</v>
      </c>
      <c r="BI105" s="25">
        <v>0.98694026113230382</v>
      </c>
    </row>
    <row r="106" spans="4:61">
      <c r="D106" s="25">
        <v>102</v>
      </c>
      <c r="E106" s="56">
        <f t="shared" ca="1" si="50"/>
        <v>0.58645226086678659</v>
      </c>
      <c r="F106" s="42">
        <f t="shared" ca="1" si="51"/>
        <v>115.90688091164601</v>
      </c>
      <c r="G106" s="42"/>
      <c r="H106" s="25">
        <v>102</v>
      </c>
      <c r="I106" s="42">
        <f t="shared" ca="1" si="52"/>
        <v>3.0812790827156711E-2</v>
      </c>
      <c r="J106" s="42">
        <f t="shared" ca="1" si="53"/>
        <v>2.910646400485347</v>
      </c>
      <c r="K106" s="4"/>
      <c r="L106" s="4"/>
      <c r="M106" s="4"/>
      <c r="O106" s="25">
        <v>102</v>
      </c>
      <c r="P106" s="58">
        <f t="shared" ca="1" si="54"/>
        <v>0.77772556109093038</v>
      </c>
      <c r="Q106" s="42">
        <f t="shared" ca="1" si="55"/>
        <v>61.034294390048387</v>
      </c>
      <c r="R106" s="42"/>
      <c r="S106" s="25">
        <v>102</v>
      </c>
      <c r="T106" s="58">
        <f t="shared" ca="1" si="56"/>
        <v>0.71349092286312121</v>
      </c>
      <c r="U106" s="42">
        <f t="shared" ca="1" si="57"/>
        <v>3.6707351225760876</v>
      </c>
      <c r="W106" s="1">
        <f t="shared" ca="1" si="60"/>
        <v>45660.086320234499</v>
      </c>
      <c r="X106" s="1">
        <f t="shared" ca="1" si="61"/>
        <v>45660.20759716785</v>
      </c>
      <c r="Y106" s="1">
        <f t="shared" ca="1" si="62"/>
        <v>45693.680529511577</v>
      </c>
      <c r="Z106" s="1">
        <f t="shared" ca="1" si="63"/>
        <v>45693.833476808351</v>
      </c>
      <c r="AA106" s="1"/>
      <c r="AC106" s="49">
        <v>103</v>
      </c>
      <c r="AD106" s="90">
        <f t="shared" ca="1" si="41"/>
        <v>44750.348748409458</v>
      </c>
      <c r="AE106" s="49" t="str">
        <f t="shared" ca="1" si="42"/>
        <v>EQUIPO 1</v>
      </c>
      <c r="AF106" s="49" t="str">
        <f t="shared" ca="1" si="43"/>
        <v>FIN</v>
      </c>
      <c r="AG106" s="49">
        <f t="shared" ca="1" si="58"/>
        <v>1</v>
      </c>
      <c r="AH106" s="49">
        <f t="shared" ca="1" si="59"/>
        <v>1</v>
      </c>
      <c r="AI106" s="49">
        <f t="shared" ca="1" si="44"/>
        <v>1</v>
      </c>
      <c r="AJ106" s="49">
        <f t="shared" ca="1" si="45"/>
        <v>9900</v>
      </c>
      <c r="AK106" s="49">
        <f t="shared" ca="1" si="46"/>
        <v>165.83842552575516</v>
      </c>
      <c r="AL106" s="49">
        <f t="shared" ca="1" si="47"/>
        <v>1641800.412704976</v>
      </c>
      <c r="AM106" s="49">
        <f t="shared" ca="1" si="40"/>
        <v>1641800.412704976</v>
      </c>
      <c r="AN106" s="49">
        <f t="shared" ca="1" si="48"/>
        <v>2022</v>
      </c>
      <c r="AO106" s="49">
        <f t="shared" ca="1" si="49"/>
        <v>7</v>
      </c>
      <c r="AU106" s="25">
        <v>96</v>
      </c>
      <c r="AV106" s="25">
        <v>0.99779897826793418</v>
      </c>
      <c r="AW106" s="25">
        <v>0.99803430740998478</v>
      </c>
      <c r="AX106" s="25">
        <v>0.99182649648580545</v>
      </c>
      <c r="AY106" s="25">
        <v>0.98428446973225447</v>
      </c>
      <c r="AZ106" s="25">
        <v>0.98679310587997204</v>
      </c>
      <c r="BA106" s="25">
        <v>0.99235113033165834</v>
      </c>
      <c r="BB106" s="25">
        <v>0.98966987225365921</v>
      </c>
      <c r="BC106" s="25">
        <v>0.9780714009323368</v>
      </c>
      <c r="BD106" s="25">
        <v>0.98767356513218862</v>
      </c>
      <c r="BE106" s="25">
        <v>0.99140106410722173</v>
      </c>
      <c r="BF106" s="25">
        <v>0.99049014091241649</v>
      </c>
      <c r="BG106" s="25">
        <v>0.983905972330959</v>
      </c>
      <c r="BH106" s="25">
        <v>0.9780714009323368</v>
      </c>
      <c r="BI106" s="25">
        <v>0.98939657686966287</v>
      </c>
    </row>
    <row r="107" spans="4:61">
      <c r="D107" s="25">
        <v>103</v>
      </c>
      <c r="E107" s="56">
        <f t="shared" ca="1" si="50"/>
        <v>0.88469810967086837</v>
      </c>
      <c r="F107" s="42">
        <f t="shared" ca="1" si="51"/>
        <v>22.134229362033434</v>
      </c>
      <c r="G107" s="42"/>
      <c r="H107" s="25">
        <v>103</v>
      </c>
      <c r="I107" s="42">
        <f t="shared" ca="1" si="52"/>
        <v>0.34157806389772727</v>
      </c>
      <c r="J107" s="42">
        <f t="shared" ca="1" si="53"/>
        <v>3.3876263401553559</v>
      </c>
      <c r="K107" s="4"/>
      <c r="L107" s="4"/>
      <c r="M107" s="4"/>
      <c r="O107" s="25">
        <v>103</v>
      </c>
      <c r="P107" s="58">
        <f t="shared" ca="1" si="54"/>
        <v>0.68394266620496058</v>
      </c>
      <c r="Q107" s="42">
        <f t="shared" ca="1" si="55"/>
        <v>94.244448644035387</v>
      </c>
      <c r="R107" s="42"/>
      <c r="S107" s="25">
        <v>103</v>
      </c>
      <c r="T107" s="58">
        <f t="shared" ca="1" si="56"/>
        <v>0.18611183246211382</v>
      </c>
      <c r="U107" s="42">
        <f t="shared" ca="1" si="57"/>
        <v>3.2257663178203435</v>
      </c>
      <c r="W107" s="1">
        <f t="shared" ca="1" si="60"/>
        <v>45661.129856724598</v>
      </c>
      <c r="X107" s="1">
        <f t="shared" ca="1" si="61"/>
        <v>45661.271007822106</v>
      </c>
      <c r="Y107" s="1">
        <f t="shared" ca="1" si="62"/>
        <v>45697.760328835189</v>
      </c>
      <c r="Z107" s="1">
        <f t="shared" ca="1" si="63"/>
        <v>45697.894735765098</v>
      </c>
      <c r="AA107" s="1"/>
      <c r="AC107" s="49">
        <v>104</v>
      </c>
      <c r="AD107" s="90">
        <f t="shared" ca="1" si="41"/>
        <v>44757.258682806365</v>
      </c>
      <c r="AE107" s="49" t="str">
        <f t="shared" ca="1" si="42"/>
        <v>EQUIPO 2</v>
      </c>
      <c r="AF107" s="49" t="str">
        <f t="shared" ca="1" si="43"/>
        <v>INICIO</v>
      </c>
      <c r="AG107" s="49">
        <f t="shared" ca="1" si="58"/>
        <v>1</v>
      </c>
      <c r="AH107" s="49">
        <f t="shared" ca="1" si="59"/>
        <v>0</v>
      </c>
      <c r="AI107" s="49">
        <f t="shared" ca="1" si="44"/>
        <v>1</v>
      </c>
      <c r="AJ107" s="49">
        <f t="shared" ca="1" si="45"/>
        <v>4500</v>
      </c>
      <c r="AK107" s="49">
        <f t="shared" ca="1" si="46"/>
        <v>3.3837610215414315</v>
      </c>
      <c r="AL107" s="49">
        <f t="shared" ca="1" si="47"/>
        <v>15226.924596936442</v>
      </c>
      <c r="AM107" s="49">
        <f t="shared" ca="1" si="40"/>
        <v>33499.234113260172</v>
      </c>
      <c r="AN107" s="49">
        <f t="shared" ca="1" si="48"/>
        <v>2022</v>
      </c>
      <c r="AO107" s="49">
        <f t="shared" ca="1" si="49"/>
        <v>7</v>
      </c>
      <c r="AU107" s="25">
        <v>97</v>
      </c>
      <c r="AV107" s="25">
        <v>0.98032318608867064</v>
      </c>
      <c r="AW107" s="25">
        <v>0.99128890356398525</v>
      </c>
      <c r="AX107" s="25">
        <v>0.99363775874595661</v>
      </c>
      <c r="AY107" s="25">
        <v>0.98750739494922057</v>
      </c>
      <c r="AZ107" s="25">
        <v>0.9801532788749634</v>
      </c>
      <c r="BA107" s="25">
        <v>0.98931453562697491</v>
      </c>
      <c r="BB107" s="25">
        <v>0.9866384596495511</v>
      </c>
      <c r="BC107" s="25">
        <v>0.98030677227747431</v>
      </c>
      <c r="BD107" s="25">
        <v>0.98767684393051014</v>
      </c>
      <c r="BE107" s="25">
        <v>0.9955022442277276</v>
      </c>
      <c r="BF107" s="25">
        <v>0.98654367179661873</v>
      </c>
      <c r="BG107" s="25">
        <v>0.99296503099255695</v>
      </c>
      <c r="BH107" s="25">
        <v>0.9801532788749634</v>
      </c>
      <c r="BI107" s="25">
        <v>0.98769476753921415</v>
      </c>
    </row>
    <row r="108" spans="4:61">
      <c r="D108" s="25">
        <v>104</v>
      </c>
      <c r="E108" s="56">
        <f t="shared" ca="1" si="50"/>
        <v>0.16368517426871598</v>
      </c>
      <c r="F108" s="42">
        <f t="shared" ca="1" si="51"/>
        <v>457.94890975440364</v>
      </c>
      <c r="G108" s="42"/>
      <c r="H108" s="25">
        <v>104</v>
      </c>
      <c r="I108" s="42">
        <f t="shared" ca="1" si="52"/>
        <v>9.0801752054159302E-2</v>
      </c>
      <c r="J108" s="42">
        <f t="shared" ca="1" si="53"/>
        <v>3.0847266787140724</v>
      </c>
      <c r="K108" s="4"/>
      <c r="L108" s="4"/>
      <c r="M108" s="4"/>
      <c r="O108" s="25">
        <v>104</v>
      </c>
      <c r="P108" s="58">
        <f t="shared" ca="1" si="54"/>
        <v>0.56961650034885758</v>
      </c>
      <c r="Q108" s="42">
        <f t="shared" ca="1" si="55"/>
        <v>142.51919083343111</v>
      </c>
      <c r="R108" s="42"/>
      <c r="S108" s="25">
        <v>104</v>
      </c>
      <c r="T108" s="58">
        <f t="shared" ca="1" si="56"/>
        <v>0.942821865255981</v>
      </c>
      <c r="U108" s="42">
        <f t="shared" ca="1" si="57"/>
        <v>3.9810366994141817</v>
      </c>
      <c r="W108" s="1">
        <f t="shared" ca="1" si="60"/>
        <v>45680.352212395206</v>
      </c>
      <c r="X108" s="1">
        <f t="shared" ca="1" si="61"/>
        <v>45680.480742673484</v>
      </c>
      <c r="Y108" s="1">
        <f t="shared" ca="1" si="62"/>
        <v>45703.833035383155</v>
      </c>
      <c r="Z108" s="1">
        <f t="shared" ca="1" si="63"/>
        <v>45703.998911912298</v>
      </c>
      <c r="AA108" s="1"/>
      <c r="AC108" s="49">
        <v>105</v>
      </c>
      <c r="AD108" s="90">
        <f t="shared" ca="1" si="41"/>
        <v>44757.399672848929</v>
      </c>
      <c r="AE108" s="49" t="str">
        <f t="shared" ca="1" si="42"/>
        <v>EQUIPO 2</v>
      </c>
      <c r="AF108" s="49" t="str">
        <f t="shared" ca="1" si="43"/>
        <v>FIN</v>
      </c>
      <c r="AG108" s="49">
        <f t="shared" ca="1" si="58"/>
        <v>1</v>
      </c>
      <c r="AH108" s="49">
        <f t="shared" ca="1" si="59"/>
        <v>1</v>
      </c>
      <c r="AI108" s="49">
        <f t="shared" ca="1" si="44"/>
        <v>1</v>
      </c>
      <c r="AJ108" s="49">
        <f t="shared" ca="1" si="45"/>
        <v>9900</v>
      </c>
      <c r="AK108" s="49">
        <f t="shared" ca="1" si="46"/>
        <v>152.8616855070577</v>
      </c>
      <c r="AL108" s="49">
        <f t="shared" ca="1" si="47"/>
        <v>1513330.6865198712</v>
      </c>
      <c r="AM108" s="49">
        <f t="shared" ca="1" si="40"/>
        <v>1513330.6865198712</v>
      </c>
      <c r="AN108" s="49">
        <f t="shared" ca="1" si="48"/>
        <v>2022</v>
      </c>
      <c r="AO108" s="49">
        <f t="shared" ca="1" si="49"/>
        <v>7</v>
      </c>
      <c r="AU108" s="25">
        <v>98</v>
      </c>
      <c r="AV108" s="25">
        <v>0.99504457749545416</v>
      </c>
      <c r="AW108" s="25">
        <v>0.98957009462579426</v>
      </c>
      <c r="AX108" s="25">
        <v>0.9761942578631998</v>
      </c>
      <c r="AY108" s="25">
        <v>0.98588377574945629</v>
      </c>
      <c r="AZ108" s="25">
        <v>0.99121318143628845</v>
      </c>
      <c r="BA108" s="25">
        <v>0.9834618960164363</v>
      </c>
      <c r="BB108" s="25">
        <v>0.98519512858781022</v>
      </c>
      <c r="BC108" s="25">
        <v>0.98882083498679241</v>
      </c>
      <c r="BD108" s="25">
        <v>0.99279977656787621</v>
      </c>
      <c r="BE108" s="25">
        <v>0.98875546043980178</v>
      </c>
      <c r="BF108" s="25">
        <v>0.98714339225515479</v>
      </c>
      <c r="BG108" s="25">
        <v>0.99753119938713619</v>
      </c>
      <c r="BH108" s="25">
        <v>0.9761942578631998</v>
      </c>
      <c r="BI108" s="25">
        <v>0.98848739399930141</v>
      </c>
    </row>
    <row r="109" spans="4:61">
      <c r="D109" s="25">
        <v>105</v>
      </c>
      <c r="E109" s="56">
        <f t="shared" ca="1" si="50"/>
        <v>0.36352417894309585</v>
      </c>
      <c r="F109" s="42">
        <f t="shared" ca="1" si="51"/>
        <v>238.09035927627821</v>
      </c>
      <c r="G109" s="42"/>
      <c r="H109" s="25">
        <v>105</v>
      </c>
      <c r="I109" s="42">
        <f t="shared" ca="1" si="52"/>
        <v>0.76905799054585611</v>
      </c>
      <c r="J109" s="42">
        <f t="shared" ca="1" si="53"/>
        <v>3.761129761343776</v>
      </c>
      <c r="K109" s="4"/>
      <c r="L109" s="4"/>
      <c r="M109" s="4"/>
      <c r="O109" s="25">
        <v>105</v>
      </c>
      <c r="P109" s="58">
        <f t="shared" ca="1" si="54"/>
        <v>0.10448192948022061</v>
      </c>
      <c r="Q109" s="42">
        <f t="shared" ca="1" si="55"/>
        <v>615.06372719916908</v>
      </c>
      <c r="R109" s="42"/>
      <c r="S109" s="25">
        <v>105</v>
      </c>
      <c r="T109" s="58">
        <f t="shared" ca="1" si="56"/>
        <v>0.28430468528481612</v>
      </c>
      <c r="U109" s="42">
        <f t="shared" ca="1" si="57"/>
        <v>3.3242434908497538</v>
      </c>
      <c r="W109" s="1">
        <f t="shared" ca="1" si="60"/>
        <v>45690.401174309998</v>
      </c>
      <c r="X109" s="1">
        <f t="shared" ca="1" si="61"/>
        <v>45690.557888050054</v>
      </c>
      <c r="Y109" s="1">
        <f t="shared" ca="1" si="62"/>
        <v>45729.626567212261</v>
      </c>
      <c r="Z109" s="1">
        <f t="shared" ca="1" si="63"/>
        <v>45729.765077357712</v>
      </c>
      <c r="AA109" s="1"/>
      <c r="AC109" s="49">
        <v>106</v>
      </c>
      <c r="AD109" s="90">
        <f t="shared" ca="1" si="41"/>
        <v>44763.768909745057</v>
      </c>
      <c r="AE109" s="49" t="str">
        <f t="shared" ca="1" si="42"/>
        <v>EQUIPO 2</v>
      </c>
      <c r="AF109" s="49" t="str">
        <f t="shared" ca="1" si="43"/>
        <v>INICIO</v>
      </c>
      <c r="AG109" s="49">
        <f t="shared" ca="1" si="58"/>
        <v>1</v>
      </c>
      <c r="AH109" s="49">
        <f t="shared" ca="1" si="59"/>
        <v>0</v>
      </c>
      <c r="AI109" s="49">
        <f t="shared" ca="1" si="44"/>
        <v>1</v>
      </c>
      <c r="AJ109" s="49">
        <f t="shared" ca="1" si="45"/>
        <v>4500</v>
      </c>
      <c r="AK109" s="49">
        <f t="shared" ca="1" si="46"/>
        <v>3.5355177536839619</v>
      </c>
      <c r="AL109" s="49">
        <f t="shared" ca="1" si="47"/>
        <v>15909.829891577829</v>
      </c>
      <c r="AM109" s="49">
        <f t="shared" ca="1" si="40"/>
        <v>35001.625761471223</v>
      </c>
      <c r="AN109" s="49">
        <f t="shared" ca="1" si="48"/>
        <v>2022</v>
      </c>
      <c r="AO109" s="49">
        <f t="shared" ca="1" si="49"/>
        <v>7</v>
      </c>
      <c r="AU109" s="25">
        <v>99</v>
      </c>
      <c r="AV109" s="25">
        <v>0.98310386860060983</v>
      </c>
      <c r="AW109" s="25">
        <v>0.99568672963067961</v>
      </c>
      <c r="AX109" s="25">
        <v>0.9809458695735378</v>
      </c>
      <c r="AY109" s="25">
        <v>0.97161214283246389</v>
      </c>
      <c r="AZ109" s="25">
        <v>0.98220137880566805</v>
      </c>
      <c r="BA109" s="25">
        <v>0.98917039314103661</v>
      </c>
      <c r="BB109" s="25">
        <v>0.99326697208310866</v>
      </c>
      <c r="BC109" s="25">
        <v>0.99246393802644561</v>
      </c>
      <c r="BD109" s="25">
        <v>0.98776040840629797</v>
      </c>
      <c r="BE109" s="25">
        <v>1</v>
      </c>
      <c r="BF109" s="25">
        <v>0.99483532985113654</v>
      </c>
      <c r="BG109" s="25">
        <v>0.98429880250830237</v>
      </c>
      <c r="BH109" s="25">
        <v>0.97161214283246389</v>
      </c>
      <c r="BI109" s="25">
        <v>0.98805838597019524</v>
      </c>
    </row>
    <row r="110" spans="4:61">
      <c r="D110" s="25">
        <v>106</v>
      </c>
      <c r="E110" s="56">
        <f t="shared" ca="1" si="50"/>
        <v>0.24707333905267248</v>
      </c>
      <c r="F110" s="42">
        <f t="shared" ca="1" si="51"/>
        <v>342.5231602396297</v>
      </c>
      <c r="G110" s="42"/>
      <c r="H110" s="25">
        <v>106</v>
      </c>
      <c r="I110" s="42">
        <f t="shared" ca="1" si="52"/>
        <v>0.66966769708809526</v>
      </c>
      <c r="J110" s="42">
        <f t="shared" ca="1" si="53"/>
        <v>3.6642356155555427</v>
      </c>
      <c r="K110" s="4"/>
      <c r="L110" s="4"/>
      <c r="M110" s="4"/>
      <c r="O110" s="25">
        <v>106</v>
      </c>
      <c r="P110" s="58">
        <f t="shared" ca="1" si="54"/>
        <v>0.38652438554735813</v>
      </c>
      <c r="Q110" s="42">
        <f t="shared" ca="1" si="55"/>
        <v>247.39833749928118</v>
      </c>
      <c r="R110" s="42"/>
      <c r="S110" s="25">
        <v>106</v>
      </c>
      <c r="T110" s="58">
        <f t="shared" ca="1" si="56"/>
        <v>0.90290205540316104</v>
      </c>
      <c r="U110" s="42">
        <f t="shared" ca="1" si="57"/>
        <v>3.8952641910260457</v>
      </c>
      <c r="W110" s="1">
        <f t="shared" ca="1" si="60"/>
        <v>45704.829686393372</v>
      </c>
      <c r="X110" s="1">
        <f t="shared" ca="1" si="61"/>
        <v>45704.982362877352</v>
      </c>
      <c r="Y110" s="1">
        <f t="shared" ca="1" si="62"/>
        <v>45740.073341420182</v>
      </c>
      <c r="Z110" s="1">
        <f t="shared" ca="1" si="63"/>
        <v>45740.235644094806</v>
      </c>
      <c r="AA110" s="1"/>
      <c r="AC110" s="49">
        <v>107</v>
      </c>
      <c r="AD110" s="90">
        <f t="shared" ca="1" si="41"/>
        <v>44763.916222984793</v>
      </c>
      <c r="AE110" s="49" t="str">
        <f t="shared" ca="1" si="42"/>
        <v>EQUIPO 2</v>
      </c>
      <c r="AF110" s="49" t="str">
        <f t="shared" ca="1" si="43"/>
        <v>FIN</v>
      </c>
      <c r="AG110" s="49">
        <f t="shared" ca="1" si="58"/>
        <v>1</v>
      </c>
      <c r="AH110" s="49">
        <f t="shared" ca="1" si="59"/>
        <v>1</v>
      </c>
      <c r="AI110" s="49">
        <f t="shared" ca="1" si="44"/>
        <v>1</v>
      </c>
      <c r="AJ110" s="49">
        <f t="shared" ca="1" si="45"/>
        <v>9900</v>
      </c>
      <c r="AK110" s="49">
        <f t="shared" ca="1" si="46"/>
        <v>138.24555243150098</v>
      </c>
      <c r="AL110" s="49">
        <f t="shared" ca="1" si="47"/>
        <v>1368630.9690718597</v>
      </c>
      <c r="AM110" s="49">
        <f t="shared" ca="1" si="40"/>
        <v>1368630.9690718597</v>
      </c>
      <c r="AN110" s="49">
        <f t="shared" ca="1" si="48"/>
        <v>2022</v>
      </c>
      <c r="AO110" s="49">
        <f t="shared" ca="1" si="49"/>
        <v>7</v>
      </c>
      <c r="AU110" s="25">
        <v>100</v>
      </c>
      <c r="AV110" s="25">
        <v>0.99733937247140347</v>
      </c>
      <c r="AW110" s="25">
        <v>0.98496829993632207</v>
      </c>
      <c r="AX110" s="25">
        <v>0.98216374978771592</v>
      </c>
      <c r="AY110" s="25">
        <v>0.98959961041916111</v>
      </c>
      <c r="AZ110" s="25">
        <v>0.98547318895557201</v>
      </c>
      <c r="BA110" s="25">
        <v>0.9919325113491414</v>
      </c>
      <c r="BB110" s="25">
        <v>0.98683632194948157</v>
      </c>
      <c r="BC110" s="25">
        <v>0.98322072454170795</v>
      </c>
      <c r="BD110" s="25">
        <v>0.99306871819745512</v>
      </c>
      <c r="BE110" s="25">
        <v>0.99092307540659263</v>
      </c>
      <c r="BF110" s="25">
        <v>0.98369621467125268</v>
      </c>
      <c r="BG110" s="25">
        <v>0.98655787606728207</v>
      </c>
      <c r="BH110" s="25">
        <v>0.98216374978771592</v>
      </c>
      <c r="BI110" s="25">
        <v>0.98795666280014982</v>
      </c>
    </row>
    <row r="111" spans="4:61">
      <c r="D111" s="25">
        <v>107</v>
      </c>
      <c r="E111" s="56">
        <f t="shared" ca="1" si="50"/>
        <v>0.12697977515481251</v>
      </c>
      <c r="F111" s="42">
        <f t="shared" ca="1" si="51"/>
        <v>530.84626164548274</v>
      </c>
      <c r="G111" s="42"/>
      <c r="H111" s="25">
        <v>107</v>
      </c>
      <c r="I111" s="42">
        <f t="shared" ca="1" si="52"/>
        <v>0.19219044073686176</v>
      </c>
      <c r="J111" s="42">
        <f t="shared" ca="1" si="53"/>
        <v>3.2368766760153673</v>
      </c>
      <c r="K111" s="4"/>
      <c r="L111" s="4"/>
      <c r="M111" s="4"/>
      <c r="O111" s="25">
        <v>107</v>
      </c>
      <c r="P111" s="58">
        <f t="shared" ca="1" si="54"/>
        <v>0.12322713445098499</v>
      </c>
      <c r="Q111" s="42">
        <f t="shared" ca="1" si="55"/>
        <v>567.87447480781179</v>
      </c>
      <c r="R111" s="42"/>
      <c r="S111" s="25">
        <v>107</v>
      </c>
      <c r="T111" s="58">
        <f t="shared" ca="1" si="56"/>
        <v>0.99445307149985007</v>
      </c>
      <c r="U111" s="42">
        <f t="shared" ca="1" si="57"/>
        <v>4.274686806034337</v>
      </c>
      <c r="W111" s="1">
        <f t="shared" ca="1" si="60"/>
        <v>45727.100957112583</v>
      </c>
      <c r="X111" s="1">
        <f t="shared" ca="1" si="61"/>
        <v>45727.235826974087</v>
      </c>
      <c r="Y111" s="1">
        <f t="shared" ca="1" si="62"/>
        <v>45763.897080545132</v>
      </c>
      <c r="Z111" s="1">
        <f t="shared" ca="1" si="63"/>
        <v>45764.07519249538</v>
      </c>
      <c r="AA111" s="1"/>
      <c r="AC111" s="49">
        <v>108</v>
      </c>
      <c r="AD111" s="90">
        <f t="shared" ca="1" si="41"/>
        <v>44769.676454336106</v>
      </c>
      <c r="AE111" s="49" t="str">
        <f t="shared" ca="1" si="42"/>
        <v>EQUIPO 2</v>
      </c>
      <c r="AF111" s="49" t="str">
        <f t="shared" ca="1" si="43"/>
        <v>INICIO</v>
      </c>
      <c r="AG111" s="49">
        <f t="shared" ca="1" si="58"/>
        <v>1</v>
      </c>
      <c r="AH111" s="49">
        <f t="shared" ca="1" si="59"/>
        <v>0</v>
      </c>
      <c r="AI111" s="49">
        <f t="shared" ca="1" si="44"/>
        <v>1</v>
      </c>
      <c r="AJ111" s="49">
        <f t="shared" ca="1" si="45"/>
        <v>4500</v>
      </c>
      <c r="AK111" s="49">
        <f t="shared" ca="1" si="46"/>
        <v>2.9555371619062498</v>
      </c>
      <c r="AL111" s="49">
        <f t="shared" ca="1" si="47"/>
        <v>13299.917228578124</v>
      </c>
      <c r="AM111" s="49">
        <f t="shared" ca="1" si="40"/>
        <v>29259.817902871873</v>
      </c>
      <c r="AN111" s="49">
        <f t="shared" ca="1" si="48"/>
        <v>2022</v>
      </c>
      <c r="AO111" s="49">
        <f t="shared" ca="1" si="49"/>
        <v>7</v>
      </c>
      <c r="AU111" s="25">
        <v>101</v>
      </c>
      <c r="AV111" s="25">
        <v>0.98420219543951326</v>
      </c>
      <c r="AW111" s="25">
        <v>0.98825221038200306</v>
      </c>
      <c r="AX111" s="25">
        <v>0.98899321851835298</v>
      </c>
      <c r="AY111" s="25">
        <v>0.97270681103027645</v>
      </c>
      <c r="AZ111" s="25">
        <v>0.99112408710895861</v>
      </c>
      <c r="BA111" s="25">
        <v>0.98777543595501649</v>
      </c>
      <c r="BB111" s="25">
        <v>0.9954908540553854</v>
      </c>
      <c r="BC111" s="25">
        <v>0.97537182805068434</v>
      </c>
      <c r="BD111" s="25">
        <v>0.97522097147310816</v>
      </c>
      <c r="BE111" s="25">
        <v>0.98853518584429667</v>
      </c>
      <c r="BF111" s="25">
        <v>0.98267158639873486</v>
      </c>
      <c r="BG111" s="25">
        <v>0.99523201155920693</v>
      </c>
      <c r="BH111" s="25">
        <v>0.97270681103027645</v>
      </c>
      <c r="BI111" s="25">
        <v>0.98560199120916958</v>
      </c>
    </row>
    <row r="112" spans="4:61">
      <c r="D112" s="25">
        <v>108</v>
      </c>
      <c r="E112" s="56">
        <f t="shared" ca="1" si="50"/>
        <v>0.24376641181591774</v>
      </c>
      <c r="F112" s="42">
        <f t="shared" ca="1" si="51"/>
        <v>346.23962662284202</v>
      </c>
      <c r="G112" s="42"/>
      <c r="H112" s="25">
        <v>108</v>
      </c>
      <c r="I112" s="42">
        <f t="shared" ca="1" si="52"/>
        <v>0.80940944824715921</v>
      </c>
      <c r="J112" s="42">
        <f t="shared" ca="1" si="53"/>
        <v>3.8068334193629645</v>
      </c>
      <c r="K112" s="4"/>
      <c r="L112" s="4"/>
      <c r="M112" s="4"/>
      <c r="O112" s="25">
        <v>108</v>
      </c>
      <c r="P112" s="58">
        <f t="shared" ca="1" si="54"/>
        <v>0.53821828461550703</v>
      </c>
      <c r="Q112" s="42">
        <f t="shared" ca="1" si="55"/>
        <v>157.66608454041321</v>
      </c>
      <c r="R112" s="42"/>
      <c r="S112" s="25">
        <v>108</v>
      </c>
      <c r="T112" s="58">
        <f t="shared" ca="1" si="56"/>
        <v>0.13504279102209527</v>
      </c>
      <c r="U112" s="42">
        <f t="shared" ca="1" si="57"/>
        <v>3.1614169614874426</v>
      </c>
      <c r="W112" s="1">
        <f t="shared" ca="1" si="60"/>
        <v>45741.662478083374</v>
      </c>
      <c r="X112" s="1">
        <f t="shared" ca="1" si="61"/>
        <v>45741.821096142514</v>
      </c>
      <c r="Y112" s="1">
        <f t="shared" ca="1" si="62"/>
        <v>45770.644612684562</v>
      </c>
      <c r="Z112" s="1">
        <f t="shared" ca="1" si="63"/>
        <v>45770.77633839129</v>
      </c>
      <c r="AA112" s="1"/>
      <c r="AC112" s="49">
        <v>109</v>
      </c>
      <c r="AD112" s="90">
        <f t="shared" ca="1" si="41"/>
        <v>44769.799601717852</v>
      </c>
      <c r="AE112" s="49" t="str">
        <f t="shared" ca="1" si="42"/>
        <v>EQUIPO 2</v>
      </c>
      <c r="AF112" s="49" t="str">
        <f t="shared" ca="1" si="43"/>
        <v>FIN</v>
      </c>
      <c r="AG112" s="49">
        <f t="shared" ca="1" si="58"/>
        <v>1</v>
      </c>
      <c r="AH112" s="49">
        <f t="shared" ca="1" si="59"/>
        <v>1</v>
      </c>
      <c r="AI112" s="49">
        <f t="shared" ca="1" si="44"/>
        <v>1</v>
      </c>
      <c r="AJ112" s="49">
        <f t="shared" ca="1" si="45"/>
        <v>9900</v>
      </c>
      <c r="AK112" s="49">
        <f t="shared" ca="1" si="46"/>
        <v>100.80955877155066</v>
      </c>
      <c r="AL112" s="49">
        <f t="shared" ca="1" si="47"/>
        <v>998014.63183835149</v>
      </c>
      <c r="AM112" s="49">
        <f t="shared" ca="1" si="40"/>
        <v>998014.63183835149</v>
      </c>
      <c r="AN112" s="49">
        <f t="shared" ca="1" si="48"/>
        <v>2022</v>
      </c>
      <c r="AO112" s="49">
        <f t="shared" ca="1" si="49"/>
        <v>7</v>
      </c>
      <c r="AU112" s="25">
        <v>102</v>
      </c>
      <c r="AV112" s="25">
        <v>0.98738235483509618</v>
      </c>
      <c r="AW112" s="25">
        <v>0.99304119142897629</v>
      </c>
      <c r="AX112" s="25">
        <v>0.98090308832568918</v>
      </c>
      <c r="AY112" s="25">
        <v>0.98683683880536388</v>
      </c>
      <c r="AZ112" s="25">
        <v>0.97910449823692425</v>
      </c>
      <c r="BA112" s="25">
        <v>0.99506427895982841</v>
      </c>
      <c r="BB112" s="25">
        <v>0.99133969339362171</v>
      </c>
      <c r="BC112" s="25">
        <v>0.9809161677861773</v>
      </c>
      <c r="BD112" s="25">
        <v>0.9856698267191335</v>
      </c>
      <c r="BE112" s="25">
        <v>0.99259583795441209</v>
      </c>
      <c r="BF112" s="25">
        <v>0.99563313811019971</v>
      </c>
      <c r="BG112" s="25">
        <v>0.99129028423056287</v>
      </c>
      <c r="BH112" s="25">
        <v>0.97910449823692425</v>
      </c>
      <c r="BI112" s="25">
        <v>0.98831119645550181</v>
      </c>
    </row>
    <row r="113" spans="4:61">
      <c r="D113" s="25">
        <v>109</v>
      </c>
      <c r="E113" s="56">
        <f t="shared" ca="1" si="50"/>
        <v>0.88045421242011646</v>
      </c>
      <c r="F113" s="42">
        <f t="shared" ca="1" si="51"/>
        <v>23.114058189018582</v>
      </c>
      <c r="G113" s="42"/>
      <c r="H113" s="25">
        <v>109</v>
      </c>
      <c r="I113" s="42">
        <f t="shared" ca="1" si="52"/>
        <v>0.74162212386445781</v>
      </c>
      <c r="J113" s="42">
        <f t="shared" ca="1" si="53"/>
        <v>3.7325943956387695</v>
      </c>
      <c r="K113" s="4"/>
      <c r="L113" s="4"/>
      <c r="M113" s="4"/>
      <c r="O113" s="25">
        <v>109</v>
      </c>
      <c r="P113" s="58">
        <f t="shared" ca="1" si="54"/>
        <v>0.45415122268708963</v>
      </c>
      <c r="Q113" s="42">
        <f t="shared" ca="1" si="55"/>
        <v>203.44916839151898</v>
      </c>
      <c r="R113" s="42"/>
      <c r="S113" s="25">
        <v>109</v>
      </c>
      <c r="T113" s="58">
        <f t="shared" ca="1" si="56"/>
        <v>0.37163599138478176</v>
      </c>
      <c r="U113" s="42">
        <f t="shared" ca="1" si="57"/>
        <v>3.3983813036201918</v>
      </c>
      <c r="W113" s="1">
        <f t="shared" ca="1" si="60"/>
        <v>45742.784181900388</v>
      </c>
      <c r="X113" s="1">
        <f t="shared" ca="1" si="61"/>
        <v>45742.939706666875</v>
      </c>
      <c r="Y113" s="1">
        <f t="shared" ca="1" si="62"/>
        <v>45779.25338707427</v>
      </c>
      <c r="Z113" s="1">
        <f t="shared" ca="1" si="63"/>
        <v>45779.394986295258</v>
      </c>
      <c r="AA113" s="1"/>
      <c r="AC113" s="49">
        <v>110</v>
      </c>
      <c r="AD113" s="90">
        <f t="shared" ca="1" si="41"/>
        <v>44774</v>
      </c>
      <c r="AE113" s="49" t="str">
        <f t="shared" ca="1" si="42"/>
        <v>CAMBIO MES</v>
      </c>
      <c r="AF113" s="49" t="str">
        <f t="shared" ca="1" si="43"/>
        <v>CAMBIO MES</v>
      </c>
      <c r="AG113" s="49">
        <f t="shared" ca="1" si="58"/>
        <v>1</v>
      </c>
      <c r="AH113" s="49">
        <f t="shared" ca="1" si="59"/>
        <v>1</v>
      </c>
      <c r="AI113" s="49">
        <f t="shared" ca="1" si="44"/>
        <v>1</v>
      </c>
      <c r="AJ113" s="49">
        <f t="shared" ca="1" si="45"/>
        <v>9900</v>
      </c>
      <c r="AK113" s="49">
        <f t="shared" ca="1" si="46"/>
        <v>672.51032451336505</v>
      </c>
      <c r="AL113" s="49">
        <f t="shared" ca="1" si="47"/>
        <v>6657852.2126823142</v>
      </c>
      <c r="AM113" s="49">
        <f t="shared" ca="1" si="40"/>
        <v>6657852.2126823142</v>
      </c>
      <c r="AN113" s="49">
        <f t="shared" ca="1" si="48"/>
        <v>2022</v>
      </c>
      <c r="AO113" s="49">
        <f t="shared" ca="1" si="49"/>
        <v>8</v>
      </c>
      <c r="AU113" s="25">
        <v>103</v>
      </c>
      <c r="AV113" s="25">
        <v>0.99731899764288257</v>
      </c>
      <c r="AW113" s="25">
        <v>0.9814613447864079</v>
      </c>
      <c r="AX113" s="25">
        <v>0.97495821289038953</v>
      </c>
      <c r="AY113" s="25">
        <v>0.95438115860690531</v>
      </c>
      <c r="AZ113" s="25">
        <v>0.98592609911642815</v>
      </c>
      <c r="BA113" s="25">
        <v>0.99070222801866226</v>
      </c>
      <c r="BB113" s="25">
        <v>0.9866239278209159</v>
      </c>
      <c r="BC113" s="25">
        <v>0.99733377440186977</v>
      </c>
      <c r="BD113" s="25">
        <v>0.98814745962217254</v>
      </c>
      <c r="BE113" s="25">
        <v>0.99023549787749998</v>
      </c>
      <c r="BF113" s="25">
        <v>0.99297004917805842</v>
      </c>
      <c r="BG113" s="25">
        <v>0.99055070935271339</v>
      </c>
      <c r="BH113" s="25">
        <v>0.95438115860690531</v>
      </c>
      <c r="BI113" s="25">
        <v>0.98604773894164366</v>
      </c>
    </row>
    <row r="114" spans="4:61">
      <c r="D114" s="25">
        <v>110</v>
      </c>
      <c r="E114" s="56">
        <f t="shared" ca="1" si="50"/>
        <v>0.57831335090771585</v>
      </c>
      <c r="F114" s="42">
        <f t="shared" ca="1" si="51"/>
        <v>119.32744865983584</v>
      </c>
      <c r="G114" s="42"/>
      <c r="H114" s="25">
        <v>110</v>
      </c>
      <c r="I114" s="42">
        <f t="shared" ca="1" si="52"/>
        <v>0.49285869928352088</v>
      </c>
      <c r="J114" s="42">
        <f t="shared" ca="1" si="53"/>
        <v>3.5150516980601303</v>
      </c>
      <c r="K114" s="4"/>
      <c r="L114" s="4"/>
      <c r="M114" s="4"/>
      <c r="O114" s="25">
        <v>110</v>
      </c>
      <c r="P114" s="58">
        <f t="shared" ca="1" si="54"/>
        <v>0.12135566503703643</v>
      </c>
      <c r="Q114" s="42">
        <f t="shared" ca="1" si="55"/>
        <v>572.24290673828091</v>
      </c>
      <c r="R114" s="42"/>
      <c r="S114" s="25">
        <v>110</v>
      </c>
      <c r="T114" s="58">
        <f t="shared" ca="1" si="56"/>
        <v>0.59189992743204245</v>
      </c>
      <c r="U114" s="42">
        <f t="shared" ca="1" si="57"/>
        <v>3.569518943269621</v>
      </c>
      <c r="W114" s="1">
        <f t="shared" ca="1" si="60"/>
        <v>45747.911683694365</v>
      </c>
      <c r="X114" s="1">
        <f t="shared" ca="1" si="61"/>
        <v>45748.058144181785</v>
      </c>
      <c r="Y114" s="1">
        <f t="shared" ca="1" si="62"/>
        <v>45803.238440742687</v>
      </c>
      <c r="Z114" s="1">
        <f t="shared" ca="1" si="63"/>
        <v>45803.387170698654</v>
      </c>
      <c r="AA114" s="1"/>
      <c r="AC114" s="49">
        <v>111</v>
      </c>
      <c r="AD114" s="90">
        <f t="shared" ca="1" si="41"/>
        <v>44802.02126352139</v>
      </c>
      <c r="AE114" s="49" t="str">
        <f t="shared" ca="1" si="42"/>
        <v>EQUIPO 2</v>
      </c>
      <c r="AF114" s="49" t="str">
        <f t="shared" ca="1" si="43"/>
        <v>INICIO</v>
      </c>
      <c r="AG114" s="49">
        <f t="shared" ca="1" si="58"/>
        <v>1</v>
      </c>
      <c r="AH114" s="49">
        <f t="shared" ca="1" si="59"/>
        <v>0</v>
      </c>
      <c r="AI114" s="49">
        <f t="shared" ca="1" si="44"/>
        <v>1</v>
      </c>
      <c r="AJ114" s="49">
        <f t="shared" ca="1" si="45"/>
        <v>4500</v>
      </c>
      <c r="AK114" s="49">
        <f t="shared" ca="1" si="46"/>
        <v>3.7894596043042839</v>
      </c>
      <c r="AL114" s="49">
        <f t="shared" ca="1" si="47"/>
        <v>17052.568219369277</v>
      </c>
      <c r="AM114" s="49">
        <f t="shared" ca="1" si="40"/>
        <v>37515.65008261241</v>
      </c>
      <c r="AN114" s="49">
        <f t="shared" ca="1" si="48"/>
        <v>2022</v>
      </c>
      <c r="AO114" s="49">
        <f t="shared" ca="1" si="49"/>
        <v>8</v>
      </c>
      <c r="AU114" s="25">
        <v>104</v>
      </c>
      <c r="AV114" s="25">
        <v>0.99568840861618158</v>
      </c>
      <c r="AW114" s="25">
        <v>0.98716016464405876</v>
      </c>
      <c r="AX114" s="25">
        <v>0.99319724092465089</v>
      </c>
      <c r="AY114" s="25">
        <v>0.98645240290600422</v>
      </c>
      <c r="AZ114" s="25">
        <v>0.98577993549600718</v>
      </c>
      <c r="BA114" s="25">
        <v>0.9795672528663999</v>
      </c>
      <c r="BB114" s="25">
        <v>0.98662109567607226</v>
      </c>
      <c r="BC114" s="25">
        <v>0.98846085299940578</v>
      </c>
      <c r="BD114" s="25">
        <v>0.99038605865631257</v>
      </c>
      <c r="BE114" s="25">
        <v>0.99304202898398042</v>
      </c>
      <c r="BF114" s="25">
        <v>0.98311928157429185</v>
      </c>
      <c r="BG114" s="25">
        <v>0.99140064096530789</v>
      </c>
      <c r="BH114" s="25">
        <v>0.9795672528663999</v>
      </c>
      <c r="BI114" s="25">
        <v>0.9884409405172454</v>
      </c>
    </row>
    <row r="115" spans="4:61">
      <c r="D115" s="25">
        <v>111</v>
      </c>
      <c r="E115" s="56">
        <f t="shared" ca="1" si="50"/>
        <v>0.11876998760727631</v>
      </c>
      <c r="F115" s="42">
        <f t="shared" ca="1" si="51"/>
        <v>550.22851565728911</v>
      </c>
      <c r="G115" s="42"/>
      <c r="H115" s="25">
        <v>111</v>
      </c>
      <c r="I115" s="42">
        <f t="shared" ca="1" si="52"/>
        <v>9.7817176562118968E-2</v>
      </c>
      <c r="J115" s="42">
        <f t="shared" ca="1" si="53"/>
        <v>3.0983567793460098</v>
      </c>
      <c r="K115" s="4"/>
      <c r="L115" s="4"/>
      <c r="M115" s="4"/>
      <c r="O115" s="25">
        <v>111</v>
      </c>
      <c r="P115" s="58">
        <f t="shared" ca="1" si="54"/>
        <v>0.13237113276575707</v>
      </c>
      <c r="Q115" s="42">
        <f t="shared" ca="1" si="55"/>
        <v>547.46419746618017</v>
      </c>
      <c r="R115" s="42"/>
      <c r="S115" s="25">
        <v>111</v>
      </c>
      <c r="T115" s="58">
        <f t="shared" ca="1" si="56"/>
        <v>7.4233480235089466E-2</v>
      </c>
      <c r="U115" s="42">
        <f t="shared" ca="1" si="57"/>
        <v>3.0568617813842973</v>
      </c>
      <c r="W115" s="1">
        <f t="shared" ca="1" si="60"/>
        <v>45770.98433233417</v>
      </c>
      <c r="X115" s="1">
        <f t="shared" ca="1" si="61"/>
        <v>45771.113430533311</v>
      </c>
      <c r="Y115" s="1">
        <f t="shared" ca="1" si="62"/>
        <v>45826.19817892641</v>
      </c>
      <c r="Z115" s="1">
        <f t="shared" ca="1" si="63"/>
        <v>45826.325548167304</v>
      </c>
      <c r="AA115" s="1"/>
      <c r="AC115" s="49">
        <v>112</v>
      </c>
      <c r="AD115" s="90">
        <f t="shared" ca="1" si="41"/>
        <v>44802.17915767157</v>
      </c>
      <c r="AE115" s="49" t="str">
        <f t="shared" ca="1" si="42"/>
        <v>EQUIPO 2</v>
      </c>
      <c r="AF115" s="49" t="str">
        <f t="shared" ca="1" si="43"/>
        <v>FIN</v>
      </c>
      <c r="AG115" s="49">
        <f t="shared" ca="1" si="58"/>
        <v>1</v>
      </c>
      <c r="AH115" s="49">
        <f t="shared" ca="1" si="59"/>
        <v>1</v>
      </c>
      <c r="AI115" s="49">
        <f t="shared" ca="1" si="44"/>
        <v>1</v>
      </c>
      <c r="AJ115" s="49">
        <f t="shared" ca="1" si="45"/>
        <v>9900</v>
      </c>
      <c r="AK115" s="49">
        <f t="shared" ca="1" si="46"/>
        <v>67.700215882330667</v>
      </c>
      <c r="AL115" s="49">
        <f t="shared" ca="1" si="47"/>
        <v>670232.13723507361</v>
      </c>
      <c r="AM115" s="49">
        <f t="shared" ca="1" si="40"/>
        <v>670232.13723507361</v>
      </c>
      <c r="AN115" s="49">
        <f t="shared" ca="1" si="48"/>
        <v>2022</v>
      </c>
      <c r="AO115" s="49">
        <f t="shared" ca="1" si="49"/>
        <v>8</v>
      </c>
      <c r="AU115" s="25">
        <v>105</v>
      </c>
      <c r="AV115" s="25">
        <v>0.98778372861025632</v>
      </c>
      <c r="AW115" s="25">
        <v>0.99787192988705986</v>
      </c>
      <c r="AX115" s="25">
        <v>0.99071628936610612</v>
      </c>
      <c r="AY115" s="25">
        <v>0.99242960660893742</v>
      </c>
      <c r="AZ115" s="25">
        <v>0.98475316557009884</v>
      </c>
      <c r="BA115" s="25">
        <v>0.98108468391223902</v>
      </c>
      <c r="BB115" s="25">
        <v>0.99087080703413266</v>
      </c>
      <c r="BC115" s="25">
        <v>0.98197342180291958</v>
      </c>
      <c r="BD115" s="25">
        <v>0.98614039615089721</v>
      </c>
      <c r="BE115" s="25">
        <v>0.99514927486986349</v>
      </c>
      <c r="BF115" s="25">
        <v>0.98479791579286979</v>
      </c>
      <c r="BG115" s="25">
        <v>0.98321017803677335</v>
      </c>
      <c r="BH115" s="25">
        <v>0.98108468391223902</v>
      </c>
      <c r="BI115" s="25">
        <v>0.98807478015605932</v>
      </c>
    </row>
    <row r="116" spans="4:61">
      <c r="D116" s="25">
        <v>112</v>
      </c>
      <c r="E116" s="56">
        <f t="shared" ca="1" si="50"/>
        <v>0.63030640911478764</v>
      </c>
      <c r="F116" s="42">
        <f t="shared" ca="1" si="51"/>
        <v>98.440201228808689</v>
      </c>
      <c r="G116" s="42"/>
      <c r="H116" s="25">
        <v>112</v>
      </c>
      <c r="I116" s="42">
        <f t="shared" ca="1" si="52"/>
        <v>0.92860089603058071</v>
      </c>
      <c r="J116" s="42">
        <f t="shared" ca="1" si="53"/>
        <v>3.9993885025020171</v>
      </c>
      <c r="K116" s="4"/>
      <c r="L116" s="4"/>
      <c r="M116" s="4"/>
      <c r="O116" s="25">
        <v>112</v>
      </c>
      <c r="P116" s="58">
        <f t="shared" ca="1" si="54"/>
        <v>0.60542568231249394</v>
      </c>
      <c r="Q116" s="42">
        <f t="shared" ca="1" si="55"/>
        <v>126.32084159518539</v>
      </c>
      <c r="R116" s="42"/>
      <c r="S116" s="25">
        <v>112</v>
      </c>
      <c r="T116" s="58">
        <f t="shared" ca="1" si="56"/>
        <v>0.66479625499915418</v>
      </c>
      <c r="U116" s="42">
        <f t="shared" ca="1" si="57"/>
        <v>3.6285516801184645</v>
      </c>
      <c r="W116" s="1">
        <f t="shared" ca="1" si="60"/>
        <v>45775.21510558451</v>
      </c>
      <c r="X116" s="1">
        <f t="shared" ca="1" si="61"/>
        <v>45775.381746772116</v>
      </c>
      <c r="Y116" s="1">
        <f t="shared" ca="1" si="62"/>
        <v>45831.588916567103</v>
      </c>
      <c r="Z116" s="1">
        <f t="shared" ca="1" si="63"/>
        <v>45831.740106220444</v>
      </c>
      <c r="AA116" s="1"/>
      <c r="AC116" s="49">
        <v>113</v>
      </c>
      <c r="AD116" s="90">
        <f t="shared" ca="1" si="41"/>
        <v>44805</v>
      </c>
      <c r="AE116" s="49" t="str">
        <f t="shared" ca="1" si="42"/>
        <v>CAMBIO MES</v>
      </c>
      <c r="AF116" s="49" t="str">
        <f t="shared" ca="1" si="43"/>
        <v>CAMBIO MES</v>
      </c>
      <c r="AG116" s="49">
        <f t="shared" ca="1" si="58"/>
        <v>1</v>
      </c>
      <c r="AH116" s="49">
        <f t="shared" ca="1" si="59"/>
        <v>1</v>
      </c>
      <c r="AI116" s="49">
        <f t="shared" ca="1" si="44"/>
        <v>1</v>
      </c>
      <c r="AJ116" s="49">
        <f t="shared" ca="1" si="45"/>
        <v>9900</v>
      </c>
      <c r="AK116" s="49">
        <f t="shared" ca="1" si="46"/>
        <v>20.264044391456991</v>
      </c>
      <c r="AL116" s="49">
        <f t="shared" ca="1" si="47"/>
        <v>200614.03947542422</v>
      </c>
      <c r="AM116" s="49">
        <f t="shared" ca="1" si="40"/>
        <v>200614.03947542422</v>
      </c>
      <c r="AN116" s="49">
        <f t="shared" ca="1" si="48"/>
        <v>2022</v>
      </c>
      <c r="AO116" s="49">
        <f t="shared" ca="1" si="49"/>
        <v>9</v>
      </c>
      <c r="AU116" s="25">
        <v>106</v>
      </c>
      <c r="AV116" s="25">
        <v>0.98372680224102504</v>
      </c>
      <c r="AW116" s="25">
        <v>0.98191405526251208</v>
      </c>
      <c r="AX116" s="25">
        <v>0.988119309843422</v>
      </c>
      <c r="AY116" s="25">
        <v>0.99236382040879856</v>
      </c>
      <c r="AZ116" s="25">
        <v>0.980710242332552</v>
      </c>
      <c r="BA116" s="25">
        <v>0.98177188691836559</v>
      </c>
      <c r="BB116" s="25">
        <v>0.97661504912731834</v>
      </c>
      <c r="BC116" s="25">
        <v>0.98727218998703214</v>
      </c>
      <c r="BD116" s="25">
        <v>0.99521320000681934</v>
      </c>
      <c r="BE116" s="25">
        <v>0.98487492910202423</v>
      </c>
      <c r="BF116" s="25">
        <v>0.98368202609734978</v>
      </c>
      <c r="BG116" s="25">
        <v>0.98397071137671821</v>
      </c>
      <c r="BH116" s="25">
        <v>0.97661504912731834</v>
      </c>
      <c r="BI116" s="25">
        <v>0.98496908640370395</v>
      </c>
    </row>
    <row r="117" spans="4:61">
      <c r="D117" s="25">
        <v>113</v>
      </c>
      <c r="E117" s="56">
        <f t="shared" ca="1" si="50"/>
        <v>0.68290994479806777</v>
      </c>
      <c r="F117" s="42">
        <f t="shared" ca="1" si="51"/>
        <v>79.426105350255767</v>
      </c>
      <c r="G117" s="42"/>
      <c r="H117" s="25">
        <v>113</v>
      </c>
      <c r="I117" s="42">
        <f t="shared" ca="1" si="52"/>
        <v>0.81943669891311588</v>
      </c>
      <c r="J117" s="42">
        <f t="shared" ca="1" si="53"/>
        <v>3.8190771913290193</v>
      </c>
      <c r="K117" s="4"/>
      <c r="L117" s="4"/>
      <c r="M117" s="4"/>
      <c r="O117" s="25">
        <v>113</v>
      </c>
      <c r="P117" s="58">
        <f t="shared" ca="1" si="54"/>
        <v>0.52904150184708154</v>
      </c>
      <c r="Q117" s="42">
        <f t="shared" ca="1" si="55"/>
        <v>162.27492180237246</v>
      </c>
      <c r="R117" s="42"/>
      <c r="S117" s="25">
        <v>113</v>
      </c>
      <c r="T117" s="58">
        <f t="shared" ca="1" si="56"/>
        <v>0.1651805080379829</v>
      </c>
      <c r="U117" s="42">
        <f t="shared" ca="1" si="57"/>
        <v>3.2009889106347229</v>
      </c>
      <c r="W117" s="1">
        <f t="shared" ca="1" si="60"/>
        <v>45778.69116782838</v>
      </c>
      <c r="X117" s="1">
        <f t="shared" ca="1" si="61"/>
        <v>45778.850296044686</v>
      </c>
      <c r="Y117" s="1">
        <f t="shared" ca="1" si="62"/>
        <v>45838.501561295547</v>
      </c>
      <c r="Z117" s="1">
        <f t="shared" ca="1" si="63"/>
        <v>45838.634935833492</v>
      </c>
      <c r="AA117" s="1"/>
      <c r="AC117" s="49">
        <v>114</v>
      </c>
      <c r="AD117" s="90">
        <f t="shared" ca="1" si="41"/>
        <v>44805.844335182977</v>
      </c>
      <c r="AE117" s="49" t="str">
        <f t="shared" ca="1" si="42"/>
        <v>EQUIPO 2</v>
      </c>
      <c r="AF117" s="49" t="str">
        <f t="shared" ca="1" si="43"/>
        <v>INICIO</v>
      </c>
      <c r="AG117" s="49">
        <f t="shared" ca="1" si="58"/>
        <v>1</v>
      </c>
      <c r="AH117" s="49">
        <f t="shared" ca="1" si="59"/>
        <v>0</v>
      </c>
      <c r="AI117" s="49">
        <f t="shared" ca="1" si="44"/>
        <v>1</v>
      </c>
      <c r="AJ117" s="49">
        <f t="shared" ca="1" si="45"/>
        <v>4500</v>
      </c>
      <c r="AK117" s="49">
        <f t="shared" ca="1" si="46"/>
        <v>3.2575251832022332</v>
      </c>
      <c r="AL117" s="49">
        <f t="shared" ca="1" si="47"/>
        <v>14658.863324410049</v>
      </c>
      <c r="AM117" s="49">
        <f t="shared" ca="1" si="40"/>
        <v>32249.499313702108</v>
      </c>
      <c r="AN117" s="49">
        <f t="shared" ca="1" si="48"/>
        <v>2022</v>
      </c>
      <c r="AO117" s="49">
        <f t="shared" ca="1" si="49"/>
        <v>9</v>
      </c>
      <c r="AU117" s="25">
        <v>107</v>
      </c>
      <c r="AV117" s="25">
        <v>1</v>
      </c>
      <c r="AW117" s="25">
        <v>0.98213121175818163</v>
      </c>
      <c r="AX117" s="25">
        <v>0.97928309065299279</v>
      </c>
      <c r="AY117" s="25">
        <v>0.99390427513751456</v>
      </c>
      <c r="AZ117" s="25">
        <v>0.99277925390852229</v>
      </c>
      <c r="BA117" s="25">
        <v>0.98238154130599331</v>
      </c>
      <c r="BB117" s="25">
        <v>0.99790280019691013</v>
      </c>
      <c r="BC117" s="25">
        <v>0.98872306683798816</v>
      </c>
      <c r="BD117" s="25">
        <v>0.99124248850003061</v>
      </c>
      <c r="BE117" s="25">
        <v>0.9848140939593949</v>
      </c>
      <c r="BF117" s="25">
        <v>0.98904022865529184</v>
      </c>
      <c r="BG117" s="25">
        <v>0.96935356417933727</v>
      </c>
      <c r="BH117" s="25">
        <v>0.96935356417933727</v>
      </c>
      <c r="BI117" s="25">
        <v>0.98755168878258937</v>
      </c>
    </row>
    <row r="118" spans="4:61">
      <c r="D118" s="25">
        <v>114</v>
      </c>
      <c r="E118" s="56">
        <f t="shared" ca="1" si="50"/>
        <v>0.49622734607209051</v>
      </c>
      <c r="F118" s="42">
        <f t="shared" ca="1" si="51"/>
        <v>157.46413100207667</v>
      </c>
      <c r="G118" s="42"/>
      <c r="H118" s="25">
        <v>114</v>
      </c>
      <c r="I118" s="42">
        <f t="shared" ca="1" si="52"/>
        <v>0.70845200723206769</v>
      </c>
      <c r="J118" s="42">
        <f t="shared" ca="1" si="53"/>
        <v>3.7001105971897545</v>
      </c>
      <c r="K118" s="4"/>
      <c r="L118" s="4"/>
      <c r="M118" s="4"/>
      <c r="O118" s="25">
        <v>114</v>
      </c>
      <c r="P118" s="58">
        <f t="shared" ca="1" si="54"/>
        <v>0.49351128079854867</v>
      </c>
      <c r="Q118" s="42">
        <f t="shared" ca="1" si="55"/>
        <v>180.97110664282187</v>
      </c>
      <c r="R118" s="42"/>
      <c r="S118" s="25">
        <v>114</v>
      </c>
      <c r="T118" s="58">
        <f t="shared" ca="1" si="56"/>
        <v>0.21136350112760383</v>
      </c>
      <c r="U118" s="42">
        <f t="shared" ca="1" si="57"/>
        <v>3.2534610932948618</v>
      </c>
      <c r="W118" s="1">
        <f t="shared" ca="1" si="60"/>
        <v>45785.411301503103</v>
      </c>
      <c r="X118" s="1">
        <f t="shared" ca="1" si="61"/>
        <v>45785.565472777984</v>
      </c>
      <c r="Y118" s="1">
        <f t="shared" ca="1" si="62"/>
        <v>45846.175398610278</v>
      </c>
      <c r="Z118" s="1">
        <f t="shared" ca="1" si="63"/>
        <v>45846.310959489165</v>
      </c>
      <c r="AA118" s="1"/>
      <c r="AC118" s="49">
        <v>115</v>
      </c>
      <c r="AD118" s="90">
        <f t="shared" ca="1" si="41"/>
        <v>44805.980065398944</v>
      </c>
      <c r="AE118" s="49" t="str">
        <f t="shared" ca="1" si="42"/>
        <v>EQUIPO 2</v>
      </c>
      <c r="AF118" s="49" t="str">
        <f t="shared" ca="1" si="43"/>
        <v>FIN</v>
      </c>
      <c r="AG118" s="49">
        <f t="shared" ca="1" si="58"/>
        <v>1</v>
      </c>
      <c r="AH118" s="49">
        <f t="shared" ca="1" si="59"/>
        <v>1</v>
      </c>
      <c r="AI118" s="49">
        <f t="shared" ca="1" si="44"/>
        <v>1</v>
      </c>
      <c r="AJ118" s="49">
        <f t="shared" ca="1" si="45"/>
        <v>9900</v>
      </c>
      <c r="AK118" s="49">
        <f t="shared" ca="1" si="46"/>
        <v>120.88894864398753</v>
      </c>
      <c r="AL118" s="49">
        <f t="shared" ca="1" si="47"/>
        <v>1196800.5915754766</v>
      </c>
      <c r="AM118" s="49">
        <f t="shared" ca="1" si="40"/>
        <v>1196800.5915754766</v>
      </c>
      <c r="AN118" s="49">
        <f t="shared" ca="1" si="48"/>
        <v>2022</v>
      </c>
      <c r="AO118" s="49">
        <f t="shared" ca="1" si="49"/>
        <v>9</v>
      </c>
      <c r="AU118" s="25">
        <v>108</v>
      </c>
      <c r="AV118" s="25">
        <v>0.98483285820753241</v>
      </c>
      <c r="AW118" s="25">
        <v>0.98548301573609498</v>
      </c>
      <c r="AX118" s="25">
        <v>0.98427614932640373</v>
      </c>
      <c r="AY118" s="25">
        <v>0.99151108364377871</v>
      </c>
      <c r="AZ118" s="25">
        <v>0.98260895439473639</v>
      </c>
      <c r="BA118" s="25">
        <v>0.98545811837305353</v>
      </c>
      <c r="BB118" s="25">
        <v>0.99105668909758293</v>
      </c>
      <c r="BC118" s="25">
        <v>0.98627271124939686</v>
      </c>
      <c r="BD118" s="25">
        <v>0.98999572123152157</v>
      </c>
      <c r="BE118" s="25">
        <v>0.99154357038036489</v>
      </c>
      <c r="BF118" s="25">
        <v>0.98073743988711759</v>
      </c>
      <c r="BG118" s="25">
        <v>0.98291843818987779</v>
      </c>
      <c r="BH118" s="25">
        <v>0.98073743988711759</v>
      </c>
      <c r="BI118" s="25">
        <v>0.98637178866463782</v>
      </c>
    </row>
    <row r="119" spans="4:61">
      <c r="D119" s="25">
        <v>115</v>
      </c>
      <c r="E119" s="56">
        <f t="shared" ca="1" si="50"/>
        <v>0.46282303576732797</v>
      </c>
      <c r="F119" s="42">
        <f t="shared" ca="1" si="51"/>
        <v>175.19004377647482</v>
      </c>
      <c r="G119" s="42"/>
      <c r="H119" s="25">
        <v>115</v>
      </c>
      <c r="I119" s="42">
        <f t="shared" ca="1" si="52"/>
        <v>0.31403892653088139</v>
      </c>
      <c r="J119" s="42">
        <f t="shared" ca="1" si="53"/>
        <v>3.3627217384453725</v>
      </c>
      <c r="K119" s="4"/>
      <c r="L119" s="4"/>
      <c r="M119" s="4"/>
      <c r="O119" s="25">
        <v>115</v>
      </c>
      <c r="P119" s="58">
        <f t="shared" ca="1" si="54"/>
        <v>0.13502376081389311</v>
      </c>
      <c r="Q119" s="42">
        <f t="shared" ca="1" si="55"/>
        <v>541.81334243526624</v>
      </c>
      <c r="R119" s="42"/>
      <c r="S119" s="25">
        <v>115</v>
      </c>
      <c r="T119" s="58">
        <f t="shared" ca="1" si="56"/>
        <v>0.65012777073888328</v>
      </c>
      <c r="U119" s="42">
        <f t="shared" ca="1" si="57"/>
        <v>3.6163500762213099</v>
      </c>
      <c r="W119" s="1">
        <f t="shared" ca="1" si="60"/>
        <v>45792.865057935334</v>
      </c>
      <c r="X119" s="1">
        <f t="shared" ca="1" si="61"/>
        <v>45793.005171341101</v>
      </c>
      <c r="Y119" s="1">
        <f t="shared" ca="1" si="62"/>
        <v>45868.886515423968</v>
      </c>
      <c r="Z119" s="1">
        <f t="shared" ca="1" si="63"/>
        <v>45869.037196677142</v>
      </c>
      <c r="AA119" s="1"/>
      <c r="AC119" s="49">
        <v>116</v>
      </c>
      <c r="AD119" s="90">
        <f t="shared" ca="1" si="41"/>
        <v>44811.017104925777</v>
      </c>
      <c r="AE119" s="49" t="str">
        <f t="shared" ca="1" si="42"/>
        <v>EQUIPO 1</v>
      </c>
      <c r="AF119" s="49" t="str">
        <f t="shared" ca="1" si="43"/>
        <v>INICIO</v>
      </c>
      <c r="AG119" s="49">
        <f t="shared" ca="1" si="58"/>
        <v>0</v>
      </c>
      <c r="AH119" s="49">
        <f t="shared" ca="1" si="59"/>
        <v>1</v>
      </c>
      <c r="AI119" s="49">
        <f t="shared" ca="1" si="44"/>
        <v>1</v>
      </c>
      <c r="AJ119" s="49">
        <f t="shared" ca="1" si="45"/>
        <v>5400</v>
      </c>
      <c r="AK119" s="49">
        <f t="shared" ca="1" si="46"/>
        <v>3.8621742110699415</v>
      </c>
      <c r="AL119" s="49">
        <f t="shared" ca="1" si="47"/>
        <v>20855.740739777684</v>
      </c>
      <c r="AM119" s="49">
        <f t="shared" ca="1" si="40"/>
        <v>38235.524689592421</v>
      </c>
      <c r="AN119" s="49">
        <f t="shared" ca="1" si="48"/>
        <v>2022</v>
      </c>
      <c r="AO119" s="49">
        <f t="shared" ca="1" si="49"/>
        <v>9</v>
      </c>
      <c r="AU119" s="25">
        <v>109</v>
      </c>
      <c r="AV119" s="25">
        <v>0.9855276275198388</v>
      </c>
      <c r="AW119" s="25">
        <v>0.99090001455039955</v>
      </c>
      <c r="AX119" s="25">
        <v>0.98694016008434804</v>
      </c>
      <c r="AY119" s="25">
        <v>0.97875166492046328</v>
      </c>
      <c r="AZ119" s="25">
        <v>0.99176703943626265</v>
      </c>
      <c r="BA119" s="25">
        <v>0.97784920960583588</v>
      </c>
      <c r="BB119" s="25">
        <v>0.98574388965857995</v>
      </c>
      <c r="BC119" s="25">
        <v>0.98842952306945464</v>
      </c>
      <c r="BD119" s="25">
        <v>0.98370512302092572</v>
      </c>
      <c r="BE119" s="25">
        <v>0.98300967121690452</v>
      </c>
      <c r="BF119" s="25">
        <v>0.98968420448731964</v>
      </c>
      <c r="BG119" s="25">
        <v>0.98383212326969505</v>
      </c>
      <c r="BH119" s="25">
        <v>0.97784920960583588</v>
      </c>
      <c r="BI119" s="25">
        <v>0.98556877319615632</v>
      </c>
    </row>
    <row r="120" spans="4:61">
      <c r="D120" s="25">
        <v>116</v>
      </c>
      <c r="E120" s="56">
        <f t="shared" ca="1" si="50"/>
        <v>6.7804345582162195E-2</v>
      </c>
      <c r="F120" s="42">
        <f t="shared" ca="1" si="51"/>
        <v>715.60180318369214</v>
      </c>
      <c r="G120" s="42"/>
      <c r="H120" s="25">
        <v>116</v>
      </c>
      <c r="I120" s="42">
        <f t="shared" ca="1" si="52"/>
        <v>0.77906622005370574</v>
      </c>
      <c r="J120" s="42">
        <f t="shared" ca="1" si="53"/>
        <v>3.7720011798278206</v>
      </c>
      <c r="K120" s="4"/>
      <c r="L120" s="4"/>
      <c r="M120" s="4"/>
      <c r="O120" s="25">
        <v>116</v>
      </c>
      <c r="P120" s="58">
        <f t="shared" ca="1" si="54"/>
        <v>2.2955162252911165E-3</v>
      </c>
      <c r="Q120" s="42">
        <f t="shared" ca="1" si="55"/>
        <v>1742.5364397166475</v>
      </c>
      <c r="R120" s="42"/>
      <c r="S120" s="25">
        <v>116</v>
      </c>
      <c r="T120" s="58">
        <f t="shared" ca="1" si="56"/>
        <v>0.86450583561732364</v>
      </c>
      <c r="U120" s="42">
        <f t="shared" ca="1" si="57"/>
        <v>3.8349102408024205</v>
      </c>
      <c r="W120" s="1">
        <f t="shared" ca="1" si="60"/>
        <v>45822.821913140418</v>
      </c>
      <c r="X120" s="1">
        <f t="shared" ca="1" si="61"/>
        <v>45822.979079856246</v>
      </c>
      <c r="Y120" s="1">
        <f t="shared" ca="1" si="62"/>
        <v>45941.642881665335</v>
      </c>
      <c r="Z120" s="1">
        <f t="shared" ca="1" si="63"/>
        <v>45941.802669592034</v>
      </c>
      <c r="AA120" s="1"/>
      <c r="AC120" s="49">
        <v>117</v>
      </c>
      <c r="AD120" s="90">
        <f t="shared" ca="1" si="41"/>
        <v>44811.178028851238</v>
      </c>
      <c r="AE120" s="49" t="str">
        <f t="shared" ca="1" si="42"/>
        <v>EQUIPO 1</v>
      </c>
      <c r="AF120" s="49" t="str">
        <f t="shared" ca="1" si="43"/>
        <v>FIN</v>
      </c>
      <c r="AG120" s="49">
        <f t="shared" ca="1" si="58"/>
        <v>1</v>
      </c>
      <c r="AH120" s="49">
        <f t="shared" ca="1" si="59"/>
        <v>1</v>
      </c>
      <c r="AI120" s="49">
        <f t="shared" ca="1" si="44"/>
        <v>1</v>
      </c>
      <c r="AJ120" s="49">
        <f t="shared" ca="1" si="45"/>
        <v>9900</v>
      </c>
      <c r="AK120" s="49">
        <f t="shared" ca="1" si="46"/>
        <v>355.77666528249392</v>
      </c>
      <c r="AL120" s="49">
        <f t="shared" ca="1" si="47"/>
        <v>3522188.9862966901</v>
      </c>
      <c r="AM120" s="49">
        <f t="shared" ca="1" si="40"/>
        <v>3522188.9862966901</v>
      </c>
      <c r="AN120" s="49">
        <f t="shared" ca="1" si="48"/>
        <v>2022</v>
      </c>
      <c r="AO120" s="49">
        <f t="shared" ca="1" si="49"/>
        <v>9</v>
      </c>
      <c r="AU120" s="25">
        <v>110</v>
      </c>
      <c r="AV120" s="25">
        <v>0.99235766398908731</v>
      </c>
      <c r="AW120" s="25">
        <v>0.99150807458478574</v>
      </c>
      <c r="AX120" s="25">
        <v>0.98896877861312804</v>
      </c>
      <c r="AY120" s="25">
        <v>0.99174461129306013</v>
      </c>
      <c r="AZ120" s="25">
        <v>0.98234145154967323</v>
      </c>
      <c r="BA120" s="25">
        <v>0.98812862030599991</v>
      </c>
      <c r="BB120" s="25">
        <v>0.98425696631911896</v>
      </c>
      <c r="BC120" s="25">
        <v>0.99528957524329809</v>
      </c>
      <c r="BD120" s="25">
        <v>0.99289017006570257</v>
      </c>
      <c r="BE120" s="25">
        <v>0.98753647208193751</v>
      </c>
      <c r="BF120" s="25">
        <v>0.99487809843247477</v>
      </c>
      <c r="BG120" s="25">
        <v>0.98924764582089797</v>
      </c>
      <c r="BH120" s="25">
        <v>0.98234145154967323</v>
      </c>
      <c r="BI120" s="25">
        <v>0.98988412105595625</v>
      </c>
    </row>
    <row r="121" spans="4:61">
      <c r="D121" s="25">
        <v>117</v>
      </c>
      <c r="E121" s="56">
        <f t="shared" ca="1" si="50"/>
        <v>0.13142229668773098</v>
      </c>
      <c r="F121" s="42">
        <f t="shared" ca="1" si="51"/>
        <v>520.90470404895052</v>
      </c>
      <c r="G121" s="42"/>
      <c r="H121" s="25">
        <v>117</v>
      </c>
      <c r="I121" s="42">
        <f t="shared" ca="1" si="52"/>
        <v>0.76587215129628139</v>
      </c>
      <c r="J121" s="42">
        <f t="shared" ca="1" si="53"/>
        <v>3.7577248542363799</v>
      </c>
      <c r="K121" s="4"/>
      <c r="L121" s="4"/>
      <c r="M121" s="4"/>
      <c r="O121" s="25">
        <v>117</v>
      </c>
      <c r="P121" s="58">
        <f t="shared" ca="1" si="54"/>
        <v>0.41986652265917801</v>
      </c>
      <c r="Q121" s="42">
        <f t="shared" ca="1" si="55"/>
        <v>224.79145666608946</v>
      </c>
      <c r="R121" s="42"/>
      <c r="S121" s="25">
        <v>117</v>
      </c>
      <c r="T121" s="58">
        <f t="shared" ca="1" si="56"/>
        <v>0.28333571021750004</v>
      </c>
      <c r="U121" s="42">
        <f t="shared" ca="1" si="57"/>
        <v>3.3233694678225305</v>
      </c>
      <c r="W121" s="1">
        <f t="shared" ca="1" si="60"/>
        <v>45844.683442524954</v>
      </c>
      <c r="X121" s="1">
        <f t="shared" ca="1" si="61"/>
        <v>45844.840014393878</v>
      </c>
      <c r="Y121" s="1">
        <f t="shared" ca="1" si="62"/>
        <v>45951.168980286457</v>
      </c>
      <c r="Z121" s="1">
        <f t="shared" ca="1" si="63"/>
        <v>45951.307454014284</v>
      </c>
      <c r="AA121" s="1"/>
      <c r="AC121" s="49">
        <v>118</v>
      </c>
      <c r="AD121" s="90">
        <f t="shared" ca="1" si="41"/>
        <v>44826.002056571342</v>
      </c>
      <c r="AE121" s="49" t="str">
        <f t="shared" ca="1" si="42"/>
        <v>EQUIPO 1</v>
      </c>
      <c r="AF121" s="49" t="str">
        <f t="shared" ca="1" si="43"/>
        <v>INICIO</v>
      </c>
      <c r="AG121" s="49">
        <f t="shared" ca="1" si="58"/>
        <v>0</v>
      </c>
      <c r="AH121" s="49">
        <f t="shared" ca="1" si="59"/>
        <v>1</v>
      </c>
      <c r="AI121" s="49">
        <f t="shared" ca="1" si="44"/>
        <v>1</v>
      </c>
      <c r="AJ121" s="49">
        <f t="shared" ca="1" si="45"/>
        <v>5400</v>
      </c>
      <c r="AK121" s="49">
        <f t="shared" ca="1" si="46"/>
        <v>3.8081841990351677</v>
      </c>
      <c r="AL121" s="49">
        <f t="shared" ca="1" si="47"/>
        <v>20564.194674789906</v>
      </c>
      <c r="AM121" s="49">
        <f t="shared" ca="1" si="40"/>
        <v>37701.02357044816</v>
      </c>
      <c r="AN121" s="49">
        <f t="shared" ca="1" si="48"/>
        <v>2022</v>
      </c>
      <c r="AO121" s="49">
        <f t="shared" ca="1" si="49"/>
        <v>9</v>
      </c>
      <c r="AU121" s="25">
        <v>111</v>
      </c>
      <c r="AV121" s="25">
        <v>0.98450772390737462</v>
      </c>
      <c r="AW121" s="25">
        <v>0.98213617851561841</v>
      </c>
      <c r="AX121" s="25">
        <v>0.98653619364994349</v>
      </c>
      <c r="AY121" s="25">
        <v>0.98210337282894622</v>
      </c>
      <c r="AZ121" s="25">
        <v>0.97926274745982789</v>
      </c>
      <c r="BA121" s="25">
        <v>0.98828332979486944</v>
      </c>
      <c r="BB121" s="25">
        <v>0.99757921008756412</v>
      </c>
      <c r="BC121" s="25">
        <v>0.99026840971438868</v>
      </c>
      <c r="BD121" s="25">
        <v>0.98590651141124785</v>
      </c>
      <c r="BE121" s="25">
        <v>0.98879435305745922</v>
      </c>
      <c r="BF121" s="25">
        <v>0.99718116322553463</v>
      </c>
      <c r="BG121" s="25">
        <v>0.98479506555660712</v>
      </c>
      <c r="BH121" s="25">
        <v>0.97926274745982789</v>
      </c>
      <c r="BI121" s="25">
        <v>0.98729159257633359</v>
      </c>
    </row>
    <row r="122" spans="4:61">
      <c r="D122" s="25">
        <v>118</v>
      </c>
      <c r="E122" s="56">
        <f t="shared" ca="1" si="50"/>
        <v>0.37987206658012518</v>
      </c>
      <c r="F122" s="42">
        <f t="shared" ca="1" si="51"/>
        <v>226.47773249039898</v>
      </c>
      <c r="G122" s="42"/>
      <c r="H122" s="25">
        <v>118</v>
      </c>
      <c r="I122" s="42">
        <f t="shared" ca="1" si="52"/>
        <v>0.1676756648769393</v>
      </c>
      <c r="J122" s="42">
        <f t="shared" ca="1" si="53"/>
        <v>3.2063350067746539</v>
      </c>
      <c r="K122" s="4"/>
      <c r="L122" s="4"/>
      <c r="M122" s="4"/>
      <c r="O122" s="25">
        <v>118</v>
      </c>
      <c r="P122" s="58">
        <f t="shared" ca="1" si="54"/>
        <v>0.96846983855718016</v>
      </c>
      <c r="Q122" s="42">
        <f t="shared" ca="1" si="55"/>
        <v>6.9850098001260168</v>
      </c>
      <c r="R122" s="42"/>
      <c r="S122" s="25">
        <v>118</v>
      </c>
      <c r="T122" s="58">
        <f t="shared" ca="1" si="56"/>
        <v>0.60281536379661627</v>
      </c>
      <c r="U122" s="42">
        <f t="shared" ca="1" si="57"/>
        <v>3.5781394476091126</v>
      </c>
      <c r="W122" s="1">
        <f t="shared" ca="1" si="60"/>
        <v>45854.276586580978</v>
      </c>
      <c r="X122" s="1">
        <f t="shared" ca="1" si="61"/>
        <v>45854.410183872926</v>
      </c>
      <c r="Y122" s="1">
        <f t="shared" ca="1" si="62"/>
        <v>45951.598496089289</v>
      </c>
      <c r="Z122" s="1">
        <f t="shared" ca="1" si="63"/>
        <v>45951.747585232937</v>
      </c>
      <c r="AA122" s="1"/>
      <c r="AC122" s="49">
        <v>119</v>
      </c>
      <c r="AD122" s="90">
        <f t="shared" ca="1" si="41"/>
        <v>44826.160730912969</v>
      </c>
      <c r="AE122" s="49" t="str">
        <f t="shared" ca="1" si="42"/>
        <v>EQUIPO 1</v>
      </c>
      <c r="AF122" s="49" t="str">
        <f t="shared" ca="1" si="43"/>
        <v>FIN</v>
      </c>
      <c r="AG122" s="49">
        <f t="shared" ca="1" si="58"/>
        <v>1</v>
      </c>
      <c r="AH122" s="49">
        <f t="shared" ca="1" si="59"/>
        <v>1</v>
      </c>
      <c r="AI122" s="49">
        <f t="shared" ca="1" si="44"/>
        <v>1</v>
      </c>
      <c r="AJ122" s="49">
        <f t="shared" ca="1" si="45"/>
        <v>9900</v>
      </c>
      <c r="AK122" s="49">
        <f t="shared" ca="1" si="46"/>
        <v>87.241027508571278</v>
      </c>
      <c r="AL122" s="49">
        <f t="shared" ca="1" si="47"/>
        <v>863686.17233485566</v>
      </c>
      <c r="AM122" s="49">
        <f t="shared" ca="1" si="40"/>
        <v>863686.17233485566</v>
      </c>
      <c r="AN122" s="49">
        <f t="shared" ca="1" si="48"/>
        <v>2022</v>
      </c>
      <c r="AO122" s="49">
        <f t="shared" ca="1" si="49"/>
        <v>9</v>
      </c>
      <c r="AU122" s="25">
        <v>112</v>
      </c>
      <c r="AV122" s="25">
        <v>0.98356256743032699</v>
      </c>
      <c r="AW122" s="25">
        <v>0.98825881268906435</v>
      </c>
      <c r="AX122" s="25">
        <v>0.99077460479918644</v>
      </c>
      <c r="AY122" s="25">
        <v>0.99209264463416869</v>
      </c>
      <c r="AZ122" s="25">
        <v>1</v>
      </c>
      <c r="BA122" s="25">
        <v>0.99047665517692529</v>
      </c>
      <c r="BB122" s="25">
        <v>0.99529553606360777</v>
      </c>
      <c r="BC122" s="25">
        <v>0.98281707771809923</v>
      </c>
      <c r="BD122" s="25">
        <v>0.98933583832447625</v>
      </c>
      <c r="BE122" s="25">
        <v>0.97958271406514819</v>
      </c>
      <c r="BF122" s="25">
        <v>0.9921505902994382</v>
      </c>
      <c r="BG122" s="25">
        <v>0.98326687814222835</v>
      </c>
      <c r="BH122" s="25">
        <v>0.97958271406514819</v>
      </c>
      <c r="BI122" s="25">
        <v>0.988960949794782</v>
      </c>
    </row>
    <row r="123" spans="4:61">
      <c r="D123" s="25">
        <v>119</v>
      </c>
      <c r="E123" s="56">
        <f t="shared" ca="1" si="50"/>
        <v>0.39909920615272387</v>
      </c>
      <c r="F123" s="42">
        <f t="shared" ca="1" si="51"/>
        <v>213.52161507044315</v>
      </c>
      <c r="G123" s="42"/>
      <c r="H123" s="25">
        <v>119</v>
      </c>
      <c r="I123" s="42">
        <f t="shared" ca="1" si="52"/>
        <v>0.46407379589672737</v>
      </c>
      <c r="J123" s="42">
        <f t="shared" ca="1" si="53"/>
        <v>3.4914530856842885</v>
      </c>
      <c r="K123" s="4"/>
      <c r="L123" s="4"/>
      <c r="M123" s="4"/>
      <c r="O123" s="25">
        <v>119</v>
      </c>
      <c r="P123" s="58">
        <f t="shared" ca="1" si="54"/>
        <v>0.25278969362814441</v>
      </c>
      <c r="Q123" s="42">
        <f t="shared" ca="1" si="55"/>
        <v>364.88899371895445</v>
      </c>
      <c r="R123" s="42"/>
      <c r="S123" s="25">
        <v>119</v>
      </c>
      <c r="T123" s="58">
        <f t="shared" ca="1" si="56"/>
        <v>0.52836016537924468</v>
      </c>
      <c r="U123" s="42">
        <f t="shared" ca="1" si="57"/>
        <v>3.5202256175341757</v>
      </c>
      <c r="W123" s="1">
        <f t="shared" ca="1" si="60"/>
        <v>45863.306917834198</v>
      </c>
      <c r="X123" s="1">
        <f t="shared" ca="1" si="61"/>
        <v>45863.452395046101</v>
      </c>
      <c r="Y123" s="1">
        <f t="shared" ca="1" si="62"/>
        <v>45966.951293304563</v>
      </c>
      <c r="Z123" s="1">
        <f t="shared" ca="1" si="63"/>
        <v>45967.097969371956</v>
      </c>
      <c r="AA123" s="1"/>
      <c r="AC123" s="49">
        <v>120</v>
      </c>
      <c r="AD123" s="90">
        <f t="shared" ca="1" si="41"/>
        <v>44829.795773725826</v>
      </c>
      <c r="AE123" s="49" t="str">
        <f t="shared" ca="1" si="42"/>
        <v>EQUIPO 2</v>
      </c>
      <c r="AF123" s="49" t="str">
        <f t="shared" ca="1" si="43"/>
        <v>INICIO</v>
      </c>
      <c r="AG123" s="49">
        <f t="shared" ca="1" si="58"/>
        <v>1</v>
      </c>
      <c r="AH123" s="49">
        <f t="shared" ca="1" si="59"/>
        <v>0</v>
      </c>
      <c r="AI123" s="49">
        <f t="shared" ca="1" si="44"/>
        <v>1</v>
      </c>
      <c r="AJ123" s="49">
        <f t="shared" ca="1" si="45"/>
        <v>4500</v>
      </c>
      <c r="AK123" s="49">
        <f t="shared" ca="1" si="46"/>
        <v>3.3170132903032936</v>
      </c>
      <c r="AL123" s="49">
        <f t="shared" ca="1" si="47"/>
        <v>14926.559806364821</v>
      </c>
      <c r="AM123" s="49">
        <f t="shared" ca="1" si="40"/>
        <v>32838.431574002607</v>
      </c>
      <c r="AN123" s="49">
        <f t="shared" ca="1" si="48"/>
        <v>2022</v>
      </c>
      <c r="AO123" s="49">
        <f t="shared" ca="1" si="49"/>
        <v>9</v>
      </c>
      <c r="AU123" s="25">
        <v>113</v>
      </c>
      <c r="AV123" s="25">
        <v>0.9929121833561857</v>
      </c>
      <c r="AW123" s="25">
        <v>0.98804277874787294</v>
      </c>
      <c r="AX123" s="25">
        <v>0.98050914910813802</v>
      </c>
      <c r="AY123" s="25">
        <v>0.9917415491339876</v>
      </c>
      <c r="AZ123" s="25">
        <v>0.986365995725072</v>
      </c>
      <c r="BA123" s="25">
        <v>0.9929540444726157</v>
      </c>
      <c r="BB123" s="25">
        <v>0.98452369009490348</v>
      </c>
      <c r="BC123" s="25">
        <v>0.9944976362792658</v>
      </c>
      <c r="BD123" s="25">
        <v>0.98715789857464886</v>
      </c>
      <c r="BE123" s="25">
        <v>0.98140865416420331</v>
      </c>
      <c r="BF123" s="25">
        <v>0.97430738385980209</v>
      </c>
      <c r="BG123" s="25">
        <v>0.98614668396642613</v>
      </c>
      <c r="BH123" s="25">
        <v>0.97430738385980209</v>
      </c>
      <c r="BI123" s="25">
        <v>0.98665123610029282</v>
      </c>
    </row>
    <row r="124" spans="4:61">
      <c r="D124" s="25">
        <v>120</v>
      </c>
      <c r="E124" s="56">
        <f t="shared" ca="1" si="50"/>
        <v>1.448350248425001E-2</v>
      </c>
      <c r="F124" s="42">
        <f t="shared" ca="1" si="51"/>
        <v>1191.7721306493202</v>
      </c>
      <c r="G124" s="42"/>
      <c r="H124" s="25">
        <v>120</v>
      </c>
      <c r="I124" s="42">
        <f t="shared" ca="1" si="52"/>
        <v>0.46049477573674058</v>
      </c>
      <c r="J124" s="42">
        <f t="shared" ca="1" si="53"/>
        <v>3.4885106594739907</v>
      </c>
      <c r="K124" s="4"/>
      <c r="L124" s="4"/>
      <c r="M124" s="4"/>
      <c r="O124" s="25">
        <v>120</v>
      </c>
      <c r="P124" s="58">
        <f t="shared" ca="1" si="54"/>
        <v>0.21317118264486812</v>
      </c>
      <c r="Q124" s="42">
        <f t="shared" ca="1" si="55"/>
        <v>412.62997950324564</v>
      </c>
      <c r="R124" s="42"/>
      <c r="S124" s="25">
        <v>120</v>
      </c>
      <c r="T124" s="58">
        <f t="shared" ca="1" si="56"/>
        <v>0.67522259860932721</v>
      </c>
      <c r="U124" s="42">
        <f t="shared" ca="1" si="57"/>
        <v>3.6373512318448551</v>
      </c>
      <c r="W124" s="1">
        <f t="shared" ca="1" si="60"/>
        <v>45913.109567156491</v>
      </c>
      <c r="X124" s="1">
        <f t="shared" ca="1" si="61"/>
        <v>45913.2549217673</v>
      </c>
      <c r="Y124" s="1">
        <f t="shared" ca="1" si="62"/>
        <v>45984.290885184593</v>
      </c>
      <c r="Z124" s="1">
        <f t="shared" ca="1" si="63"/>
        <v>45984.442441485917</v>
      </c>
      <c r="AA124" s="1"/>
      <c r="AC124" s="49">
        <v>121</v>
      </c>
      <c r="AD124" s="90">
        <f t="shared" ca="1" si="41"/>
        <v>44829.933982612922</v>
      </c>
      <c r="AE124" s="49" t="str">
        <f t="shared" ca="1" si="42"/>
        <v>EQUIPO 2</v>
      </c>
      <c r="AF124" s="49" t="str">
        <f t="shared" ca="1" si="43"/>
        <v>FIN</v>
      </c>
      <c r="AG124" s="49">
        <f t="shared" ca="1" si="58"/>
        <v>1</v>
      </c>
      <c r="AH124" s="49">
        <f t="shared" ca="1" si="59"/>
        <v>1</v>
      </c>
      <c r="AI124" s="49">
        <f t="shared" ca="1" si="44"/>
        <v>1</v>
      </c>
      <c r="AJ124" s="49">
        <f t="shared" ca="1" si="45"/>
        <v>9900</v>
      </c>
      <c r="AK124" s="49">
        <f t="shared" ca="1" si="46"/>
        <v>121.58441728987964</v>
      </c>
      <c r="AL124" s="49">
        <f t="shared" ca="1" si="47"/>
        <v>1203685.7311698084</v>
      </c>
      <c r="AM124" s="49">
        <f t="shared" ca="1" si="40"/>
        <v>1203685.7311698084</v>
      </c>
      <c r="AN124" s="49">
        <f t="shared" ca="1" si="48"/>
        <v>2022</v>
      </c>
      <c r="AO124" s="49">
        <f t="shared" ca="1" si="49"/>
        <v>9</v>
      </c>
      <c r="AU124" s="25">
        <v>114</v>
      </c>
      <c r="AV124" s="25">
        <v>0.98111720105909217</v>
      </c>
      <c r="AW124" s="25">
        <v>0.97996528958545448</v>
      </c>
      <c r="AX124" s="25">
        <v>0.98749848593310086</v>
      </c>
      <c r="AY124" s="25">
        <v>0.98419244587513544</v>
      </c>
      <c r="AZ124" s="25">
        <v>0.98132263072630643</v>
      </c>
      <c r="BA124" s="25">
        <v>0.99050428971397275</v>
      </c>
      <c r="BB124" s="25">
        <v>0.9814897692842155</v>
      </c>
      <c r="BC124" s="25">
        <v>0.99306650438258215</v>
      </c>
      <c r="BD124" s="25">
        <v>0.98333641650940218</v>
      </c>
      <c r="BE124" s="25">
        <v>0.97545112901724595</v>
      </c>
      <c r="BF124" s="25">
        <v>0.99068478716362718</v>
      </c>
      <c r="BG124" s="25">
        <v>0.99615580749571997</v>
      </c>
      <c r="BH124" s="25">
        <v>0.97545112901724595</v>
      </c>
      <c r="BI124" s="25">
        <v>0.98537089681966261</v>
      </c>
    </row>
    <row r="125" spans="4:61">
      <c r="D125" s="25">
        <v>121</v>
      </c>
      <c r="E125" s="56">
        <f t="shared" ca="1" si="50"/>
        <v>0.30507828085998945</v>
      </c>
      <c r="F125" s="42">
        <f t="shared" ca="1" si="51"/>
        <v>284.9689659823627</v>
      </c>
      <c r="G125" s="42"/>
      <c r="H125" s="25">
        <v>121</v>
      </c>
      <c r="I125" s="42">
        <f t="shared" ca="1" si="52"/>
        <v>0.14453012582435054</v>
      </c>
      <c r="J125" s="42">
        <f t="shared" ca="1" si="53"/>
        <v>3.1747301635106449</v>
      </c>
      <c r="K125" s="4"/>
      <c r="L125" s="4"/>
      <c r="M125" s="4"/>
      <c r="O125" s="25">
        <v>121</v>
      </c>
      <c r="P125" s="58">
        <f t="shared" ca="1" si="54"/>
        <v>0.88695029876137266</v>
      </c>
      <c r="Q125" s="42">
        <f t="shared" ca="1" si="55"/>
        <v>28.023109500532598</v>
      </c>
      <c r="R125" s="42"/>
      <c r="S125" s="25">
        <v>121</v>
      </c>
      <c r="T125" s="58">
        <f t="shared" ca="1" si="56"/>
        <v>0.7372933754561537</v>
      </c>
      <c r="U125" s="42">
        <f t="shared" ca="1" si="57"/>
        <v>3.6925601988895953</v>
      </c>
      <c r="W125" s="1">
        <f t="shared" ca="1" si="60"/>
        <v>45925.128628683233</v>
      </c>
      <c r="X125" s="1">
        <f t="shared" ca="1" si="61"/>
        <v>45925.260909106713</v>
      </c>
      <c r="Y125" s="1">
        <f t="shared" ca="1" si="62"/>
        <v>45985.610071048439</v>
      </c>
      <c r="Z125" s="1">
        <f t="shared" ca="1" si="63"/>
        <v>45985.76392772339</v>
      </c>
      <c r="AA125" s="1"/>
      <c r="AC125" s="49">
        <v>122</v>
      </c>
      <c r="AD125" s="90">
        <f t="shared" ca="1" si="41"/>
        <v>44835</v>
      </c>
      <c r="AE125" s="49" t="str">
        <f t="shared" ca="1" si="42"/>
        <v>CAMBIO MES</v>
      </c>
      <c r="AF125" s="49" t="str">
        <f t="shared" ca="1" si="43"/>
        <v>CAMBIO MES</v>
      </c>
      <c r="AG125" s="49">
        <f t="shared" ca="1" si="58"/>
        <v>1</v>
      </c>
      <c r="AH125" s="49">
        <f t="shared" ca="1" si="59"/>
        <v>1</v>
      </c>
      <c r="AI125" s="49">
        <f t="shared" ca="1" si="44"/>
        <v>1</v>
      </c>
      <c r="AJ125" s="49">
        <f t="shared" ca="1" si="45"/>
        <v>9900</v>
      </c>
      <c r="AK125" s="49">
        <f t="shared" ca="1" si="46"/>
        <v>414.38216319715139</v>
      </c>
      <c r="AL125" s="49">
        <f t="shared" ca="1" si="47"/>
        <v>4102383.4156517987</v>
      </c>
      <c r="AM125" s="49">
        <f t="shared" ca="1" si="40"/>
        <v>4102383.4156517987</v>
      </c>
      <c r="AN125" s="49">
        <f t="shared" ca="1" si="48"/>
        <v>2022</v>
      </c>
      <c r="AO125" s="49">
        <f t="shared" ca="1" si="49"/>
        <v>10</v>
      </c>
      <c r="AU125" s="25">
        <v>115</v>
      </c>
      <c r="AV125" s="25">
        <v>0.98450341275357367</v>
      </c>
      <c r="AW125" s="25">
        <v>0.98315758847783341</v>
      </c>
      <c r="AX125" s="25">
        <v>0.98858839927339426</v>
      </c>
      <c r="AY125" s="25">
        <v>0.98902064069767071</v>
      </c>
      <c r="AZ125" s="25">
        <v>0.98893485459477037</v>
      </c>
      <c r="BA125" s="25">
        <v>0.98815787809942413</v>
      </c>
      <c r="BB125" s="25">
        <v>0.98054075368768068</v>
      </c>
      <c r="BC125" s="25">
        <v>0.99507835245491494</v>
      </c>
      <c r="BD125" s="25">
        <v>0.99280510858188453</v>
      </c>
      <c r="BE125" s="25">
        <v>0.98339234912894546</v>
      </c>
      <c r="BF125" s="25">
        <v>0.98589496772101759</v>
      </c>
      <c r="BG125" s="25">
        <v>0.99031925518891006</v>
      </c>
      <c r="BH125" s="25">
        <v>0.98054075368768068</v>
      </c>
      <c r="BI125" s="25">
        <v>0.98751096944476369</v>
      </c>
    </row>
    <row r="126" spans="4:61">
      <c r="D126" s="25">
        <v>122</v>
      </c>
      <c r="E126" s="56">
        <f t="shared" ca="1" si="50"/>
        <v>0.92344818806694673</v>
      </c>
      <c r="F126" s="42">
        <f t="shared" ca="1" si="51"/>
        <v>13.634393747410048</v>
      </c>
      <c r="G126" s="42"/>
      <c r="H126" s="25">
        <v>122</v>
      </c>
      <c r="I126" s="42">
        <f t="shared" ca="1" si="52"/>
        <v>0.33081701694061749</v>
      </c>
      <c r="J126" s="42">
        <f t="shared" ca="1" si="53"/>
        <v>3.3779947486012234</v>
      </c>
      <c r="K126" s="4"/>
      <c r="L126" s="4"/>
      <c r="M126" s="4"/>
      <c r="O126" s="25">
        <v>122</v>
      </c>
      <c r="P126" s="58">
        <f t="shared" ca="1" si="54"/>
        <v>0.28485161904341716</v>
      </c>
      <c r="Q126" s="42">
        <f t="shared" ca="1" si="55"/>
        <v>331.62771450199415</v>
      </c>
      <c r="R126" s="42"/>
      <c r="S126" s="25">
        <v>122</v>
      </c>
      <c r="T126" s="58">
        <f t="shared" ca="1" si="56"/>
        <v>0.96977219211524801</v>
      </c>
      <c r="U126" s="42">
        <f t="shared" ca="1" si="57"/>
        <v>4.0722794294222204</v>
      </c>
      <c r="W126" s="1">
        <f t="shared" ca="1" si="60"/>
        <v>45925.829008846187</v>
      </c>
      <c r="X126" s="1">
        <f t="shared" ca="1" si="61"/>
        <v>45925.969758627376</v>
      </c>
      <c r="Y126" s="1">
        <f t="shared" ca="1" si="62"/>
        <v>45999.581749160971</v>
      </c>
      <c r="Z126" s="1">
        <f t="shared" ca="1" si="63"/>
        <v>45999.751427470532</v>
      </c>
      <c r="AA126" s="1"/>
      <c r="AC126" s="49">
        <v>123</v>
      </c>
      <c r="AD126" s="90">
        <f t="shared" ca="1" si="41"/>
        <v>44852.265923466548</v>
      </c>
      <c r="AE126" s="49" t="str">
        <f t="shared" ca="1" si="42"/>
        <v>EQUIPO 1</v>
      </c>
      <c r="AF126" s="49" t="str">
        <f t="shared" ca="1" si="43"/>
        <v>INICIO</v>
      </c>
      <c r="AG126" s="49">
        <f t="shared" ca="1" si="58"/>
        <v>0</v>
      </c>
      <c r="AH126" s="49">
        <f t="shared" ca="1" si="59"/>
        <v>1</v>
      </c>
      <c r="AI126" s="49">
        <f t="shared" ca="1" si="44"/>
        <v>1</v>
      </c>
      <c r="AJ126" s="49">
        <f t="shared" ca="1" si="45"/>
        <v>5400</v>
      </c>
      <c r="AK126" s="49">
        <f t="shared" ca="1" si="46"/>
        <v>3.465458775870502</v>
      </c>
      <c r="AL126" s="49">
        <f t="shared" ca="1" si="47"/>
        <v>18713.477389700711</v>
      </c>
      <c r="AM126" s="49">
        <f t="shared" ca="1" si="40"/>
        <v>34308.04188111797</v>
      </c>
      <c r="AN126" s="49">
        <f t="shared" ca="1" si="48"/>
        <v>2022</v>
      </c>
      <c r="AO126" s="49">
        <f t="shared" ca="1" si="49"/>
        <v>10</v>
      </c>
      <c r="AU126" s="25">
        <v>116</v>
      </c>
      <c r="AV126" s="25">
        <v>0.9952613621327725</v>
      </c>
      <c r="AW126" s="25">
        <v>0.97754096559004267</v>
      </c>
      <c r="AX126" s="25">
        <v>0.98684308086135308</v>
      </c>
      <c r="AY126" s="25">
        <v>0.99551098395740711</v>
      </c>
      <c r="AZ126" s="25">
        <v>0.98550160762456973</v>
      </c>
      <c r="BA126" s="25">
        <v>0.98585058308165052</v>
      </c>
      <c r="BB126" s="25">
        <v>0.9845057523507581</v>
      </c>
      <c r="BC126" s="25">
        <v>0.99627201710455027</v>
      </c>
      <c r="BD126" s="25">
        <v>0.9933988433612686</v>
      </c>
      <c r="BE126" s="25">
        <v>0.98618684165694648</v>
      </c>
      <c r="BF126" s="25">
        <v>0.96552084351942258</v>
      </c>
      <c r="BG126" s="25">
        <v>0.99036153875581689</v>
      </c>
      <c r="BH126" s="25">
        <v>0.96552084351942258</v>
      </c>
      <c r="BI126" s="25">
        <v>0.98683821715666498</v>
      </c>
    </row>
    <row r="127" spans="4:61">
      <c r="D127" s="25">
        <v>123</v>
      </c>
      <c r="E127" s="56">
        <f t="shared" ca="1" si="50"/>
        <v>0.20453982370425461</v>
      </c>
      <c r="F127" s="42">
        <f t="shared" ca="1" si="51"/>
        <v>395.02222123127666</v>
      </c>
      <c r="G127" s="42"/>
      <c r="H127" s="25">
        <v>123</v>
      </c>
      <c r="I127" s="42">
        <f t="shared" ca="1" si="52"/>
        <v>0.31154131569387689</v>
      </c>
      <c r="J127" s="42">
        <f t="shared" ca="1" si="53"/>
        <v>3.3604191163947554</v>
      </c>
      <c r="K127" s="4"/>
      <c r="L127" s="4"/>
      <c r="M127" s="4"/>
      <c r="O127" s="25">
        <v>123</v>
      </c>
      <c r="P127" s="58">
        <f t="shared" ca="1" si="54"/>
        <v>0.48620182795485789</v>
      </c>
      <c r="Q127" s="42">
        <f t="shared" ca="1" si="55"/>
        <v>184.99691183872949</v>
      </c>
      <c r="R127" s="42"/>
      <c r="S127" s="25">
        <v>123</v>
      </c>
      <c r="T127" s="58">
        <f t="shared" ca="1" si="56"/>
        <v>0.38413780789416507</v>
      </c>
      <c r="U127" s="42">
        <f t="shared" ca="1" si="57"/>
        <v>3.4084340232421177</v>
      </c>
      <c r="W127" s="1">
        <f t="shared" ca="1" si="60"/>
        <v>45942.429017845345</v>
      </c>
      <c r="X127" s="1">
        <f t="shared" ca="1" si="61"/>
        <v>45942.56903530853</v>
      </c>
      <c r="Y127" s="1">
        <f t="shared" ca="1" si="62"/>
        <v>46007.459632130478</v>
      </c>
      <c r="Z127" s="1">
        <f t="shared" ca="1" si="63"/>
        <v>46007.601650214783</v>
      </c>
      <c r="AC127" s="49">
        <v>124</v>
      </c>
      <c r="AD127" s="90">
        <f t="shared" ca="1" si="41"/>
        <v>44852.410317582209</v>
      </c>
      <c r="AE127" s="49" t="str">
        <f t="shared" ca="1" si="42"/>
        <v>EQUIPO 1</v>
      </c>
      <c r="AF127" s="49" t="str">
        <f t="shared" ca="1" si="43"/>
        <v>FIN</v>
      </c>
      <c r="AG127" s="49">
        <f t="shared" ca="1" si="58"/>
        <v>1</v>
      </c>
      <c r="AH127" s="49">
        <f t="shared" ca="1" si="59"/>
        <v>1</v>
      </c>
      <c r="AI127" s="49">
        <f t="shared" ca="1" si="44"/>
        <v>1</v>
      </c>
      <c r="AJ127" s="49">
        <f t="shared" ca="1" si="45"/>
        <v>9900</v>
      </c>
      <c r="AK127" s="49">
        <f t="shared" ca="1" si="46"/>
        <v>38.383125926193316</v>
      </c>
      <c r="AL127" s="49">
        <f t="shared" ca="1" si="47"/>
        <v>379992.94666931382</v>
      </c>
      <c r="AM127" s="49">
        <f t="shared" ca="1" si="40"/>
        <v>379992.94666931382</v>
      </c>
      <c r="AN127" s="49">
        <f t="shared" ca="1" si="48"/>
        <v>2022</v>
      </c>
      <c r="AO127" s="49">
        <f t="shared" ca="1" si="49"/>
        <v>10</v>
      </c>
      <c r="AU127" s="25">
        <v>117</v>
      </c>
      <c r="AV127" s="25">
        <v>0.99056044783856378</v>
      </c>
      <c r="AW127" s="25">
        <v>0.9876527783302893</v>
      </c>
      <c r="AX127" s="25">
        <v>0.99529184701579299</v>
      </c>
      <c r="AY127" s="25">
        <v>0.97120495890850222</v>
      </c>
      <c r="AZ127" s="25">
        <v>0.98457612797470784</v>
      </c>
      <c r="BA127" s="25">
        <v>0.99082873103155467</v>
      </c>
      <c r="BB127" s="25">
        <v>0.98558010445361732</v>
      </c>
      <c r="BC127" s="25">
        <v>0.98050883296422076</v>
      </c>
      <c r="BD127" s="25">
        <v>0.98104624298405951</v>
      </c>
      <c r="BE127" s="25">
        <v>0.99069663523949847</v>
      </c>
      <c r="BF127" s="25">
        <v>0.98602819426331823</v>
      </c>
      <c r="BG127" s="25">
        <v>0.98812753405135023</v>
      </c>
      <c r="BH127" s="25">
        <v>0.97120495890850222</v>
      </c>
      <c r="BI127" s="25">
        <v>0.98611954631204546</v>
      </c>
    </row>
    <row r="128" spans="4:61">
      <c r="D128" s="25">
        <v>124</v>
      </c>
      <c r="E128" s="56">
        <f t="shared" ca="1" si="50"/>
        <v>8.906481702548863E-2</v>
      </c>
      <c r="F128" s="42">
        <f t="shared" ca="1" si="51"/>
        <v>634.53896291030765</v>
      </c>
      <c r="G128" s="42"/>
      <c r="H128" s="25">
        <v>124</v>
      </c>
      <c r="I128" s="42">
        <f t="shared" ca="1" si="52"/>
        <v>5.144399642586972E-2</v>
      </c>
      <c r="J128" s="42">
        <f t="shared" ca="1" si="53"/>
        <v>2.9883469244775136</v>
      </c>
      <c r="K128" s="4"/>
      <c r="L128" s="4"/>
      <c r="M128" s="4"/>
      <c r="O128" s="25">
        <v>124</v>
      </c>
      <c r="P128" s="58">
        <f t="shared" ca="1" si="54"/>
        <v>0.99241031377507793</v>
      </c>
      <c r="Q128" s="42">
        <f t="shared" ca="1" si="55"/>
        <v>1.5409641900606403</v>
      </c>
      <c r="R128" s="42"/>
      <c r="S128" s="25">
        <v>124</v>
      </c>
      <c r="T128" s="58">
        <f t="shared" ca="1" si="56"/>
        <v>0.74850446222679778</v>
      </c>
      <c r="U128" s="42">
        <f t="shared" ca="1" si="57"/>
        <v>3.7031860901251896</v>
      </c>
      <c r="W128" s="1">
        <f t="shared" ca="1" si="60"/>
        <v>45969.008158763128</v>
      </c>
      <c r="X128" s="1">
        <f t="shared" ca="1" si="61"/>
        <v>45969.132673218315</v>
      </c>
      <c r="Y128" s="1">
        <f t="shared" ca="1" si="62"/>
        <v>46007.665857056032</v>
      </c>
      <c r="Z128" s="1">
        <f t="shared" ca="1" si="63"/>
        <v>46007.820156476453</v>
      </c>
      <c r="AC128" s="49">
        <v>125</v>
      </c>
      <c r="AD128" s="90">
        <f t="shared" ca="1" si="41"/>
        <v>44854.009614495801</v>
      </c>
      <c r="AE128" s="49" t="str">
        <f t="shared" ca="1" si="42"/>
        <v>EQUIPO 1</v>
      </c>
      <c r="AF128" s="49" t="str">
        <f t="shared" ca="1" si="43"/>
        <v>INICIO</v>
      </c>
      <c r="AG128" s="49">
        <f t="shared" ca="1" si="58"/>
        <v>0</v>
      </c>
      <c r="AH128" s="49">
        <f t="shared" ca="1" si="59"/>
        <v>1</v>
      </c>
      <c r="AI128" s="49">
        <f t="shared" ca="1" si="44"/>
        <v>1</v>
      </c>
      <c r="AJ128" s="49">
        <f t="shared" ca="1" si="45"/>
        <v>5400</v>
      </c>
      <c r="AK128" s="49">
        <f t="shared" ca="1" si="46"/>
        <v>3.4535812965477817</v>
      </c>
      <c r="AL128" s="49">
        <f t="shared" ca="1" si="47"/>
        <v>18649.339001358021</v>
      </c>
      <c r="AM128" s="49">
        <f t="shared" ca="1" si="40"/>
        <v>34190.454835823039</v>
      </c>
      <c r="AN128" s="49">
        <f t="shared" ca="1" si="48"/>
        <v>2022</v>
      </c>
      <c r="AO128" s="49">
        <f t="shared" ca="1" si="49"/>
        <v>10</v>
      </c>
      <c r="AU128" s="25">
        <v>118</v>
      </c>
      <c r="AV128" s="25">
        <v>0.995415078831557</v>
      </c>
      <c r="AW128" s="25">
        <v>0.99513541283332607</v>
      </c>
      <c r="AX128" s="25">
        <v>0.99513858434554014</v>
      </c>
      <c r="AY128" s="25">
        <v>0.98502345687921222</v>
      </c>
      <c r="AZ128" s="25">
        <v>0.99464731308415844</v>
      </c>
      <c r="BA128" s="25">
        <v>0.97410745077800009</v>
      </c>
      <c r="BB128" s="25">
        <v>0.98491210225287451</v>
      </c>
      <c r="BC128" s="25">
        <v>0.9948685039684555</v>
      </c>
      <c r="BD128" s="25">
        <v>0.98857444873725064</v>
      </c>
      <c r="BE128" s="25">
        <v>0.9853628799887475</v>
      </c>
      <c r="BF128" s="25">
        <v>0.99297062233171984</v>
      </c>
      <c r="BG128" s="25">
        <v>0.98344580737270149</v>
      </c>
      <c r="BH128" s="25">
        <v>0.97410745077800009</v>
      </c>
      <c r="BI128" s="25">
        <v>0.98916498486839033</v>
      </c>
    </row>
    <row r="129" spans="4:61">
      <c r="D129" s="25">
        <v>125</v>
      </c>
      <c r="E129" s="56">
        <f t="shared" ca="1" si="50"/>
        <v>0.3356055276429164</v>
      </c>
      <c r="F129" s="42">
        <f t="shared" ca="1" si="51"/>
        <v>259.34613129888714</v>
      </c>
      <c r="G129" s="42"/>
      <c r="H129" s="25">
        <v>125</v>
      </c>
      <c r="I129" s="42">
        <f t="shared" ca="1" si="52"/>
        <v>0.85002319486569022</v>
      </c>
      <c r="J129" s="42">
        <f t="shared" ca="1" si="53"/>
        <v>3.859340567979062</v>
      </c>
      <c r="K129" s="4"/>
      <c r="L129" s="4"/>
      <c r="M129" s="4"/>
      <c r="O129" s="25">
        <v>125</v>
      </c>
      <c r="P129" s="58">
        <f t="shared" ca="1" si="54"/>
        <v>0.84295450566974672</v>
      </c>
      <c r="Q129" s="42">
        <f t="shared" ca="1" si="55"/>
        <v>40.65117889994022</v>
      </c>
      <c r="R129" s="42"/>
      <c r="S129" s="25">
        <v>125</v>
      </c>
      <c r="T129" s="58">
        <f t="shared" ca="1" si="56"/>
        <v>0.44254454792850506</v>
      </c>
      <c r="U129" s="42">
        <f t="shared" ca="1" si="57"/>
        <v>3.4543115505631654</v>
      </c>
      <c r="W129" s="1">
        <f t="shared" ca="1" si="60"/>
        <v>45979.938762022437</v>
      </c>
      <c r="X129" s="1">
        <f t="shared" ca="1" si="61"/>
        <v>45980.099567879435</v>
      </c>
      <c r="Y129" s="1">
        <f t="shared" ca="1" si="62"/>
        <v>46009.513955597286</v>
      </c>
      <c r="Z129" s="1">
        <f t="shared" ca="1" si="63"/>
        <v>46009.657885245222</v>
      </c>
      <c r="AC129" s="49">
        <v>126</v>
      </c>
      <c r="AD129" s="90">
        <f t="shared" ca="1" si="41"/>
        <v>44854.15351371649</v>
      </c>
      <c r="AE129" s="49" t="str">
        <f t="shared" ca="1" si="42"/>
        <v>EQUIPO 1</v>
      </c>
      <c r="AF129" s="49" t="str">
        <f t="shared" ca="1" si="43"/>
        <v>FIN</v>
      </c>
      <c r="AG129" s="49">
        <f t="shared" ca="1" si="58"/>
        <v>1</v>
      </c>
      <c r="AH129" s="49">
        <f t="shared" ca="1" si="59"/>
        <v>1</v>
      </c>
      <c r="AI129" s="49">
        <f t="shared" ca="1" si="44"/>
        <v>1</v>
      </c>
      <c r="AJ129" s="49">
        <f t="shared" ca="1" si="45"/>
        <v>9900</v>
      </c>
      <c r="AK129" s="49">
        <f t="shared" ca="1" si="46"/>
        <v>189.57689341949299</v>
      </c>
      <c r="AL129" s="49">
        <f t="shared" ca="1" si="47"/>
        <v>1876811.2448529806</v>
      </c>
      <c r="AM129" s="49">
        <f t="shared" ca="1" si="40"/>
        <v>1876811.2448529806</v>
      </c>
      <c r="AN129" s="49">
        <f t="shared" ca="1" si="48"/>
        <v>2022</v>
      </c>
      <c r="AO129" s="49">
        <f t="shared" ca="1" si="49"/>
        <v>10</v>
      </c>
      <c r="AU129" s="25">
        <v>119</v>
      </c>
      <c r="AV129" s="25">
        <v>0.98861679081940879</v>
      </c>
      <c r="AW129" s="25">
        <v>0.99065151713259192</v>
      </c>
      <c r="AX129" s="25">
        <v>0.98269886119505223</v>
      </c>
      <c r="AY129" s="25">
        <v>0.98123327163994445</v>
      </c>
      <c r="AZ129" s="25">
        <v>0.97807525453855704</v>
      </c>
      <c r="BA129" s="25">
        <v>0.97423395812182867</v>
      </c>
      <c r="BB129" s="25">
        <v>0.98370735630066719</v>
      </c>
      <c r="BC129" s="25">
        <v>0.98809339287113129</v>
      </c>
      <c r="BD129" s="25">
        <v>0.98525587189140362</v>
      </c>
      <c r="BE129" s="25">
        <v>0.98889183076088305</v>
      </c>
      <c r="BF129" s="25">
        <v>0.98438443464725756</v>
      </c>
      <c r="BG129" s="25">
        <v>0.98857544361966776</v>
      </c>
      <c r="BH129" s="25">
        <v>0.97423395812182867</v>
      </c>
      <c r="BI129" s="25">
        <v>0.9845696687624953</v>
      </c>
    </row>
    <row r="130" spans="4:61">
      <c r="D130" s="25">
        <v>126</v>
      </c>
      <c r="E130" s="56">
        <f t="shared" ca="1" si="50"/>
        <v>0.72496579472052058</v>
      </c>
      <c r="F130" s="42">
        <f t="shared" ca="1" si="51"/>
        <v>65.567807763661605</v>
      </c>
      <c r="G130" s="42"/>
      <c r="H130" s="25">
        <v>126</v>
      </c>
      <c r="I130" s="42">
        <f t="shared" ca="1" si="52"/>
        <v>0.10658595219164724</v>
      </c>
      <c r="J130" s="42">
        <f t="shared" ca="1" si="53"/>
        <v>3.1144210593517823</v>
      </c>
      <c r="K130" s="4"/>
      <c r="L130" s="4"/>
      <c r="M130" s="4"/>
      <c r="O130" s="25">
        <v>126</v>
      </c>
      <c r="P130" s="58">
        <f t="shared" ca="1" si="54"/>
        <v>0.69718286302218724</v>
      </c>
      <c r="Q130" s="42">
        <f t="shared" ca="1" si="55"/>
        <v>89.245883772076098</v>
      </c>
      <c r="R130" s="42"/>
      <c r="S130" s="25">
        <v>126</v>
      </c>
      <c r="T130" s="58">
        <f t="shared" ca="1" si="56"/>
        <v>3.744716267770265E-2</v>
      </c>
      <c r="U130" s="42">
        <f t="shared" ca="1" si="57"/>
        <v>2.9541278034906737</v>
      </c>
      <c r="W130" s="1">
        <f t="shared" ca="1" si="60"/>
        <v>45982.831559869584</v>
      </c>
      <c r="X130" s="1">
        <f t="shared" ca="1" si="61"/>
        <v>45982.961327413723</v>
      </c>
      <c r="Y130" s="1">
        <f t="shared" ca="1" si="62"/>
        <v>46013.376463735724</v>
      </c>
      <c r="Z130" s="1">
        <f t="shared" ca="1" si="63"/>
        <v>46013.499552394205</v>
      </c>
      <c r="AC130" s="49">
        <v>127</v>
      </c>
      <c r="AD130" s="90">
        <f t="shared" ca="1" si="41"/>
        <v>44862.052550942302</v>
      </c>
      <c r="AE130" s="49" t="str">
        <f t="shared" ca="1" si="42"/>
        <v>EQUIPO 1</v>
      </c>
      <c r="AF130" s="49" t="str">
        <f t="shared" ca="1" si="43"/>
        <v>INICIO</v>
      </c>
      <c r="AG130" s="49">
        <f t="shared" ca="1" si="58"/>
        <v>0</v>
      </c>
      <c r="AH130" s="49">
        <f t="shared" ca="1" si="59"/>
        <v>1</v>
      </c>
      <c r="AI130" s="49">
        <f t="shared" ca="1" si="44"/>
        <v>1</v>
      </c>
      <c r="AJ130" s="49">
        <f t="shared" ca="1" si="45"/>
        <v>5400</v>
      </c>
      <c r="AK130" s="49">
        <f t="shared" ca="1" si="46"/>
        <v>2.9711683819186874</v>
      </c>
      <c r="AL130" s="49">
        <f t="shared" ca="1" si="47"/>
        <v>16044.309262360912</v>
      </c>
      <c r="AM130" s="49">
        <f t="shared" ca="1" si="40"/>
        <v>29414.566980995005</v>
      </c>
      <c r="AN130" s="49">
        <f t="shared" ca="1" si="48"/>
        <v>2022</v>
      </c>
      <c r="AO130" s="49">
        <f t="shared" ca="1" si="49"/>
        <v>10</v>
      </c>
      <c r="AU130" s="25">
        <v>120</v>
      </c>
      <c r="AV130" s="25">
        <v>0.99244907188831621</v>
      </c>
      <c r="AW130" s="25">
        <v>0.98816063770264917</v>
      </c>
      <c r="AX130" s="25">
        <v>0.97866133478501882</v>
      </c>
      <c r="AY130" s="25">
        <v>0.9791049565341523</v>
      </c>
      <c r="AZ130" s="25">
        <v>0.99535753539752037</v>
      </c>
      <c r="BA130" s="25">
        <v>0.9889808406243733</v>
      </c>
      <c r="BB130" s="25">
        <v>0.9877158802042697</v>
      </c>
      <c r="BC130" s="25">
        <v>0.98538138524077512</v>
      </c>
      <c r="BD130" s="25">
        <v>0.99478516308484088</v>
      </c>
      <c r="BE130" s="25">
        <v>0.98644576309248566</v>
      </c>
      <c r="BF130" s="25">
        <v>0.99209610869451847</v>
      </c>
      <c r="BG130" s="25">
        <v>0.98752099104595459</v>
      </c>
      <c r="BH130" s="25">
        <v>0.97866133478501882</v>
      </c>
      <c r="BI130" s="25">
        <v>0.9881102121673716</v>
      </c>
    </row>
    <row r="131" spans="4:61">
      <c r="D131" s="25">
        <v>127</v>
      </c>
      <c r="E131" s="56">
        <f t="shared" ca="1" si="50"/>
        <v>0.77923338105206619</v>
      </c>
      <c r="F131" s="42">
        <f t="shared" ca="1" si="51"/>
        <v>49.26058648767637</v>
      </c>
      <c r="G131" s="42"/>
      <c r="H131" s="25">
        <v>127</v>
      </c>
      <c r="I131" s="42">
        <f t="shared" ca="1" si="52"/>
        <v>0.8875958533433872</v>
      </c>
      <c r="J131" s="42">
        <f t="shared" ca="1" si="53"/>
        <v>3.9172344974606599</v>
      </c>
      <c r="K131" s="4"/>
      <c r="L131" s="4"/>
      <c r="M131" s="4"/>
      <c r="O131" s="25">
        <v>127</v>
      </c>
      <c r="P131" s="58">
        <f t="shared" ca="1" si="54"/>
        <v>0.75541828452443927</v>
      </c>
      <c r="Q131" s="42">
        <f t="shared" ca="1" si="55"/>
        <v>68.490979111533406</v>
      </c>
      <c r="R131" s="42"/>
      <c r="S131" s="25">
        <v>127</v>
      </c>
      <c r="T131" s="58">
        <f t="shared" ca="1" si="56"/>
        <v>0.37769455610781222</v>
      </c>
      <c r="U131" s="42">
        <f t="shared" ca="1" si="57"/>
        <v>3.4032658525561139</v>
      </c>
      <c r="W131" s="1">
        <f t="shared" ca="1" si="60"/>
        <v>45985.013851850708</v>
      </c>
      <c r="X131" s="1">
        <f t="shared" ca="1" si="61"/>
        <v>45985.177069954771</v>
      </c>
      <c r="Y131" s="1">
        <f t="shared" ca="1" si="62"/>
        <v>46016.353343190516</v>
      </c>
      <c r="Z131" s="1">
        <f t="shared" ca="1" si="63"/>
        <v>46016.495145934372</v>
      </c>
      <c r="AC131" s="49">
        <v>128</v>
      </c>
      <c r="AD131" s="90">
        <f t="shared" ca="1" si="41"/>
        <v>44862.176349624882</v>
      </c>
      <c r="AE131" s="49" t="str">
        <f t="shared" ca="1" si="42"/>
        <v>EQUIPO 1</v>
      </c>
      <c r="AF131" s="49" t="str">
        <f t="shared" ca="1" si="43"/>
        <v>FIN</v>
      </c>
      <c r="AG131" s="49">
        <f t="shared" ca="1" si="58"/>
        <v>1</v>
      </c>
      <c r="AH131" s="49">
        <f t="shared" ca="1" si="59"/>
        <v>1</v>
      </c>
      <c r="AI131" s="49">
        <f t="shared" ca="1" si="44"/>
        <v>1</v>
      </c>
      <c r="AJ131" s="49">
        <f t="shared" ca="1" si="45"/>
        <v>9900</v>
      </c>
      <c r="AK131" s="49">
        <f t="shared" ca="1" si="46"/>
        <v>16.378531860827934</v>
      </c>
      <c r="AL131" s="49">
        <f t="shared" ca="1" si="47"/>
        <v>162147.46542219655</v>
      </c>
      <c r="AM131" s="49">
        <f t="shared" ca="1" si="40"/>
        <v>162147.46542219655</v>
      </c>
      <c r="AN131" s="49">
        <f t="shared" ca="1" si="48"/>
        <v>2022</v>
      </c>
      <c r="AO131" s="49">
        <f t="shared" ca="1" si="49"/>
        <v>10</v>
      </c>
      <c r="AU131" s="25">
        <v>121</v>
      </c>
      <c r="AV131" s="25">
        <v>0.9801213448152396</v>
      </c>
      <c r="AW131" s="25">
        <v>0.98712210103685027</v>
      </c>
      <c r="AX131" s="25">
        <v>0.99540068223048983</v>
      </c>
      <c r="AY131" s="25">
        <v>0.98038067961228881</v>
      </c>
      <c r="AZ131" s="25">
        <v>0.98795454379782988</v>
      </c>
      <c r="BA131" s="25">
        <v>0.99208427253452647</v>
      </c>
      <c r="BB131" s="25">
        <v>0.9883351232808929</v>
      </c>
      <c r="BC131" s="25">
        <v>0.99277997928418871</v>
      </c>
      <c r="BD131" s="25">
        <v>0.99385292404867687</v>
      </c>
      <c r="BE131" s="25">
        <v>0.98294088197560547</v>
      </c>
      <c r="BF131" s="25">
        <v>0.98399565494270957</v>
      </c>
      <c r="BG131" s="25">
        <v>0.99087506689377391</v>
      </c>
      <c r="BH131" s="25">
        <v>0.9801213448152396</v>
      </c>
      <c r="BI131" s="25">
        <v>0.98805758245926512</v>
      </c>
    </row>
    <row r="132" spans="4:61">
      <c r="D132" s="25">
        <v>128</v>
      </c>
      <c r="E132" s="56">
        <f t="shared" ca="1" si="50"/>
        <v>0.5957960487292322</v>
      </c>
      <c r="F132" s="42">
        <f t="shared" ca="1" si="51"/>
        <v>112.05148499703905</v>
      </c>
      <c r="G132" s="42"/>
      <c r="H132" s="25">
        <v>128</v>
      </c>
      <c r="I132" s="42">
        <f t="shared" ca="1" si="52"/>
        <v>0.52657118499712485</v>
      </c>
      <c r="J132" s="42">
        <f t="shared" ca="1" si="53"/>
        <v>3.5426601736880823</v>
      </c>
      <c r="K132" s="4"/>
      <c r="L132" s="4"/>
      <c r="M132" s="4"/>
      <c r="O132" s="25">
        <v>128</v>
      </c>
      <c r="P132" s="58">
        <f t="shared" ca="1" si="54"/>
        <v>0.28881504866062269</v>
      </c>
      <c r="Q132" s="42">
        <f t="shared" ca="1" si="55"/>
        <v>327.78911233979693</v>
      </c>
      <c r="R132" s="42"/>
      <c r="S132" s="25">
        <v>128</v>
      </c>
      <c r="T132" s="58">
        <f t="shared" ca="1" si="56"/>
        <v>0.45733489849664544</v>
      </c>
      <c r="U132" s="42">
        <f t="shared" ca="1" si="57"/>
        <v>3.4657330046524497</v>
      </c>
      <c r="W132" s="1">
        <f t="shared" ca="1" si="60"/>
        <v>45989.845881829649</v>
      </c>
      <c r="X132" s="1">
        <f t="shared" ca="1" si="61"/>
        <v>45989.993492670219</v>
      </c>
      <c r="Y132" s="1">
        <f t="shared" ca="1" si="62"/>
        <v>46030.153025615196</v>
      </c>
      <c r="Z132" s="1">
        <f t="shared" ca="1" si="63"/>
        <v>46030.297431157058</v>
      </c>
      <c r="AC132" s="49">
        <v>129</v>
      </c>
      <c r="AD132" s="90">
        <f t="shared" ca="1" si="41"/>
        <v>44862.858788452417</v>
      </c>
      <c r="AE132" s="49" t="str">
        <f t="shared" ca="1" si="42"/>
        <v>EQUIPO 1</v>
      </c>
      <c r="AF132" s="49" t="str">
        <f t="shared" ca="1" si="43"/>
        <v>INICIO</v>
      </c>
      <c r="AG132" s="49">
        <f t="shared" ca="1" si="58"/>
        <v>0</v>
      </c>
      <c r="AH132" s="49">
        <f t="shared" ca="1" si="59"/>
        <v>1</v>
      </c>
      <c r="AI132" s="49">
        <f t="shared" ca="1" si="44"/>
        <v>1</v>
      </c>
      <c r="AJ132" s="49">
        <f t="shared" ca="1" si="45"/>
        <v>5400</v>
      </c>
      <c r="AK132" s="49">
        <f t="shared" ca="1" si="46"/>
        <v>3.7726577233406715</v>
      </c>
      <c r="AL132" s="49">
        <f t="shared" ca="1" si="47"/>
        <v>20372.351706039626</v>
      </c>
      <c r="AM132" s="49">
        <f t="shared" ref="AM132:AM195" ca="1" si="64">$AR$2*AK132</f>
        <v>37349.311461072648</v>
      </c>
      <c r="AN132" s="49">
        <f t="shared" ca="1" si="48"/>
        <v>2022</v>
      </c>
      <c r="AO132" s="49">
        <f t="shared" ca="1" si="49"/>
        <v>10</v>
      </c>
      <c r="AU132" s="25">
        <v>122</v>
      </c>
      <c r="AV132" s="25">
        <v>0.99088171818256154</v>
      </c>
      <c r="AW132" s="25">
        <v>0.97298928668828866</v>
      </c>
      <c r="AX132" s="25">
        <v>0.99121093331871413</v>
      </c>
      <c r="AY132" s="25">
        <v>0.98012450676566443</v>
      </c>
      <c r="AZ132" s="25">
        <v>0.99549150198660152</v>
      </c>
      <c r="BA132" s="25">
        <v>0.98664384750952716</v>
      </c>
      <c r="BB132" s="25">
        <v>0.98330236358149525</v>
      </c>
      <c r="BC132" s="25">
        <v>0.9924648578503612</v>
      </c>
      <c r="BD132" s="25">
        <v>0.99289133171951216</v>
      </c>
      <c r="BE132" s="25">
        <v>0.9837530494096266</v>
      </c>
      <c r="BF132" s="25">
        <v>0.99198479212855362</v>
      </c>
      <c r="BG132" s="25">
        <v>0.98946337762231651</v>
      </c>
      <c r="BH132" s="25">
        <v>0.97298928668828866</v>
      </c>
      <c r="BI132" s="25">
        <v>0.98762986255806007</v>
      </c>
    </row>
    <row r="133" spans="4:61">
      <c r="D133" s="25">
        <v>129</v>
      </c>
      <c r="E133" s="56">
        <f t="shared" ca="1" si="50"/>
        <v>0.86066313084286494</v>
      </c>
      <c r="F133" s="42">
        <f t="shared" ca="1" si="51"/>
        <v>27.807140017464878</v>
      </c>
      <c r="G133" s="42"/>
      <c r="H133" s="25">
        <v>129</v>
      </c>
      <c r="I133" s="42">
        <f t="shared" ca="1" si="52"/>
        <v>0.95972981576296856</v>
      </c>
      <c r="J133" s="42">
        <f t="shared" ca="1" si="53"/>
        <v>4.0915015058673259</v>
      </c>
      <c r="K133" s="4"/>
      <c r="L133" s="4"/>
      <c r="M133" s="4"/>
      <c r="O133" s="25">
        <v>129</v>
      </c>
      <c r="P133" s="58">
        <f t="shared" ca="1" si="54"/>
        <v>0.72482903194155446</v>
      </c>
      <c r="Q133" s="42">
        <f t="shared" ca="1" si="55"/>
        <v>79.151132017906633</v>
      </c>
      <c r="R133" s="42"/>
      <c r="S133" s="25">
        <v>129</v>
      </c>
      <c r="T133" s="58">
        <f t="shared" ca="1" si="56"/>
        <v>0.21252049542395302</v>
      </c>
      <c r="U133" s="42">
        <f t="shared" ca="1" si="57"/>
        <v>3.2546814362541272</v>
      </c>
      <c r="W133" s="1">
        <f t="shared" ca="1" si="60"/>
        <v>45991.152123504282</v>
      </c>
      <c r="X133" s="1">
        <f t="shared" ca="1" si="61"/>
        <v>45991.322602733693</v>
      </c>
      <c r="Y133" s="1">
        <f t="shared" ca="1" si="62"/>
        <v>46033.595394991135</v>
      </c>
      <c r="Z133" s="1">
        <f t="shared" ca="1" si="63"/>
        <v>46033.731006717644</v>
      </c>
      <c r="AC133" s="49">
        <v>130</v>
      </c>
      <c r="AD133" s="90">
        <f t="shared" ref="AD133:AD196" ca="1" si="65">SMALL($W$5:$AA$504,AC133)</f>
        <v>44863.015982524223</v>
      </c>
      <c r="AE133" s="49" t="str">
        <f t="shared" ref="AE133:AE196" ca="1" si="66">IFERROR(IF(VLOOKUP(AD133,$W$5:$W$504,1,0)&gt;0,$W$3,""),IFERROR(IF(VLOOKUP(AD133,$X$5:$X$504,1,0)&gt;0,$X$3,""),IFERROR(IF(VLOOKUP(AD133,$Y$5:$Y$504,1,0)&gt;0,$Y$3,""),IFERROR(IF(VLOOKUP(AD133,$Z$5:$Z$504,1,0)&gt;0,$Z$3,""),IFERROR(IF(VLOOKUP(AD133,$AA$5:$AA$64,1,0)&gt;0,$AA$3,""),"ERROR")))))</f>
        <v>EQUIPO 1</v>
      </c>
      <c r="AF133" s="49" t="str">
        <f t="shared" ref="AF133:AF196" ca="1" si="67">IFERROR(IF(VLOOKUP(AD133,$W$5:$W$504,1,0)&gt;0,$W$4,""),IFERROR(IF(VLOOKUP(AD133,$X$5:$X$504,1,0)&gt;0,$X$4,""),IFERROR(IF(VLOOKUP(AD133,$Y$5:$Y$504,1,0)&gt;0,$Y$4,""),IFERROR(IF(VLOOKUP(AD133,$Z$5:$Z$504,1,0)&gt;0,$Z$4,""),IFERROR(IF(VLOOKUP(AD133,$AA$5:$AA$64,1,0)&gt;0,$AA$3,""),"ERROR")))))</f>
        <v>FIN</v>
      </c>
      <c r="AG133" s="49">
        <f t="shared" ca="1" si="58"/>
        <v>1</v>
      </c>
      <c r="AH133" s="49">
        <f t="shared" ca="1" si="59"/>
        <v>1</v>
      </c>
      <c r="AI133" s="49">
        <f t="shared" ref="AI133:AI196" ca="1" si="68">IF(AG133=1,1,IF(AH133=1,1,0))</f>
        <v>1</v>
      </c>
      <c r="AJ133" s="49">
        <f t="shared" ref="AJ133:AJ196" ca="1" si="69">IF((IF(AG133=1,$F$3,0)+IF(AH133=1,$Q$3,0))&gt;$AR$2,$AR$2,IF(AG133=1,$F$3,0)+IF(AH133=1,$Q$3,0))</f>
        <v>9900</v>
      </c>
      <c r="AK133" s="49">
        <f t="shared" ref="AK133:AK196" ca="1" si="70">(AD134-AD133)*24</f>
        <v>71.616419418656733</v>
      </c>
      <c r="AL133" s="49">
        <f t="shared" ref="AL133:AL196" ca="1" si="71">AI133*AK133*AJ133</f>
        <v>709002.55224470166</v>
      </c>
      <c r="AM133" s="49">
        <f t="shared" ca="1" si="64"/>
        <v>709002.55224470166</v>
      </c>
      <c r="AN133" s="49">
        <f t="shared" ref="AN133:AN196" ca="1" si="72">YEAR(AD133)</f>
        <v>2022</v>
      </c>
      <c r="AO133" s="49">
        <f t="shared" ref="AO133:AO196" ca="1" si="73">MONTH(AD133)</f>
        <v>10</v>
      </c>
      <c r="AU133" s="25">
        <v>123</v>
      </c>
      <c r="AV133" s="25">
        <v>0.99146672851389717</v>
      </c>
      <c r="AW133" s="25">
        <v>0.98237626452746263</v>
      </c>
      <c r="AX133" s="25">
        <v>0.98557435077019084</v>
      </c>
      <c r="AY133" s="25">
        <v>0.99246144353485044</v>
      </c>
      <c r="AZ133" s="25">
        <v>0.99579329766500635</v>
      </c>
      <c r="BA133" s="25">
        <v>0.99207526540249646</v>
      </c>
      <c r="BB133" s="25">
        <v>0.9764152565136992</v>
      </c>
      <c r="BC133" s="25">
        <v>0.98279478164007428</v>
      </c>
      <c r="BD133" s="25">
        <v>0.99467150229837598</v>
      </c>
      <c r="BE133" s="25">
        <v>0.99499261277698592</v>
      </c>
      <c r="BF133" s="25">
        <v>0.98446727433159431</v>
      </c>
      <c r="BG133" s="25">
        <v>0.98807950543341805</v>
      </c>
      <c r="BH133" s="25">
        <v>0.9764152565136992</v>
      </c>
      <c r="BI133" s="25">
        <v>0.98840555727440293</v>
      </c>
    </row>
    <row r="134" spans="4:61">
      <c r="D134" s="25">
        <v>130</v>
      </c>
      <c r="E134" s="56">
        <f t="shared" ref="E134:E197" ca="1" si="74">RAND()</f>
        <v>0.73876988228686291</v>
      </c>
      <c r="F134" s="42">
        <f t="shared" ref="F134:F197" ca="1" si="75">$B$6*(-LN(E134))^(1/$B$7)</f>
        <v>61.257744150120182</v>
      </c>
      <c r="G134" s="42"/>
      <c r="H134" s="25">
        <v>130</v>
      </c>
      <c r="I134" s="42">
        <f t="shared" ref="I134:I197" ca="1" si="76">RAND()</f>
        <v>0.4709901496983786</v>
      </c>
      <c r="J134" s="42">
        <f t="shared" ref="J134:J197" ca="1" si="77">NORMINV(I134,$B$11,$B$13)</f>
        <v>3.4971326832737635</v>
      </c>
      <c r="K134" s="4"/>
      <c r="L134" s="4"/>
      <c r="M134" s="4"/>
      <c r="O134" s="25">
        <v>130</v>
      </c>
      <c r="P134" s="58">
        <f t="shared" ref="P134:P197" ca="1" si="78">RAND()</f>
        <v>0.20562066221188502</v>
      </c>
      <c r="Q134" s="42">
        <f t="shared" ref="Q134:Q197" ca="1" si="79">$M$6*(-LN(P134))^(1/$M$7)</f>
        <v>422.76629989981018</v>
      </c>
      <c r="R134" s="42"/>
      <c r="S134" s="25">
        <v>130</v>
      </c>
      <c r="T134" s="58">
        <f t="shared" ref="T134:T197" ca="1" si="80">RAND()</f>
        <v>0.37216465915582031</v>
      </c>
      <c r="U134" s="42">
        <f t="shared" ref="U134:U197" ca="1" si="81">NORMINV(T134,$M$11,$M$13)</f>
        <v>3.3988085288720602</v>
      </c>
      <c r="W134" s="1">
        <f t="shared" ca="1" si="60"/>
        <v>45993.875008739946</v>
      </c>
      <c r="X134" s="1">
        <f t="shared" ca="1" si="61"/>
        <v>45994.020722601752</v>
      </c>
      <c r="Y134" s="1">
        <f t="shared" ca="1" si="62"/>
        <v>46051.346269213471</v>
      </c>
      <c r="Z134" s="1">
        <f t="shared" ca="1" si="63"/>
        <v>46051.487886235504</v>
      </c>
      <c r="AC134" s="49">
        <v>131</v>
      </c>
      <c r="AD134" s="90">
        <f t="shared" ca="1" si="65"/>
        <v>44866</v>
      </c>
      <c r="AE134" s="49" t="str">
        <f t="shared" ca="1" si="66"/>
        <v>CAMBIO MES</v>
      </c>
      <c r="AF134" s="49" t="str">
        <f t="shared" ca="1" si="67"/>
        <v>CAMBIO MES</v>
      </c>
      <c r="AG134" s="49">
        <f t="shared" ref="AG134:AG197" ca="1" si="82">IF(AE134&lt;&gt;$AG$3,AG133,IF(AF134="INICIO",0,IF(AF134="FIN",1,"ERROR")))</f>
        <v>1</v>
      </c>
      <c r="AH134" s="49">
        <f t="shared" ref="AH134:AH197" ca="1" si="83">IF(AE134&lt;&gt;$AH$3,AH133,IF(AF134="INICIO",0,IF(AF134="FIN",1,"ERROR")))</f>
        <v>1</v>
      </c>
      <c r="AI134" s="49">
        <f t="shared" ca="1" si="68"/>
        <v>1</v>
      </c>
      <c r="AJ134" s="49">
        <f t="shared" ca="1" si="69"/>
        <v>9900</v>
      </c>
      <c r="AK134" s="49">
        <f t="shared" ca="1" si="70"/>
        <v>180.83860324096167</v>
      </c>
      <c r="AL134" s="49">
        <f t="shared" ca="1" si="71"/>
        <v>1790302.1720855206</v>
      </c>
      <c r="AM134" s="49">
        <f t="shared" ca="1" si="64"/>
        <v>1790302.1720855206</v>
      </c>
      <c r="AN134" s="49">
        <f t="shared" ca="1" si="72"/>
        <v>2022</v>
      </c>
      <c r="AO134" s="49">
        <f t="shared" ca="1" si="73"/>
        <v>11</v>
      </c>
      <c r="AU134" s="25">
        <v>124</v>
      </c>
      <c r="AV134" s="25">
        <v>0.9928191919895516</v>
      </c>
      <c r="AW134" s="25">
        <v>0.98666853759244666</v>
      </c>
      <c r="AX134" s="25">
        <v>0.98860019826638967</v>
      </c>
      <c r="AY134" s="25">
        <v>0.99209302594154714</v>
      </c>
      <c r="AZ134" s="25">
        <v>0.99263800947807956</v>
      </c>
      <c r="BA134" s="25">
        <v>0.98045131938536878</v>
      </c>
      <c r="BB134" s="25">
        <v>0.98022146776270425</v>
      </c>
      <c r="BC134" s="25">
        <v>0.9849189357361785</v>
      </c>
      <c r="BD134" s="25">
        <v>0.99039209834239816</v>
      </c>
      <c r="BE134" s="25">
        <v>0.99301889585693803</v>
      </c>
      <c r="BF134" s="25">
        <v>0.98540445365197771</v>
      </c>
      <c r="BG134" s="25">
        <v>0.98632060878057815</v>
      </c>
      <c r="BH134" s="25">
        <v>0.98022146776270425</v>
      </c>
      <c r="BI134" s="25">
        <v>0.98778103026772912</v>
      </c>
    </row>
    <row r="135" spans="4:61">
      <c r="D135" s="25">
        <v>131</v>
      </c>
      <c r="E135" s="56">
        <f t="shared" ca="1" si="74"/>
        <v>0.10105222138934167</v>
      </c>
      <c r="F135" s="42">
        <f t="shared" ca="1" si="75"/>
        <v>597.3866054362054</v>
      </c>
      <c r="G135" s="42"/>
      <c r="H135" s="25">
        <v>131</v>
      </c>
      <c r="I135" s="42">
        <f t="shared" ca="1" si="76"/>
        <v>0.22418791620195933</v>
      </c>
      <c r="J135" s="42">
        <f t="shared" ca="1" si="77"/>
        <v>3.2733573084289667</v>
      </c>
      <c r="K135" s="4"/>
      <c r="L135" s="4"/>
      <c r="M135" s="4"/>
      <c r="O135" s="25">
        <v>131</v>
      </c>
      <c r="P135" s="58">
        <f t="shared" ca="1" si="78"/>
        <v>0.54207101980278627</v>
      </c>
      <c r="Q135" s="42">
        <f t="shared" ca="1" si="79"/>
        <v>155.7564594878092</v>
      </c>
      <c r="R135" s="42"/>
      <c r="S135" s="25">
        <v>131</v>
      </c>
      <c r="T135" s="58">
        <f t="shared" ca="1" si="80"/>
        <v>5.6011156255881822E-2</v>
      </c>
      <c r="U135" s="42">
        <f t="shared" ca="1" si="81"/>
        <v>3.0127902686398329</v>
      </c>
      <c r="W135" s="1">
        <f t="shared" ca="1" si="60"/>
        <v>46018.911831161597</v>
      </c>
      <c r="X135" s="1">
        <f t="shared" ca="1" si="61"/>
        <v>46019.048221049445</v>
      </c>
      <c r="Y135" s="1">
        <f t="shared" ca="1" si="62"/>
        <v>46057.977738714166</v>
      </c>
      <c r="Z135" s="1">
        <f t="shared" ca="1" si="63"/>
        <v>46058.103271642023</v>
      </c>
      <c r="AC135" s="49">
        <v>132</v>
      </c>
      <c r="AD135" s="90">
        <f t="shared" ca="1" si="65"/>
        <v>44873.534941801707</v>
      </c>
      <c r="AE135" s="49" t="str">
        <f t="shared" ca="1" si="66"/>
        <v>EQUIPO 1</v>
      </c>
      <c r="AF135" s="49" t="str">
        <f t="shared" ca="1" si="67"/>
        <v>INICIO</v>
      </c>
      <c r="AG135" s="49">
        <f t="shared" ca="1" si="82"/>
        <v>0</v>
      </c>
      <c r="AH135" s="49">
        <f t="shared" ca="1" si="83"/>
        <v>1</v>
      </c>
      <c r="AI135" s="49">
        <f t="shared" ca="1" si="68"/>
        <v>1</v>
      </c>
      <c r="AJ135" s="49">
        <f t="shared" ca="1" si="69"/>
        <v>5400</v>
      </c>
      <c r="AK135" s="49">
        <f t="shared" ca="1" si="70"/>
        <v>3.1814113888540305</v>
      </c>
      <c r="AL135" s="49">
        <f t="shared" ca="1" si="71"/>
        <v>17179.621499811765</v>
      </c>
      <c r="AM135" s="49">
        <f t="shared" ca="1" si="64"/>
        <v>31495.972749654902</v>
      </c>
      <c r="AN135" s="49">
        <f t="shared" ca="1" si="72"/>
        <v>2022</v>
      </c>
      <c r="AO135" s="49">
        <f t="shared" ca="1" si="73"/>
        <v>11</v>
      </c>
      <c r="AU135" s="25">
        <v>125</v>
      </c>
      <c r="AV135" s="25">
        <v>0.98470248500190349</v>
      </c>
      <c r="AW135" s="25">
        <v>0.98004183174577209</v>
      </c>
      <c r="AX135" s="25">
        <v>0.9785334805309025</v>
      </c>
      <c r="AY135" s="25">
        <v>0.99517349176489744</v>
      </c>
      <c r="AZ135" s="25">
        <v>0.99099021074025817</v>
      </c>
      <c r="BA135" s="25">
        <v>0.98647356148955578</v>
      </c>
      <c r="BB135" s="25">
        <v>0.98539006592557521</v>
      </c>
      <c r="BC135" s="25">
        <v>0.99303366760244827</v>
      </c>
      <c r="BD135" s="25">
        <v>0.97598644624578312</v>
      </c>
      <c r="BE135" s="25">
        <v>0.99325606777085884</v>
      </c>
      <c r="BF135" s="25">
        <v>0.99678840266940161</v>
      </c>
      <c r="BG135" s="25">
        <v>0.98706487058872261</v>
      </c>
      <c r="BH135" s="25">
        <v>0.97598644624578312</v>
      </c>
      <c r="BI135" s="25">
        <v>0.98718891356794647</v>
      </c>
    </row>
    <row r="136" spans="4:61">
      <c r="D136" s="25">
        <v>132</v>
      </c>
      <c r="E136" s="56">
        <f t="shared" ca="1" si="74"/>
        <v>0.74693490501164916</v>
      </c>
      <c r="F136" s="42">
        <f t="shared" ca="1" si="75"/>
        <v>58.761437116077829</v>
      </c>
      <c r="G136" s="42"/>
      <c r="H136" s="25">
        <v>132</v>
      </c>
      <c r="I136" s="42">
        <f t="shared" ca="1" si="76"/>
        <v>0.6488513745557416</v>
      </c>
      <c r="J136" s="42">
        <f t="shared" ca="1" si="77"/>
        <v>3.6456978780387503</v>
      </c>
      <c r="K136" s="4"/>
      <c r="L136" s="4"/>
      <c r="M136" s="4"/>
      <c r="O136" s="25">
        <v>132</v>
      </c>
      <c r="P136" s="58">
        <f t="shared" ca="1" si="78"/>
        <v>0.75934252761052479</v>
      </c>
      <c r="Q136" s="42">
        <f t="shared" ca="1" si="79"/>
        <v>67.16030155657225</v>
      </c>
      <c r="R136" s="42"/>
      <c r="S136" s="25">
        <v>132</v>
      </c>
      <c r="T136" s="58">
        <f t="shared" ca="1" si="80"/>
        <v>0.65580520749648752</v>
      </c>
      <c r="U136" s="42">
        <f t="shared" ca="1" si="81"/>
        <v>3.6210493859565585</v>
      </c>
      <c r="W136" s="1">
        <f t="shared" ref="W136:W199" ca="1" si="84">X135+F136/24</f>
        <v>46021.496614262614</v>
      </c>
      <c r="X136" s="1">
        <f t="shared" ref="X136:X199" ca="1" si="85">W136+J136/24</f>
        <v>46021.648518340866</v>
      </c>
      <c r="Y136" s="1">
        <f t="shared" ref="Y136:Y199" ca="1" si="86">Z135+Q136/24</f>
        <v>46060.901617540214</v>
      </c>
      <c r="Z136" s="1">
        <f t="shared" ref="Z136:Z199" ca="1" si="87">Y136+U136/24</f>
        <v>46061.052494597963</v>
      </c>
      <c r="AC136" s="49">
        <v>133</v>
      </c>
      <c r="AD136" s="90">
        <f t="shared" ca="1" si="65"/>
        <v>44873.667500609576</v>
      </c>
      <c r="AE136" s="49" t="str">
        <f t="shared" ca="1" si="66"/>
        <v>EQUIPO 1</v>
      </c>
      <c r="AF136" s="49" t="str">
        <f t="shared" ca="1" si="67"/>
        <v>FIN</v>
      </c>
      <c r="AG136" s="49">
        <f t="shared" ca="1" si="82"/>
        <v>1</v>
      </c>
      <c r="AH136" s="49">
        <f t="shared" ca="1" si="83"/>
        <v>1</v>
      </c>
      <c r="AI136" s="49">
        <f t="shared" ca="1" si="68"/>
        <v>1</v>
      </c>
      <c r="AJ136" s="49">
        <f t="shared" ca="1" si="69"/>
        <v>9900</v>
      </c>
      <c r="AK136" s="49">
        <f t="shared" ca="1" si="70"/>
        <v>59.785068622149993</v>
      </c>
      <c r="AL136" s="49">
        <f t="shared" ca="1" si="71"/>
        <v>591872.17935928493</v>
      </c>
      <c r="AM136" s="49">
        <f t="shared" ca="1" si="64"/>
        <v>591872.17935928493</v>
      </c>
      <c r="AN136" s="49">
        <f t="shared" ca="1" si="72"/>
        <v>2022</v>
      </c>
      <c r="AO136" s="49">
        <f t="shared" ca="1" si="73"/>
        <v>11</v>
      </c>
      <c r="AU136" s="25">
        <v>126</v>
      </c>
      <c r="AV136" s="25">
        <v>0.99191889293169055</v>
      </c>
      <c r="AW136" s="25">
        <v>0.98372806697548121</v>
      </c>
      <c r="AX136" s="25">
        <v>0.98763497997829974</v>
      </c>
      <c r="AY136" s="25">
        <v>0.96900466976937927</v>
      </c>
      <c r="AZ136" s="25">
        <v>0.98410032532577119</v>
      </c>
      <c r="BA136" s="25">
        <v>0.98625494467688091</v>
      </c>
      <c r="BB136" s="25">
        <v>0.99576571895171662</v>
      </c>
      <c r="BC136" s="25">
        <v>0.99499011544140759</v>
      </c>
      <c r="BD136" s="25">
        <v>0.99587429034112884</v>
      </c>
      <c r="BE136" s="25">
        <v>0.97621803904442384</v>
      </c>
      <c r="BF136" s="25">
        <v>0.99303915819779798</v>
      </c>
      <c r="BG136" s="25">
        <v>0.9955994490639003</v>
      </c>
      <c r="BH136" s="25">
        <v>0.96900466976937927</v>
      </c>
      <c r="BI136" s="25">
        <v>0.98795827685226933</v>
      </c>
    </row>
    <row r="137" spans="4:61">
      <c r="D137" s="25">
        <v>133</v>
      </c>
      <c r="E137" s="56">
        <f t="shared" ca="1" si="74"/>
        <v>0.51149399125287176</v>
      </c>
      <c r="F137" s="42">
        <f t="shared" ca="1" si="75"/>
        <v>149.8240457497206</v>
      </c>
      <c r="G137" s="42"/>
      <c r="H137" s="25">
        <v>133</v>
      </c>
      <c r="I137" s="42">
        <f t="shared" ca="1" si="76"/>
        <v>0.30436932361986635</v>
      </c>
      <c r="J137" s="42">
        <f t="shared" ca="1" si="77"/>
        <v>3.3537619240009175</v>
      </c>
      <c r="K137" s="4"/>
      <c r="L137" s="4"/>
      <c r="M137" s="4"/>
      <c r="O137" s="25">
        <v>133</v>
      </c>
      <c r="P137" s="58">
        <f t="shared" ca="1" si="78"/>
        <v>0.51303179950331224</v>
      </c>
      <c r="Q137" s="42">
        <f t="shared" ca="1" si="79"/>
        <v>170.52632292489614</v>
      </c>
      <c r="R137" s="42"/>
      <c r="S137" s="25">
        <v>133</v>
      </c>
      <c r="T137" s="58">
        <f t="shared" ca="1" si="80"/>
        <v>0.43387618609529333</v>
      </c>
      <c r="U137" s="42">
        <f t="shared" ca="1" si="81"/>
        <v>3.4475898826558597</v>
      </c>
      <c r="W137" s="1">
        <f t="shared" ca="1" si="84"/>
        <v>46027.891186913774</v>
      </c>
      <c r="X137" s="1">
        <f t="shared" ca="1" si="85"/>
        <v>46028.030926993939</v>
      </c>
      <c r="Y137" s="1">
        <f t="shared" ca="1" si="86"/>
        <v>46068.157758053167</v>
      </c>
      <c r="Z137" s="1">
        <f t="shared" ca="1" si="87"/>
        <v>46068.30140763161</v>
      </c>
      <c r="AC137" s="49">
        <v>134</v>
      </c>
      <c r="AD137" s="90">
        <f t="shared" ca="1" si="65"/>
        <v>44876.158545135499</v>
      </c>
      <c r="AE137" s="49" t="str">
        <f t="shared" ca="1" si="66"/>
        <v>EQUIPO 2</v>
      </c>
      <c r="AF137" s="49" t="str">
        <f t="shared" ca="1" si="67"/>
        <v>INICIO</v>
      </c>
      <c r="AG137" s="49">
        <f t="shared" ca="1" si="82"/>
        <v>1</v>
      </c>
      <c r="AH137" s="49">
        <f t="shared" ca="1" si="83"/>
        <v>0</v>
      </c>
      <c r="AI137" s="49">
        <f t="shared" ca="1" si="68"/>
        <v>1</v>
      </c>
      <c r="AJ137" s="49">
        <f t="shared" ca="1" si="69"/>
        <v>4500</v>
      </c>
      <c r="AK137" s="49">
        <f t="shared" ca="1" si="70"/>
        <v>3.2623371452791616</v>
      </c>
      <c r="AL137" s="49">
        <f t="shared" ca="1" si="71"/>
        <v>14680.517153756227</v>
      </c>
      <c r="AM137" s="49">
        <f t="shared" ca="1" si="64"/>
        <v>32297.1377382637</v>
      </c>
      <c r="AN137" s="49">
        <f t="shared" ca="1" si="72"/>
        <v>2022</v>
      </c>
      <c r="AO137" s="49">
        <f t="shared" ca="1" si="73"/>
        <v>11</v>
      </c>
      <c r="AU137" s="25">
        <v>127</v>
      </c>
      <c r="AV137" s="25">
        <v>0.9881675803646488</v>
      </c>
      <c r="AW137" s="25">
        <v>0.98175298290197366</v>
      </c>
      <c r="AX137" s="25">
        <v>0.98887581070550912</v>
      </c>
      <c r="AY137" s="25">
        <v>0.98481090181712128</v>
      </c>
      <c r="AZ137" s="25">
        <v>0.98083232260716102</v>
      </c>
      <c r="BA137" s="25">
        <v>0.99248114074937566</v>
      </c>
      <c r="BB137" s="25">
        <v>0.98213329244622005</v>
      </c>
      <c r="BC137" s="25">
        <v>0.98149856410538727</v>
      </c>
      <c r="BD137" s="25">
        <v>0.98497599702898775</v>
      </c>
      <c r="BE137" s="25">
        <v>0.99750779243066623</v>
      </c>
      <c r="BF137" s="25">
        <v>0.99172283448490572</v>
      </c>
      <c r="BG137" s="25">
        <v>0.99471253991602659</v>
      </c>
      <c r="BH137" s="25">
        <v>0.98083232260716102</v>
      </c>
      <c r="BI137" s="25">
        <v>0.98746663485244324</v>
      </c>
    </row>
    <row r="138" spans="4:61">
      <c r="D138" s="25">
        <v>134</v>
      </c>
      <c r="E138" s="56">
        <f t="shared" ca="1" si="74"/>
        <v>0.29115727020425197</v>
      </c>
      <c r="F138" s="42">
        <f t="shared" ca="1" si="75"/>
        <v>297.61290302384509</v>
      </c>
      <c r="G138" s="42"/>
      <c r="H138" s="25">
        <v>134</v>
      </c>
      <c r="I138" s="42">
        <f t="shared" ca="1" si="76"/>
        <v>2.684609770703128E-2</v>
      </c>
      <c r="J138" s="42">
        <f t="shared" ca="1" si="77"/>
        <v>2.8909472645245202</v>
      </c>
      <c r="K138" s="4"/>
      <c r="L138" s="4"/>
      <c r="M138" s="4"/>
      <c r="O138" s="25">
        <v>134</v>
      </c>
      <c r="P138" s="58">
        <f t="shared" ca="1" si="78"/>
        <v>0.60573584789430712</v>
      </c>
      <c r="Q138" s="42">
        <f t="shared" ca="1" si="79"/>
        <v>126.18518245229656</v>
      </c>
      <c r="R138" s="42"/>
      <c r="S138" s="25">
        <v>134</v>
      </c>
      <c r="T138" s="58">
        <f t="shared" ca="1" si="80"/>
        <v>0.38869481424023911</v>
      </c>
      <c r="U138" s="42">
        <f t="shared" ca="1" si="81"/>
        <v>3.412073654782652</v>
      </c>
      <c r="W138" s="1">
        <f t="shared" ca="1" si="84"/>
        <v>46040.431464619935</v>
      </c>
      <c r="X138" s="1">
        <f t="shared" ca="1" si="85"/>
        <v>46040.551920755956</v>
      </c>
      <c r="Y138" s="1">
        <f t="shared" ca="1" si="86"/>
        <v>46073.559123567124</v>
      </c>
      <c r="Z138" s="1">
        <f t="shared" ca="1" si="87"/>
        <v>46073.701293302736</v>
      </c>
      <c r="AC138" s="49">
        <v>135</v>
      </c>
      <c r="AD138" s="90">
        <f t="shared" ca="1" si="65"/>
        <v>44876.294475849885</v>
      </c>
      <c r="AE138" s="49" t="str">
        <f t="shared" ca="1" si="66"/>
        <v>EQUIPO 2</v>
      </c>
      <c r="AF138" s="49" t="str">
        <f t="shared" ca="1" si="67"/>
        <v>FIN</v>
      </c>
      <c r="AG138" s="49">
        <f t="shared" ca="1" si="82"/>
        <v>1</v>
      </c>
      <c r="AH138" s="49">
        <f t="shared" ca="1" si="83"/>
        <v>1</v>
      </c>
      <c r="AI138" s="49">
        <f t="shared" ca="1" si="68"/>
        <v>1</v>
      </c>
      <c r="AJ138" s="49">
        <f t="shared" ca="1" si="69"/>
        <v>9900</v>
      </c>
      <c r="AK138" s="49">
        <f t="shared" ca="1" si="70"/>
        <v>0.62828531028935686</v>
      </c>
      <c r="AL138" s="49">
        <f t="shared" ca="1" si="71"/>
        <v>6220.0245718646329</v>
      </c>
      <c r="AM138" s="49">
        <f t="shared" ca="1" si="64"/>
        <v>6220.0245718646329</v>
      </c>
      <c r="AN138" s="49">
        <f t="shared" ca="1" si="72"/>
        <v>2022</v>
      </c>
      <c r="AO138" s="49">
        <f t="shared" ca="1" si="73"/>
        <v>11</v>
      </c>
      <c r="AU138" s="25">
        <v>128</v>
      </c>
      <c r="AV138" s="25">
        <v>0.98123409076570445</v>
      </c>
      <c r="AW138" s="25">
        <v>0.97741389138523938</v>
      </c>
      <c r="AX138" s="25">
        <v>0.97922024061208857</v>
      </c>
      <c r="AY138" s="25">
        <v>0.98530474813796665</v>
      </c>
      <c r="AZ138" s="25">
        <v>0.99132445986190443</v>
      </c>
      <c r="BA138" s="25">
        <v>0.98390209121108374</v>
      </c>
      <c r="BB138" s="25">
        <v>0.99743510705486826</v>
      </c>
      <c r="BC138" s="25">
        <v>0.98672930985580243</v>
      </c>
      <c r="BD138" s="25">
        <v>0.97761152513091165</v>
      </c>
      <c r="BE138" s="25">
        <v>0.98515820207493865</v>
      </c>
      <c r="BF138" s="25">
        <v>0.99079005020691757</v>
      </c>
      <c r="BG138" s="25">
        <v>0.99299371958193638</v>
      </c>
      <c r="BH138" s="25">
        <v>0.97741389138523938</v>
      </c>
      <c r="BI138" s="25">
        <v>0.98576457733097755</v>
      </c>
    </row>
    <row r="139" spans="4:61">
      <c r="D139" s="25">
        <v>135</v>
      </c>
      <c r="E139" s="56">
        <f t="shared" ca="1" si="74"/>
        <v>0.76504071547034069</v>
      </c>
      <c r="F139" s="42">
        <f t="shared" ca="1" si="75"/>
        <v>53.363094862803266</v>
      </c>
      <c r="G139" s="42"/>
      <c r="H139" s="25">
        <v>135</v>
      </c>
      <c r="I139" s="42">
        <f t="shared" ca="1" si="76"/>
        <v>0.31037363540561191</v>
      </c>
      <c r="J139" s="42">
        <f t="shared" ca="1" si="77"/>
        <v>3.3593398600829643</v>
      </c>
      <c r="K139" s="4"/>
      <c r="L139" s="4"/>
      <c r="M139" s="4"/>
      <c r="O139" s="25">
        <v>135</v>
      </c>
      <c r="P139" s="58">
        <f t="shared" ca="1" si="78"/>
        <v>0.26838929445547777</v>
      </c>
      <c r="Q139" s="42">
        <f t="shared" ca="1" si="79"/>
        <v>348.1897835849374</v>
      </c>
      <c r="R139" s="42"/>
      <c r="S139" s="25">
        <v>135</v>
      </c>
      <c r="T139" s="58">
        <f t="shared" ca="1" si="80"/>
        <v>7.4005975947410985E-2</v>
      </c>
      <c r="U139" s="42">
        <f t="shared" ca="1" si="81"/>
        <v>3.0563661409372838</v>
      </c>
      <c r="W139" s="1">
        <f t="shared" ca="1" si="84"/>
        <v>46042.775383041902</v>
      </c>
      <c r="X139" s="1">
        <f t="shared" ca="1" si="85"/>
        <v>46042.915355536075</v>
      </c>
      <c r="Y139" s="1">
        <f t="shared" ca="1" si="86"/>
        <v>46088.209200952107</v>
      </c>
      <c r="Z139" s="1">
        <f t="shared" ca="1" si="87"/>
        <v>46088.336549541316</v>
      </c>
      <c r="AC139" s="49">
        <v>136</v>
      </c>
      <c r="AD139" s="90">
        <f t="shared" ca="1" si="65"/>
        <v>44876.320654404481</v>
      </c>
      <c r="AE139" s="49" t="str">
        <f t="shared" ca="1" si="66"/>
        <v>EQUIPO 1</v>
      </c>
      <c r="AF139" s="49" t="str">
        <f t="shared" ca="1" si="67"/>
        <v>INICIO</v>
      </c>
      <c r="AG139" s="49">
        <f t="shared" ca="1" si="82"/>
        <v>0</v>
      </c>
      <c r="AH139" s="49">
        <f t="shared" ca="1" si="83"/>
        <v>1</v>
      </c>
      <c r="AI139" s="49">
        <f t="shared" ca="1" si="68"/>
        <v>1</v>
      </c>
      <c r="AJ139" s="49">
        <f t="shared" ca="1" si="69"/>
        <v>5400</v>
      </c>
      <c r="AK139" s="49">
        <f t="shared" ca="1" si="70"/>
        <v>3.4201024406938814</v>
      </c>
      <c r="AL139" s="49">
        <f t="shared" ca="1" si="71"/>
        <v>18468.553179746959</v>
      </c>
      <c r="AM139" s="49">
        <f t="shared" ca="1" si="64"/>
        <v>33859.014162869425</v>
      </c>
      <c r="AN139" s="49">
        <f t="shared" ca="1" si="72"/>
        <v>2022</v>
      </c>
      <c r="AO139" s="49">
        <f t="shared" ca="1" si="73"/>
        <v>11</v>
      </c>
      <c r="AU139" s="25">
        <v>129</v>
      </c>
      <c r="AV139" s="25">
        <v>0.98810165246940207</v>
      </c>
      <c r="AW139" s="25">
        <v>0.995238498028158</v>
      </c>
      <c r="AX139" s="25">
        <v>0.98554452947193505</v>
      </c>
      <c r="AY139" s="25">
        <v>0.99183482484510344</v>
      </c>
      <c r="AZ139" s="25">
        <v>0.99327158374208557</v>
      </c>
      <c r="BA139" s="25">
        <v>0.97532353852606535</v>
      </c>
      <c r="BB139" s="25">
        <v>0.99044433667575749</v>
      </c>
      <c r="BC139" s="25">
        <v>0.98880301439772178</v>
      </c>
      <c r="BD139" s="25">
        <v>0.98472446252360524</v>
      </c>
      <c r="BE139" s="25">
        <v>0.99307906091875697</v>
      </c>
      <c r="BF139" s="25">
        <v>0.99264519253937955</v>
      </c>
      <c r="BG139" s="25">
        <v>0.99267910113042668</v>
      </c>
      <c r="BH139" s="25">
        <v>0.97532353852606535</v>
      </c>
      <c r="BI139" s="25">
        <v>0.98932056378315736</v>
      </c>
    </row>
    <row r="140" spans="4:61">
      <c r="D140" s="25">
        <v>136</v>
      </c>
      <c r="E140" s="56">
        <f t="shared" ca="1" si="74"/>
        <v>0.52993796299812335</v>
      </c>
      <c r="F140" s="42">
        <f t="shared" ca="1" si="75"/>
        <v>140.94716793228369</v>
      </c>
      <c r="G140" s="42"/>
      <c r="H140" s="25">
        <v>136</v>
      </c>
      <c r="I140" s="42">
        <f t="shared" ca="1" si="76"/>
        <v>3.8505487068595246E-2</v>
      </c>
      <c r="J140" s="42">
        <f t="shared" ca="1" si="77"/>
        <v>2.9435203980233915</v>
      </c>
      <c r="K140" s="4"/>
      <c r="L140" s="4"/>
      <c r="M140" s="4"/>
      <c r="O140" s="25">
        <v>136</v>
      </c>
      <c r="P140" s="58">
        <f t="shared" ca="1" si="78"/>
        <v>0.58521830212914661</v>
      </c>
      <c r="Q140" s="42">
        <f t="shared" ca="1" si="79"/>
        <v>135.32804046034701</v>
      </c>
      <c r="R140" s="42"/>
      <c r="S140" s="25">
        <v>136</v>
      </c>
      <c r="T140" s="58">
        <f t="shared" ca="1" si="80"/>
        <v>0.948169049159441</v>
      </c>
      <c r="U140" s="42">
        <f t="shared" ca="1" si="81"/>
        <v>3.9958418966560285</v>
      </c>
      <c r="W140" s="1">
        <f t="shared" ca="1" si="84"/>
        <v>46048.788154199923</v>
      </c>
      <c r="X140" s="1">
        <f t="shared" ca="1" si="85"/>
        <v>46048.910800883175</v>
      </c>
      <c r="Y140" s="1">
        <f t="shared" ca="1" si="86"/>
        <v>46093.975217893829</v>
      </c>
      <c r="Z140" s="1">
        <f t="shared" ca="1" si="87"/>
        <v>46094.141711306191</v>
      </c>
      <c r="AC140" s="49">
        <v>137</v>
      </c>
      <c r="AD140" s="90">
        <f t="shared" ca="1" si="65"/>
        <v>44876.463158672843</v>
      </c>
      <c r="AE140" s="49" t="str">
        <f t="shared" ca="1" si="66"/>
        <v>EQUIPO 1</v>
      </c>
      <c r="AF140" s="49" t="str">
        <f t="shared" ca="1" si="67"/>
        <v>FIN</v>
      </c>
      <c r="AG140" s="49">
        <f t="shared" ca="1" si="82"/>
        <v>1</v>
      </c>
      <c r="AH140" s="49">
        <f t="shared" ca="1" si="83"/>
        <v>1</v>
      </c>
      <c r="AI140" s="49">
        <f t="shared" ca="1" si="68"/>
        <v>1</v>
      </c>
      <c r="AJ140" s="49">
        <f t="shared" ca="1" si="69"/>
        <v>9900</v>
      </c>
      <c r="AK140" s="49">
        <f t="shared" ca="1" si="70"/>
        <v>122.9954106383957</v>
      </c>
      <c r="AL140" s="49">
        <f t="shared" ca="1" si="71"/>
        <v>1217654.5653201174</v>
      </c>
      <c r="AM140" s="49">
        <f t="shared" ca="1" si="64"/>
        <v>1217654.5653201174</v>
      </c>
      <c r="AN140" s="49">
        <f t="shared" ca="1" si="72"/>
        <v>2022</v>
      </c>
      <c r="AO140" s="49">
        <f t="shared" ca="1" si="73"/>
        <v>11</v>
      </c>
      <c r="AU140" s="25">
        <v>130</v>
      </c>
      <c r="AV140" s="25">
        <v>0.97820343004641452</v>
      </c>
      <c r="AW140" s="25">
        <v>0.99137733530038852</v>
      </c>
      <c r="AX140" s="25">
        <v>0.99238523023799252</v>
      </c>
      <c r="AY140" s="25">
        <v>0.98681554048451214</v>
      </c>
      <c r="AZ140" s="25">
        <v>0.98640557677939378</v>
      </c>
      <c r="BA140" s="25">
        <v>0.98727057019864195</v>
      </c>
      <c r="BB140" s="25">
        <v>0.98030558879635465</v>
      </c>
      <c r="BC140" s="25">
        <v>0.98744611040052743</v>
      </c>
      <c r="BD140" s="25">
        <v>0.974746514526871</v>
      </c>
      <c r="BE140" s="25">
        <v>0.99385773750027873</v>
      </c>
      <c r="BF140" s="25">
        <v>0.98860562457806667</v>
      </c>
      <c r="BG140" s="25">
        <v>0.98742022068901447</v>
      </c>
      <c r="BH140" s="25">
        <v>0.974746514526871</v>
      </c>
      <c r="BI140" s="25">
        <v>0.98624123701099997</v>
      </c>
    </row>
    <row r="141" spans="4:61">
      <c r="D141" s="25">
        <v>137</v>
      </c>
      <c r="E141" s="56">
        <f t="shared" ca="1" si="74"/>
        <v>0.40432391697584746</v>
      </c>
      <c r="F141" s="42">
        <f t="shared" ca="1" si="75"/>
        <v>210.12304921247181</v>
      </c>
      <c r="G141" s="42"/>
      <c r="H141" s="25">
        <v>137</v>
      </c>
      <c r="I141" s="42">
        <f t="shared" ca="1" si="76"/>
        <v>0.66913722779874774</v>
      </c>
      <c r="J141" s="42">
        <f t="shared" ca="1" si="77"/>
        <v>3.6637576878232276</v>
      </c>
      <c r="K141" s="4"/>
      <c r="L141" s="4"/>
      <c r="M141" s="4"/>
      <c r="O141" s="25">
        <v>137</v>
      </c>
      <c r="P141" s="58">
        <f t="shared" ca="1" si="78"/>
        <v>0.5589022189008106</v>
      </c>
      <c r="Q141" s="42">
        <f t="shared" ca="1" si="79"/>
        <v>147.58345588521524</v>
      </c>
      <c r="R141" s="42"/>
      <c r="S141" s="25">
        <v>137</v>
      </c>
      <c r="T141" s="58">
        <f t="shared" ca="1" si="80"/>
        <v>0.8045765627868815</v>
      </c>
      <c r="U141" s="42">
        <f t="shared" ca="1" si="81"/>
        <v>3.7607328276796523</v>
      </c>
      <c r="W141" s="1">
        <f t="shared" ca="1" si="84"/>
        <v>46057.665927933696</v>
      </c>
      <c r="X141" s="1">
        <f t="shared" ca="1" si="85"/>
        <v>46057.818584504021</v>
      </c>
      <c r="Y141" s="1">
        <f t="shared" ca="1" si="86"/>
        <v>46100.291021968078</v>
      </c>
      <c r="Z141" s="1">
        <f t="shared" ca="1" si="87"/>
        <v>46100.447719169235</v>
      </c>
      <c r="AC141" s="49">
        <v>138</v>
      </c>
      <c r="AD141" s="90">
        <f t="shared" ca="1" si="65"/>
        <v>44881.587967449443</v>
      </c>
      <c r="AE141" s="49" t="str">
        <f t="shared" ca="1" si="66"/>
        <v>EQUIPO 1</v>
      </c>
      <c r="AF141" s="49" t="str">
        <f t="shared" ca="1" si="67"/>
        <v>INICIO</v>
      </c>
      <c r="AG141" s="49">
        <f t="shared" ca="1" si="82"/>
        <v>0</v>
      </c>
      <c r="AH141" s="49">
        <f t="shared" ca="1" si="83"/>
        <v>1</v>
      </c>
      <c r="AI141" s="49">
        <f t="shared" ca="1" si="68"/>
        <v>1</v>
      </c>
      <c r="AJ141" s="49">
        <f t="shared" ca="1" si="69"/>
        <v>5400</v>
      </c>
      <c r="AK141" s="49">
        <f t="shared" ca="1" si="70"/>
        <v>3.8730250691296533</v>
      </c>
      <c r="AL141" s="49">
        <f t="shared" ca="1" si="71"/>
        <v>20914.335373300128</v>
      </c>
      <c r="AM141" s="49">
        <f t="shared" ca="1" si="64"/>
        <v>38342.948184383567</v>
      </c>
      <c r="AN141" s="49">
        <f t="shared" ca="1" si="72"/>
        <v>2022</v>
      </c>
      <c r="AO141" s="49">
        <f t="shared" ca="1" si="73"/>
        <v>11</v>
      </c>
      <c r="AU141" s="25">
        <v>131</v>
      </c>
      <c r="AV141" s="25">
        <v>0.97528441864763471</v>
      </c>
      <c r="AW141" s="25">
        <v>0.98221399682451327</v>
      </c>
      <c r="AX141" s="25">
        <v>0.98306313814386481</v>
      </c>
      <c r="AY141" s="25">
        <v>0.99307841637575567</v>
      </c>
      <c r="AZ141" s="25">
        <v>0.98418623483612622</v>
      </c>
      <c r="BA141" s="25">
        <v>0.9869029592298002</v>
      </c>
      <c r="BB141" s="25">
        <v>0.98078961657558006</v>
      </c>
      <c r="BC141" s="25">
        <v>0.99072900650692963</v>
      </c>
      <c r="BD141" s="25">
        <v>0.99259408799726745</v>
      </c>
      <c r="BE141" s="25">
        <v>0.98923584894793759</v>
      </c>
      <c r="BF141" s="25">
        <v>0.98543744250211718</v>
      </c>
      <c r="BG141" s="25">
        <v>0.9926204439281634</v>
      </c>
      <c r="BH141" s="25">
        <v>0.97528441864763471</v>
      </c>
      <c r="BI141" s="25">
        <v>0.98630853383554151</v>
      </c>
    </row>
    <row r="142" spans="4:61">
      <c r="D142" s="25">
        <v>138</v>
      </c>
      <c r="E142" s="56">
        <f t="shared" ca="1" si="74"/>
        <v>0.69603347278484962</v>
      </c>
      <c r="F142" s="42">
        <f t="shared" ca="1" si="75"/>
        <v>74.980331869023487</v>
      </c>
      <c r="G142" s="42"/>
      <c r="H142" s="25">
        <v>138</v>
      </c>
      <c r="I142" s="42">
        <f t="shared" ca="1" si="76"/>
        <v>0.32191853755660049</v>
      </c>
      <c r="J142" s="42">
        <f t="shared" ca="1" si="77"/>
        <v>3.3699355818695169</v>
      </c>
      <c r="K142" s="4"/>
      <c r="L142" s="4"/>
      <c r="M142" s="4"/>
      <c r="O142" s="25">
        <v>138</v>
      </c>
      <c r="P142" s="58">
        <f t="shared" ca="1" si="78"/>
        <v>0.79258450867831254</v>
      </c>
      <c r="Q142" s="42">
        <f t="shared" ca="1" si="79"/>
        <v>56.208985204452048</v>
      </c>
      <c r="R142" s="42"/>
      <c r="S142" s="25">
        <v>138</v>
      </c>
      <c r="T142" s="58">
        <f t="shared" ca="1" si="80"/>
        <v>0.86560185942681311</v>
      </c>
      <c r="U142" s="42">
        <f t="shared" ca="1" si="81"/>
        <v>3.8364534801486059</v>
      </c>
      <c r="W142" s="1">
        <f t="shared" ca="1" si="84"/>
        <v>46060.942764998566</v>
      </c>
      <c r="X142" s="1">
        <f t="shared" ca="1" si="85"/>
        <v>46061.083178981142</v>
      </c>
      <c r="Y142" s="1">
        <f t="shared" ca="1" si="86"/>
        <v>46102.789760219421</v>
      </c>
      <c r="Z142" s="1">
        <f t="shared" ca="1" si="87"/>
        <v>46102.949612447759</v>
      </c>
      <c r="AC142" s="49">
        <v>139</v>
      </c>
      <c r="AD142" s="90">
        <f t="shared" ca="1" si="65"/>
        <v>44881.74934349399</v>
      </c>
      <c r="AE142" s="49" t="str">
        <f t="shared" ca="1" si="66"/>
        <v>EQUIPO 1</v>
      </c>
      <c r="AF142" s="49" t="str">
        <f t="shared" ca="1" si="67"/>
        <v>FIN</v>
      </c>
      <c r="AG142" s="49">
        <f t="shared" ca="1" si="82"/>
        <v>1</v>
      </c>
      <c r="AH142" s="49">
        <f t="shared" ca="1" si="83"/>
        <v>1</v>
      </c>
      <c r="AI142" s="49">
        <f t="shared" ca="1" si="68"/>
        <v>1</v>
      </c>
      <c r="AJ142" s="49">
        <f t="shared" ca="1" si="69"/>
        <v>9900</v>
      </c>
      <c r="AK142" s="49">
        <f t="shared" ca="1" si="70"/>
        <v>148.2968594757258</v>
      </c>
      <c r="AL142" s="49">
        <f t="shared" ca="1" si="71"/>
        <v>1468138.9088096854</v>
      </c>
      <c r="AM142" s="49">
        <f t="shared" ca="1" si="64"/>
        <v>1468138.9088096854</v>
      </c>
      <c r="AN142" s="49">
        <f t="shared" ca="1" si="72"/>
        <v>2022</v>
      </c>
      <c r="AO142" s="49">
        <f t="shared" ca="1" si="73"/>
        <v>11</v>
      </c>
      <c r="AU142" s="25">
        <v>132</v>
      </c>
      <c r="AV142" s="25">
        <v>0.99474667879959189</v>
      </c>
      <c r="AW142" s="25">
        <v>0.9927338245952102</v>
      </c>
      <c r="AX142" s="25">
        <v>0.98410026906076964</v>
      </c>
      <c r="AY142" s="25">
        <v>0.98483806605924784</v>
      </c>
      <c r="AZ142" s="25">
        <v>0.98914838578807873</v>
      </c>
      <c r="BA142" s="25">
        <v>0.99535680974954488</v>
      </c>
      <c r="BB142" s="25">
        <v>0.98779919653855863</v>
      </c>
      <c r="BC142" s="25">
        <v>0.99359962280075054</v>
      </c>
      <c r="BD142" s="25">
        <v>0.99001204853861557</v>
      </c>
      <c r="BE142" s="25">
        <v>0.98689565801094448</v>
      </c>
      <c r="BF142" s="25">
        <v>0.99022532921528283</v>
      </c>
      <c r="BG142" s="25">
        <v>0.98958821874756264</v>
      </c>
      <c r="BH142" s="25">
        <v>0.98410026906076964</v>
      </c>
      <c r="BI142" s="25">
        <v>0.98992308138708485</v>
      </c>
    </row>
    <row r="143" spans="4:61">
      <c r="D143" s="25">
        <v>139</v>
      </c>
      <c r="E143" s="56">
        <f t="shared" ca="1" si="74"/>
        <v>0.27468447725977052</v>
      </c>
      <c r="F143" s="42">
        <f t="shared" ca="1" si="75"/>
        <v>313.46363857103239</v>
      </c>
      <c r="G143" s="42"/>
      <c r="H143" s="25">
        <v>139</v>
      </c>
      <c r="I143" s="42">
        <f t="shared" ca="1" si="76"/>
        <v>0.42212268477471326</v>
      </c>
      <c r="J143" s="42">
        <f t="shared" ca="1" si="77"/>
        <v>3.4567476573408658</v>
      </c>
      <c r="K143" s="4"/>
      <c r="L143" s="4"/>
      <c r="M143" s="4"/>
      <c r="O143" s="25">
        <v>139</v>
      </c>
      <c r="P143" s="58">
        <f t="shared" ca="1" si="78"/>
        <v>0.3739041074312488</v>
      </c>
      <c r="Q143" s="42">
        <f t="shared" ca="1" si="79"/>
        <v>256.49755935048012</v>
      </c>
      <c r="R143" s="42"/>
      <c r="S143" s="25">
        <v>139</v>
      </c>
      <c r="T143" s="58">
        <f t="shared" ca="1" si="80"/>
        <v>0.11168517373930875</v>
      </c>
      <c r="U143" s="42">
        <f t="shared" ca="1" si="81"/>
        <v>3.1263466065257672</v>
      </c>
      <c r="W143" s="1">
        <f t="shared" ca="1" si="84"/>
        <v>46074.144163921599</v>
      </c>
      <c r="X143" s="1">
        <f t="shared" ca="1" si="85"/>
        <v>46074.28819507399</v>
      </c>
      <c r="Y143" s="1">
        <f t="shared" ca="1" si="86"/>
        <v>46113.637010754028</v>
      </c>
      <c r="Z143" s="1">
        <f t="shared" ca="1" si="87"/>
        <v>46113.767275195969</v>
      </c>
      <c r="AC143" s="49">
        <v>140</v>
      </c>
      <c r="AD143" s="90">
        <f t="shared" ca="1" si="65"/>
        <v>44887.928379305478</v>
      </c>
      <c r="AE143" s="49" t="str">
        <f t="shared" ca="1" si="66"/>
        <v>EQUIPO 1</v>
      </c>
      <c r="AF143" s="49" t="str">
        <f t="shared" ca="1" si="67"/>
        <v>INICIO</v>
      </c>
      <c r="AG143" s="49">
        <f t="shared" ca="1" si="82"/>
        <v>0</v>
      </c>
      <c r="AH143" s="49">
        <f t="shared" ca="1" si="83"/>
        <v>1</v>
      </c>
      <c r="AI143" s="49">
        <f t="shared" ca="1" si="68"/>
        <v>1</v>
      </c>
      <c r="AJ143" s="49">
        <f t="shared" ca="1" si="69"/>
        <v>5400</v>
      </c>
      <c r="AK143" s="49">
        <f t="shared" ca="1" si="70"/>
        <v>3.6117363433004357</v>
      </c>
      <c r="AL143" s="49">
        <f t="shared" ca="1" si="71"/>
        <v>19503.376253822353</v>
      </c>
      <c r="AM143" s="49">
        <f t="shared" ca="1" si="64"/>
        <v>35756.189798674313</v>
      </c>
      <c r="AN143" s="49">
        <f t="shared" ca="1" si="72"/>
        <v>2022</v>
      </c>
      <c r="AO143" s="49">
        <f t="shared" ca="1" si="73"/>
        <v>11</v>
      </c>
      <c r="AU143" s="25">
        <v>133</v>
      </c>
      <c r="AV143" s="25">
        <v>0.9953333215279131</v>
      </c>
      <c r="AW143" s="25">
        <v>0.98414261730381336</v>
      </c>
      <c r="AX143" s="25">
        <v>0.98525131339481853</v>
      </c>
      <c r="AY143" s="25">
        <v>0.99218273703856497</v>
      </c>
      <c r="AZ143" s="25">
        <v>0.98904983412467662</v>
      </c>
      <c r="BA143" s="25">
        <v>0.98200574622083381</v>
      </c>
      <c r="BB143" s="25">
        <v>0.97538377162082035</v>
      </c>
      <c r="BC143" s="25">
        <v>0.99050791425111007</v>
      </c>
      <c r="BD143" s="25">
        <v>0.99246847910264657</v>
      </c>
      <c r="BE143" s="25">
        <v>0.99319581976694271</v>
      </c>
      <c r="BF143" s="25">
        <v>0.97749858246988319</v>
      </c>
      <c r="BG143" s="25">
        <v>0.98020266515709908</v>
      </c>
      <c r="BH143" s="25">
        <v>0.97538377162082035</v>
      </c>
      <c r="BI143" s="25">
        <v>0.9863890769473076</v>
      </c>
    </row>
    <row r="144" spans="4:61">
      <c r="D144" s="25">
        <v>140</v>
      </c>
      <c r="E144" s="56">
        <f t="shared" ca="1" si="74"/>
        <v>0.74534864957189884</v>
      </c>
      <c r="F144" s="42">
        <f t="shared" ca="1" si="75"/>
        <v>59.243359518896199</v>
      </c>
      <c r="G144" s="42"/>
      <c r="H144" s="25">
        <v>140</v>
      </c>
      <c r="I144" s="42">
        <f t="shared" ca="1" si="76"/>
        <v>0.22082444570844384</v>
      </c>
      <c r="J144" s="42">
        <f t="shared" ca="1" si="77"/>
        <v>3.2696721755127243</v>
      </c>
      <c r="K144" s="4"/>
      <c r="L144" s="4"/>
      <c r="M144" s="4"/>
      <c r="O144" s="25">
        <v>140</v>
      </c>
      <c r="P144" s="58">
        <f t="shared" ca="1" si="78"/>
        <v>0.84354308327110017</v>
      </c>
      <c r="Q144" s="42">
        <f t="shared" ca="1" si="79"/>
        <v>40.476438054236937</v>
      </c>
      <c r="R144" s="42"/>
      <c r="S144" s="25">
        <v>140</v>
      </c>
      <c r="T144" s="58">
        <f t="shared" ca="1" si="80"/>
        <v>3.3138748856199385E-2</v>
      </c>
      <c r="U144" s="42">
        <f t="shared" ca="1" si="81"/>
        <v>2.9371865808527247</v>
      </c>
      <c r="W144" s="1">
        <f t="shared" ca="1" si="84"/>
        <v>46076.756668387279</v>
      </c>
      <c r="X144" s="1">
        <f t="shared" ca="1" si="85"/>
        <v>46076.892904727923</v>
      </c>
      <c r="Y144" s="1">
        <f t="shared" ca="1" si="86"/>
        <v>46115.453793448229</v>
      </c>
      <c r="Z144" s="1">
        <f t="shared" ca="1" si="87"/>
        <v>46115.576176222428</v>
      </c>
      <c r="AC144" s="49">
        <v>141</v>
      </c>
      <c r="AD144" s="90">
        <f t="shared" ca="1" si="65"/>
        <v>44888.078868319782</v>
      </c>
      <c r="AE144" s="49" t="str">
        <f t="shared" ca="1" si="66"/>
        <v>EQUIPO 1</v>
      </c>
      <c r="AF144" s="49" t="str">
        <f t="shared" ca="1" si="67"/>
        <v>FIN</v>
      </c>
      <c r="AG144" s="49">
        <f t="shared" ca="1" si="82"/>
        <v>1</v>
      </c>
      <c r="AH144" s="49">
        <f t="shared" ca="1" si="83"/>
        <v>1</v>
      </c>
      <c r="AI144" s="49">
        <f t="shared" ca="1" si="68"/>
        <v>1</v>
      </c>
      <c r="AJ144" s="49">
        <f t="shared" ca="1" si="69"/>
        <v>9900</v>
      </c>
      <c r="AK144" s="49">
        <f t="shared" ca="1" si="70"/>
        <v>190.10716032522032</v>
      </c>
      <c r="AL144" s="49">
        <f t="shared" ca="1" si="71"/>
        <v>1882060.8872196812</v>
      </c>
      <c r="AM144" s="49">
        <f t="shared" ca="1" si="64"/>
        <v>1882060.8872196812</v>
      </c>
      <c r="AN144" s="49">
        <f t="shared" ca="1" si="72"/>
        <v>2022</v>
      </c>
      <c r="AO144" s="49">
        <f t="shared" ca="1" si="73"/>
        <v>11</v>
      </c>
      <c r="AU144" s="25">
        <v>134</v>
      </c>
      <c r="AV144" s="25">
        <v>0.99001899365722434</v>
      </c>
      <c r="AW144" s="25">
        <v>0.98856918368076496</v>
      </c>
      <c r="AX144" s="25">
        <v>0.98883898353634359</v>
      </c>
      <c r="AY144" s="25">
        <v>0.98523032903530838</v>
      </c>
      <c r="AZ144" s="25">
        <v>0.98882836075302072</v>
      </c>
      <c r="BA144" s="25">
        <v>0.98267210281293527</v>
      </c>
      <c r="BB144" s="25">
        <v>0.99270752060449508</v>
      </c>
      <c r="BC144" s="25">
        <v>0.98957855441802867</v>
      </c>
      <c r="BD144" s="25">
        <v>0.99334367109246091</v>
      </c>
      <c r="BE144" s="25">
        <v>0.97880072152592235</v>
      </c>
      <c r="BF144" s="25">
        <v>0.9827791385225173</v>
      </c>
      <c r="BG144" s="25">
        <v>0.99558192861540484</v>
      </c>
      <c r="BH144" s="25">
        <v>0.97880072152592235</v>
      </c>
      <c r="BI144" s="25">
        <v>0.98812245029964552</v>
      </c>
    </row>
    <row r="145" spans="4:61">
      <c r="D145" s="25">
        <v>141</v>
      </c>
      <c r="E145" s="56">
        <f t="shared" ca="1" si="74"/>
        <v>0.19535996543930034</v>
      </c>
      <c r="F145" s="42">
        <f t="shared" ca="1" si="75"/>
        <v>407.90481053656771</v>
      </c>
      <c r="G145" s="42"/>
      <c r="H145" s="25">
        <v>141</v>
      </c>
      <c r="I145" s="42">
        <f t="shared" ca="1" si="76"/>
        <v>0.82547702048768179</v>
      </c>
      <c r="J145" s="42">
        <f t="shared" ca="1" si="77"/>
        <v>3.8266591867336519</v>
      </c>
      <c r="K145" s="4"/>
      <c r="L145" s="4"/>
      <c r="M145" s="4"/>
      <c r="O145" s="25">
        <v>141</v>
      </c>
      <c r="P145" s="58">
        <f t="shared" ca="1" si="78"/>
        <v>0.51460618097257216</v>
      </c>
      <c r="Q145" s="42">
        <f t="shared" ca="1" si="79"/>
        <v>169.70264593876581</v>
      </c>
      <c r="R145" s="42"/>
      <c r="S145" s="25">
        <v>141</v>
      </c>
      <c r="T145" s="58">
        <f t="shared" ca="1" si="80"/>
        <v>0.58765291621778326</v>
      </c>
      <c r="U145" s="42">
        <f t="shared" ca="1" si="81"/>
        <v>3.5661804398827823</v>
      </c>
      <c r="W145" s="1">
        <f t="shared" ca="1" si="84"/>
        <v>46093.888938500284</v>
      </c>
      <c r="X145" s="1">
        <f t="shared" ca="1" si="85"/>
        <v>46094.048382633067</v>
      </c>
      <c r="Y145" s="1">
        <f t="shared" ca="1" si="86"/>
        <v>46122.647119803209</v>
      </c>
      <c r="Z145" s="1">
        <f t="shared" ca="1" si="87"/>
        <v>46122.795710654871</v>
      </c>
      <c r="AC145" s="49">
        <v>142</v>
      </c>
      <c r="AD145" s="90">
        <f t="shared" ca="1" si="65"/>
        <v>44896</v>
      </c>
      <c r="AE145" s="49" t="str">
        <f t="shared" ca="1" si="66"/>
        <v>CAMBIO MES</v>
      </c>
      <c r="AF145" s="49" t="str">
        <f t="shared" ca="1" si="67"/>
        <v>CAMBIO MES</v>
      </c>
      <c r="AG145" s="49">
        <f t="shared" ca="1" si="82"/>
        <v>1</v>
      </c>
      <c r="AH145" s="49">
        <f t="shared" ca="1" si="83"/>
        <v>1</v>
      </c>
      <c r="AI145" s="49">
        <f t="shared" ca="1" si="68"/>
        <v>1</v>
      </c>
      <c r="AJ145" s="49">
        <f t="shared" ca="1" si="69"/>
        <v>9900</v>
      </c>
      <c r="AK145" s="49">
        <f t="shared" ca="1" si="70"/>
        <v>177.14334936667001</v>
      </c>
      <c r="AL145" s="49">
        <f t="shared" ca="1" si="71"/>
        <v>1753719.1587300331</v>
      </c>
      <c r="AM145" s="49">
        <f t="shared" ca="1" si="64"/>
        <v>1753719.1587300331</v>
      </c>
      <c r="AN145" s="49">
        <f t="shared" ca="1" si="72"/>
        <v>2022</v>
      </c>
      <c r="AO145" s="49">
        <f t="shared" ca="1" si="73"/>
        <v>12</v>
      </c>
      <c r="AU145" s="25">
        <v>135</v>
      </c>
      <c r="AV145" s="25">
        <v>0.98075681887260557</v>
      </c>
      <c r="AW145" s="25">
        <v>0.98193789854943347</v>
      </c>
      <c r="AX145" s="25">
        <v>0.98276019212580723</v>
      </c>
      <c r="AY145" s="25">
        <v>0.97717534744692625</v>
      </c>
      <c r="AZ145" s="25">
        <v>0.98723051232867276</v>
      </c>
      <c r="BA145" s="25">
        <v>0.98822252461113458</v>
      </c>
      <c r="BB145" s="25">
        <v>0.98328812107798602</v>
      </c>
      <c r="BC145" s="25">
        <v>0.9803240879518853</v>
      </c>
      <c r="BD145" s="25">
        <v>0.98808031166339794</v>
      </c>
      <c r="BE145" s="25">
        <v>0.98584702998257479</v>
      </c>
      <c r="BF145" s="25">
        <v>0.9887172550796427</v>
      </c>
      <c r="BG145" s="25">
        <v>0.98988979958411571</v>
      </c>
      <c r="BH145" s="25">
        <v>0.97717534744692625</v>
      </c>
      <c r="BI145" s="25">
        <v>0.98457967164011939</v>
      </c>
    </row>
    <row r="146" spans="4:61">
      <c r="D146" s="25">
        <v>142</v>
      </c>
      <c r="E146" s="56">
        <f t="shared" ca="1" si="74"/>
        <v>0.8944588015546302</v>
      </c>
      <c r="F146" s="42">
        <f t="shared" ca="1" si="75"/>
        <v>19.916655206252184</v>
      </c>
      <c r="G146" s="42"/>
      <c r="H146" s="25">
        <v>142</v>
      </c>
      <c r="I146" s="42">
        <f t="shared" ca="1" si="76"/>
        <v>0.73366208376887121</v>
      </c>
      <c r="J146" s="42">
        <f t="shared" ca="1" si="77"/>
        <v>3.7246183244410709</v>
      </c>
      <c r="K146" s="4"/>
      <c r="L146" s="4"/>
      <c r="M146" s="4"/>
      <c r="O146" s="25">
        <v>142</v>
      </c>
      <c r="P146" s="58">
        <f t="shared" ca="1" si="78"/>
        <v>8.638408223695393E-2</v>
      </c>
      <c r="Q146" s="42">
        <f t="shared" ca="1" si="79"/>
        <v>669.68144354362391</v>
      </c>
      <c r="R146" s="42"/>
      <c r="S146" s="25">
        <v>142</v>
      </c>
      <c r="T146" s="58">
        <f t="shared" ca="1" si="80"/>
        <v>4.4006311299448431E-2</v>
      </c>
      <c r="U146" s="42">
        <f t="shared" ca="1" si="81"/>
        <v>2.9770910911196236</v>
      </c>
      <c r="W146" s="1">
        <f t="shared" ca="1" si="84"/>
        <v>46094.878243266663</v>
      </c>
      <c r="X146" s="1">
        <f t="shared" ca="1" si="85"/>
        <v>46095.033435696845</v>
      </c>
      <c r="Y146" s="1">
        <f t="shared" ca="1" si="86"/>
        <v>46150.699104135856</v>
      </c>
      <c r="Z146" s="1">
        <f t="shared" ca="1" si="87"/>
        <v>46150.823149597985</v>
      </c>
      <c r="AC146" s="49">
        <v>143</v>
      </c>
      <c r="AD146" s="90">
        <f t="shared" ca="1" si="65"/>
        <v>44903.380972890278</v>
      </c>
      <c r="AE146" s="49" t="str">
        <f t="shared" ca="1" si="66"/>
        <v>EQUIPO 1</v>
      </c>
      <c r="AF146" s="49" t="str">
        <f t="shared" ca="1" si="67"/>
        <v>INICIO</v>
      </c>
      <c r="AG146" s="49">
        <f t="shared" ca="1" si="82"/>
        <v>0</v>
      </c>
      <c r="AH146" s="49">
        <f t="shared" ca="1" si="83"/>
        <v>1</v>
      </c>
      <c r="AI146" s="49">
        <f t="shared" ca="1" si="68"/>
        <v>1</v>
      </c>
      <c r="AJ146" s="49">
        <f t="shared" ca="1" si="69"/>
        <v>5400</v>
      </c>
      <c r="AK146" s="49">
        <f t="shared" ca="1" si="70"/>
        <v>3.7060572031186894</v>
      </c>
      <c r="AL146" s="49">
        <f t="shared" ca="1" si="71"/>
        <v>20012.708896840923</v>
      </c>
      <c r="AM146" s="49">
        <f t="shared" ca="1" si="64"/>
        <v>36689.966310875025</v>
      </c>
      <c r="AN146" s="49">
        <f t="shared" ca="1" si="72"/>
        <v>2022</v>
      </c>
      <c r="AO146" s="49">
        <f t="shared" ca="1" si="73"/>
        <v>12</v>
      </c>
      <c r="AU146" s="25">
        <v>136</v>
      </c>
      <c r="AV146" s="25">
        <v>0.96115357290171144</v>
      </c>
      <c r="AW146" s="25">
        <v>0.98245777129765788</v>
      </c>
      <c r="AX146" s="25">
        <v>0.99621146153015516</v>
      </c>
      <c r="AY146" s="25">
        <v>0.98237694906251893</v>
      </c>
      <c r="AZ146" s="25">
        <v>0.98336154742051485</v>
      </c>
      <c r="BA146" s="25">
        <v>0.98850460353692826</v>
      </c>
      <c r="BB146" s="25">
        <v>0.97603129729743476</v>
      </c>
      <c r="BC146" s="25">
        <v>0.9868670698646218</v>
      </c>
      <c r="BD146" s="25">
        <v>0.98372947147111889</v>
      </c>
      <c r="BE146" s="25">
        <v>0.98237754799996313</v>
      </c>
      <c r="BF146" s="25">
        <v>0.98343032882917081</v>
      </c>
      <c r="BG146" s="25">
        <v>0.98777886140237492</v>
      </c>
      <c r="BH146" s="25">
        <v>0.96115357290171144</v>
      </c>
      <c r="BI146" s="25">
        <v>0.98289207818827196</v>
      </c>
    </row>
    <row r="147" spans="4:61">
      <c r="D147" s="25">
        <v>143</v>
      </c>
      <c r="E147" s="56">
        <f t="shared" ca="1" si="74"/>
        <v>0.64586030660884419</v>
      </c>
      <c r="F147" s="42">
        <f t="shared" ca="1" si="75"/>
        <v>92.610251604196492</v>
      </c>
      <c r="G147" s="42"/>
      <c r="H147" s="25">
        <v>143</v>
      </c>
      <c r="I147" s="42">
        <f t="shared" ca="1" si="76"/>
        <v>0.70733234731273198</v>
      </c>
      <c r="J147" s="42">
        <f t="shared" ca="1" si="77"/>
        <v>3.6990461880359295</v>
      </c>
      <c r="K147" s="4"/>
      <c r="L147" s="4"/>
      <c r="M147" s="4"/>
      <c r="O147" s="25">
        <v>143</v>
      </c>
      <c r="P147" s="58">
        <f t="shared" ca="1" si="78"/>
        <v>9.1692909986107018E-2</v>
      </c>
      <c r="Q147" s="42">
        <f t="shared" ca="1" si="79"/>
        <v>652.5310496840508</v>
      </c>
      <c r="R147" s="42"/>
      <c r="S147" s="25">
        <v>143</v>
      </c>
      <c r="T147" s="58">
        <f t="shared" ca="1" si="80"/>
        <v>0.37781520908013744</v>
      </c>
      <c r="U147" s="42">
        <f t="shared" ca="1" si="81"/>
        <v>3.4033628749656808</v>
      </c>
      <c r="W147" s="1">
        <f t="shared" ca="1" si="84"/>
        <v>46098.89219618035</v>
      </c>
      <c r="X147" s="1">
        <f t="shared" ca="1" si="85"/>
        <v>46099.046323104849</v>
      </c>
      <c r="Y147" s="1">
        <f t="shared" ca="1" si="86"/>
        <v>46178.011943334823</v>
      </c>
      <c r="Z147" s="1">
        <f t="shared" ca="1" si="87"/>
        <v>46178.153750121281</v>
      </c>
      <c r="AC147" s="49">
        <v>144</v>
      </c>
      <c r="AD147" s="90">
        <f t="shared" ca="1" si="65"/>
        <v>44903.535391940408</v>
      </c>
      <c r="AE147" s="49" t="str">
        <f t="shared" ca="1" si="66"/>
        <v>EQUIPO 1</v>
      </c>
      <c r="AF147" s="49" t="str">
        <f t="shared" ca="1" si="67"/>
        <v>FIN</v>
      </c>
      <c r="AG147" s="49">
        <f t="shared" ca="1" si="82"/>
        <v>1</v>
      </c>
      <c r="AH147" s="49">
        <f t="shared" ca="1" si="83"/>
        <v>1</v>
      </c>
      <c r="AI147" s="49">
        <f t="shared" ca="1" si="68"/>
        <v>1</v>
      </c>
      <c r="AJ147" s="49">
        <f t="shared" ca="1" si="69"/>
        <v>9900</v>
      </c>
      <c r="AK147" s="49">
        <f t="shared" ca="1" si="70"/>
        <v>437.1563308359473</v>
      </c>
      <c r="AL147" s="49">
        <f t="shared" ca="1" si="71"/>
        <v>4327847.675275878</v>
      </c>
      <c r="AM147" s="49">
        <f t="shared" ca="1" si="64"/>
        <v>4327847.675275878</v>
      </c>
      <c r="AN147" s="49">
        <f t="shared" ca="1" si="72"/>
        <v>2022</v>
      </c>
      <c r="AO147" s="49">
        <f t="shared" ca="1" si="73"/>
        <v>12</v>
      </c>
      <c r="AU147" s="25">
        <v>137</v>
      </c>
      <c r="AV147" s="25">
        <v>0.98507807275651216</v>
      </c>
      <c r="AW147" s="25">
        <v>0.99022964679285619</v>
      </c>
      <c r="AX147" s="25">
        <v>0.9788662181959602</v>
      </c>
      <c r="AY147" s="25">
        <v>0.98205939986811652</v>
      </c>
      <c r="AZ147" s="25">
        <v>0.97018324416255375</v>
      </c>
      <c r="BA147" s="25">
        <v>0.99442988595114779</v>
      </c>
      <c r="BB147" s="25">
        <v>0.98908318145637353</v>
      </c>
      <c r="BC147" s="25">
        <v>0.98754779304879092</v>
      </c>
      <c r="BD147" s="25">
        <v>0.98315252141372478</v>
      </c>
      <c r="BE147" s="25">
        <v>0.98769583701528807</v>
      </c>
      <c r="BF147" s="25">
        <v>0.99101483425560688</v>
      </c>
      <c r="BG147" s="25">
        <v>0.99515749663840425</v>
      </c>
      <c r="BH147" s="25">
        <v>0.97018324416255375</v>
      </c>
      <c r="BI147" s="25">
        <v>0.98620600902081912</v>
      </c>
    </row>
    <row r="148" spans="4:61">
      <c r="D148" s="25">
        <v>144</v>
      </c>
      <c r="E148" s="56">
        <f t="shared" ca="1" si="74"/>
        <v>0.53471742338427575</v>
      </c>
      <c r="F148" s="42">
        <f t="shared" ca="1" si="75"/>
        <v>138.70695420020289</v>
      </c>
      <c r="G148" s="42"/>
      <c r="H148" s="25">
        <v>144</v>
      </c>
      <c r="I148" s="42">
        <f t="shared" ca="1" si="76"/>
        <v>0.38274233762754939</v>
      </c>
      <c r="J148" s="42">
        <f t="shared" ca="1" si="77"/>
        <v>3.4235018181856764</v>
      </c>
      <c r="K148" s="4"/>
      <c r="L148" s="4"/>
      <c r="M148" s="4"/>
      <c r="O148" s="25">
        <v>144</v>
      </c>
      <c r="P148" s="58">
        <f t="shared" ca="1" si="78"/>
        <v>0.17916440110724086</v>
      </c>
      <c r="Q148" s="42">
        <f t="shared" ca="1" si="79"/>
        <v>461.58775918424544</v>
      </c>
      <c r="R148" s="42"/>
      <c r="S148" s="25">
        <v>144</v>
      </c>
      <c r="T148" s="58">
        <f t="shared" ca="1" si="80"/>
        <v>0.90757513632476172</v>
      </c>
      <c r="U148" s="42">
        <f t="shared" ca="1" si="81"/>
        <v>3.9037311061394191</v>
      </c>
      <c r="W148" s="1">
        <f t="shared" ca="1" si="84"/>
        <v>46104.825779529856</v>
      </c>
      <c r="X148" s="1">
        <f t="shared" ca="1" si="85"/>
        <v>46104.96842543895</v>
      </c>
      <c r="Y148" s="1">
        <f t="shared" ca="1" si="86"/>
        <v>46197.386573420627</v>
      </c>
      <c r="Z148" s="1">
        <f t="shared" ca="1" si="87"/>
        <v>46197.549228883385</v>
      </c>
      <c r="AC148" s="49">
        <v>145</v>
      </c>
      <c r="AD148" s="90">
        <f t="shared" ca="1" si="65"/>
        <v>44921.750239058572</v>
      </c>
      <c r="AE148" s="49" t="str">
        <f t="shared" ca="1" si="66"/>
        <v>EQUIPO 2</v>
      </c>
      <c r="AF148" s="49" t="str">
        <f t="shared" ca="1" si="67"/>
        <v>INICIO</v>
      </c>
      <c r="AG148" s="49">
        <f t="shared" ca="1" si="82"/>
        <v>1</v>
      </c>
      <c r="AH148" s="49">
        <f t="shared" ca="1" si="83"/>
        <v>0</v>
      </c>
      <c r="AI148" s="49">
        <f t="shared" ca="1" si="68"/>
        <v>1</v>
      </c>
      <c r="AJ148" s="49">
        <f t="shared" ca="1" si="69"/>
        <v>4500</v>
      </c>
      <c r="AK148" s="49">
        <f t="shared" ca="1" si="70"/>
        <v>3.6754258184228092</v>
      </c>
      <c r="AL148" s="49">
        <f t="shared" ca="1" si="71"/>
        <v>16539.416182902642</v>
      </c>
      <c r="AM148" s="49">
        <f t="shared" ca="1" si="64"/>
        <v>36386.715602385812</v>
      </c>
      <c r="AN148" s="49">
        <f t="shared" ca="1" si="72"/>
        <v>2022</v>
      </c>
      <c r="AO148" s="49">
        <f t="shared" ca="1" si="73"/>
        <v>12</v>
      </c>
      <c r="AU148" s="25">
        <v>138</v>
      </c>
      <c r="AV148" s="25">
        <v>0.98093287837927523</v>
      </c>
      <c r="AW148" s="25">
        <v>0.99066671413680374</v>
      </c>
      <c r="AX148" s="25">
        <v>0.97366650559380163</v>
      </c>
      <c r="AY148" s="25">
        <v>0.98395018128427536</v>
      </c>
      <c r="AZ148" s="25">
        <v>0.98717033275537258</v>
      </c>
      <c r="BA148" s="25">
        <v>0.97742815184365905</v>
      </c>
      <c r="BB148" s="25">
        <v>0.99268260152194232</v>
      </c>
      <c r="BC148" s="25">
        <v>0.99494973419690125</v>
      </c>
      <c r="BD148" s="25">
        <v>0.98881356454427238</v>
      </c>
      <c r="BE148" s="25">
        <v>0.98593604451769912</v>
      </c>
      <c r="BF148" s="25">
        <v>0.97758962026762819</v>
      </c>
      <c r="BG148" s="25">
        <v>0.99168041741743118</v>
      </c>
      <c r="BH148" s="25">
        <v>0.97366650559380163</v>
      </c>
      <c r="BI148" s="25">
        <v>0.98549785811422086</v>
      </c>
    </row>
    <row r="149" spans="4:61">
      <c r="D149" s="25">
        <v>145</v>
      </c>
      <c r="E149" s="56">
        <f t="shared" ca="1" si="74"/>
        <v>0.15845734678252832</v>
      </c>
      <c r="F149" s="42">
        <f t="shared" ca="1" si="75"/>
        <v>467.20007396037244</v>
      </c>
      <c r="G149" s="42"/>
      <c r="H149" s="25">
        <v>145</v>
      </c>
      <c r="I149" s="42">
        <f t="shared" ca="1" si="76"/>
        <v>0.21024358607880811</v>
      </c>
      <c r="J149" s="42">
        <f t="shared" ca="1" si="77"/>
        <v>3.2578639000443403</v>
      </c>
      <c r="K149" s="4"/>
      <c r="L149" s="4"/>
      <c r="M149" s="4"/>
      <c r="O149" s="25">
        <v>145</v>
      </c>
      <c r="P149" s="58">
        <f t="shared" ca="1" si="78"/>
        <v>0.30982516835357643</v>
      </c>
      <c r="Q149" s="42">
        <f t="shared" ca="1" si="79"/>
        <v>308.31685554346404</v>
      </c>
      <c r="R149" s="42"/>
      <c r="S149" s="25">
        <v>145</v>
      </c>
      <c r="T149" s="58">
        <f t="shared" ca="1" si="80"/>
        <v>0.38734102120678848</v>
      </c>
      <c r="U149" s="42">
        <f t="shared" ca="1" si="81"/>
        <v>3.4109936971398538</v>
      </c>
      <c r="W149" s="1">
        <f t="shared" ca="1" si="84"/>
        <v>46124.435095187298</v>
      </c>
      <c r="X149" s="1">
        <f t="shared" ca="1" si="85"/>
        <v>46124.570839516469</v>
      </c>
      <c r="Y149" s="1">
        <f t="shared" ca="1" si="86"/>
        <v>46210.395764531029</v>
      </c>
      <c r="Z149" s="1">
        <f t="shared" ca="1" si="87"/>
        <v>46210.537889268409</v>
      </c>
      <c r="AC149" s="49">
        <v>146</v>
      </c>
      <c r="AD149" s="90">
        <f t="shared" ca="1" si="65"/>
        <v>44921.903381801007</v>
      </c>
      <c r="AE149" s="49" t="str">
        <f t="shared" ca="1" si="66"/>
        <v>EQUIPO 2</v>
      </c>
      <c r="AF149" s="49" t="str">
        <f t="shared" ca="1" si="67"/>
        <v>FIN</v>
      </c>
      <c r="AG149" s="49">
        <f t="shared" ca="1" si="82"/>
        <v>1</v>
      </c>
      <c r="AH149" s="49">
        <f t="shared" ca="1" si="83"/>
        <v>1</v>
      </c>
      <c r="AI149" s="49">
        <f t="shared" ca="1" si="68"/>
        <v>1</v>
      </c>
      <c r="AJ149" s="49">
        <f t="shared" ca="1" si="69"/>
        <v>9900</v>
      </c>
      <c r="AK149" s="49">
        <f t="shared" ca="1" si="70"/>
        <v>122.31883677584119</v>
      </c>
      <c r="AL149" s="49">
        <f t="shared" ca="1" si="71"/>
        <v>1210956.4840808278</v>
      </c>
      <c r="AM149" s="49">
        <f t="shared" ca="1" si="64"/>
        <v>1210956.4840808278</v>
      </c>
      <c r="AN149" s="49">
        <f t="shared" ca="1" si="72"/>
        <v>2022</v>
      </c>
      <c r="AO149" s="49">
        <f t="shared" ca="1" si="73"/>
        <v>12</v>
      </c>
      <c r="AU149" s="25">
        <v>139</v>
      </c>
      <c r="AV149" s="25">
        <v>0.98555824098756695</v>
      </c>
      <c r="AW149" s="25">
        <v>0.99267550057329912</v>
      </c>
      <c r="AX149" s="25">
        <v>0.9878715296061944</v>
      </c>
      <c r="AY149" s="25">
        <v>0.98755887679301335</v>
      </c>
      <c r="AZ149" s="25">
        <v>0.99332636768371141</v>
      </c>
      <c r="BA149" s="25">
        <v>0.9975402635707612</v>
      </c>
      <c r="BB149" s="25">
        <v>0.99054039497154378</v>
      </c>
      <c r="BC149" s="25">
        <v>0.99057700017285899</v>
      </c>
      <c r="BD149" s="25">
        <v>0.99734737371013271</v>
      </c>
      <c r="BE149" s="25">
        <v>0.97737687469207957</v>
      </c>
      <c r="BF149" s="25">
        <v>0.99016315205464533</v>
      </c>
      <c r="BG149" s="25">
        <v>0.99527685534015009</v>
      </c>
      <c r="BH149" s="25">
        <v>0.97737687469207957</v>
      </c>
      <c r="BI149" s="25">
        <v>0.99050320561005434</v>
      </c>
    </row>
    <row r="150" spans="4:61">
      <c r="D150" s="25">
        <v>146</v>
      </c>
      <c r="E150" s="56">
        <f t="shared" ca="1" si="74"/>
        <v>0.84832108703280884</v>
      </c>
      <c r="F150" s="42">
        <f t="shared" ca="1" si="75"/>
        <v>30.836316187542604</v>
      </c>
      <c r="G150" s="42"/>
      <c r="H150" s="25">
        <v>146</v>
      </c>
      <c r="I150" s="42">
        <f t="shared" ca="1" si="76"/>
        <v>0.37088527576786223</v>
      </c>
      <c r="J150" s="42">
        <f t="shared" ca="1" si="77"/>
        <v>3.4133069347363758</v>
      </c>
      <c r="K150" s="4"/>
      <c r="L150" s="4"/>
      <c r="M150" s="4"/>
      <c r="O150" s="25">
        <v>146</v>
      </c>
      <c r="P150" s="58">
        <f t="shared" ca="1" si="78"/>
        <v>0.55063471512090523</v>
      </c>
      <c r="Q150" s="42">
        <f t="shared" ca="1" si="79"/>
        <v>151.5640897588496</v>
      </c>
      <c r="R150" s="42"/>
      <c r="S150" s="25">
        <v>146</v>
      </c>
      <c r="T150" s="58">
        <f t="shared" ca="1" si="80"/>
        <v>0.91428632198761117</v>
      </c>
      <c r="U150" s="42">
        <f t="shared" ca="1" si="81"/>
        <v>3.9164641043542883</v>
      </c>
      <c r="W150" s="1">
        <f t="shared" ca="1" si="84"/>
        <v>46125.855686024282</v>
      </c>
      <c r="X150" s="1">
        <f t="shared" ca="1" si="85"/>
        <v>46125.997907146564</v>
      </c>
      <c r="Y150" s="1">
        <f t="shared" ca="1" si="86"/>
        <v>46216.853059675028</v>
      </c>
      <c r="Z150" s="1">
        <f t="shared" ca="1" si="87"/>
        <v>46217.016245679377</v>
      </c>
      <c r="AC150" s="49">
        <v>147</v>
      </c>
      <c r="AD150" s="90">
        <f t="shared" ca="1" si="65"/>
        <v>44927</v>
      </c>
      <c r="AE150" s="49" t="str">
        <f t="shared" ca="1" si="66"/>
        <v>CAMBIO MES</v>
      </c>
      <c r="AF150" s="49" t="str">
        <f t="shared" ca="1" si="67"/>
        <v>CAMBIO MES</v>
      </c>
      <c r="AG150" s="49">
        <f t="shared" ca="1" si="82"/>
        <v>1</v>
      </c>
      <c r="AH150" s="49">
        <f t="shared" ca="1" si="83"/>
        <v>1</v>
      </c>
      <c r="AI150" s="49">
        <f t="shared" ca="1" si="68"/>
        <v>1</v>
      </c>
      <c r="AJ150" s="49">
        <f t="shared" ca="1" si="69"/>
        <v>9900</v>
      </c>
      <c r="AK150" s="49">
        <f t="shared" ca="1" si="70"/>
        <v>256.35768753761658</v>
      </c>
      <c r="AL150" s="49">
        <f t="shared" ca="1" si="71"/>
        <v>2537941.1066224044</v>
      </c>
      <c r="AM150" s="49">
        <f t="shared" ca="1" si="64"/>
        <v>2537941.1066224044</v>
      </c>
      <c r="AN150" s="49">
        <f t="shared" ca="1" si="72"/>
        <v>2023</v>
      </c>
      <c r="AO150" s="49">
        <f t="shared" ca="1" si="73"/>
        <v>1</v>
      </c>
      <c r="AU150" s="25">
        <v>140</v>
      </c>
      <c r="AV150" s="25">
        <v>0.98556526248845089</v>
      </c>
      <c r="AW150" s="25">
        <v>0.98906976087601772</v>
      </c>
      <c r="AX150" s="25">
        <v>0.98405774888027597</v>
      </c>
      <c r="AY150" s="25">
        <v>0.99189138101182706</v>
      </c>
      <c r="AZ150" s="25">
        <v>0.99358653606548386</v>
      </c>
      <c r="BA150" s="25">
        <v>0.97795173179659889</v>
      </c>
      <c r="BB150" s="25">
        <v>0.99325162583543525</v>
      </c>
      <c r="BC150" s="25">
        <v>0.99271903444486365</v>
      </c>
      <c r="BD150" s="25">
        <v>0.99254673738400445</v>
      </c>
      <c r="BE150" s="25">
        <v>0.98429622310733089</v>
      </c>
      <c r="BF150" s="25">
        <v>0.97948451629596422</v>
      </c>
      <c r="BG150" s="25">
        <v>0.98820884827751632</v>
      </c>
      <c r="BH150" s="25">
        <v>0.97795173179659889</v>
      </c>
      <c r="BI150" s="25">
        <v>0.98772634770497414</v>
      </c>
    </row>
    <row r="151" spans="4:61">
      <c r="D151" s="25">
        <v>147</v>
      </c>
      <c r="E151" s="56">
        <f t="shared" ca="1" si="74"/>
        <v>0.25635293128428938</v>
      </c>
      <c r="F151" s="42">
        <f t="shared" ca="1" si="75"/>
        <v>332.37709995014836</v>
      </c>
      <c r="G151" s="42"/>
      <c r="H151" s="25">
        <v>147</v>
      </c>
      <c r="I151" s="42">
        <f t="shared" ca="1" si="76"/>
        <v>0.10218249863212092</v>
      </c>
      <c r="J151" s="42">
        <f t="shared" ca="1" si="77"/>
        <v>3.1064793819303889</v>
      </c>
      <c r="K151" s="4"/>
      <c r="L151" s="4"/>
      <c r="M151" s="4"/>
      <c r="O151" s="25">
        <v>147</v>
      </c>
      <c r="P151" s="58">
        <f t="shared" ca="1" si="78"/>
        <v>0.24949091081933616</v>
      </c>
      <c r="Q151" s="42">
        <f t="shared" ca="1" si="79"/>
        <v>368.55727268004898</v>
      </c>
      <c r="R151" s="42"/>
      <c r="S151" s="25">
        <v>147</v>
      </c>
      <c r="T151" s="58">
        <f t="shared" ca="1" si="80"/>
        <v>0.25441557550176208</v>
      </c>
      <c r="U151" s="42">
        <f t="shared" ca="1" si="81"/>
        <v>3.2965666333612771</v>
      </c>
      <c r="W151" s="1">
        <f t="shared" ca="1" si="84"/>
        <v>46139.846952977823</v>
      </c>
      <c r="X151" s="1">
        <f t="shared" ca="1" si="85"/>
        <v>46139.976389618736</v>
      </c>
      <c r="Y151" s="1">
        <f t="shared" ca="1" si="86"/>
        <v>46232.372798707715</v>
      </c>
      <c r="Z151" s="1">
        <f t="shared" ca="1" si="87"/>
        <v>46232.510155650773</v>
      </c>
      <c r="AC151" s="49">
        <v>148</v>
      </c>
      <c r="AD151" s="90">
        <f t="shared" ca="1" si="65"/>
        <v>44937.681570314067</v>
      </c>
      <c r="AE151" s="49" t="str">
        <f t="shared" ca="1" si="66"/>
        <v>EQUIPO 1</v>
      </c>
      <c r="AF151" s="49" t="str">
        <f t="shared" ca="1" si="67"/>
        <v>INICIO</v>
      </c>
      <c r="AG151" s="49">
        <f t="shared" ca="1" si="82"/>
        <v>0</v>
      </c>
      <c r="AH151" s="49">
        <f t="shared" ca="1" si="83"/>
        <v>1</v>
      </c>
      <c r="AI151" s="49">
        <f t="shared" ca="1" si="68"/>
        <v>1</v>
      </c>
      <c r="AJ151" s="49">
        <f t="shared" ca="1" si="69"/>
        <v>5400</v>
      </c>
      <c r="AK151" s="49">
        <f t="shared" ca="1" si="70"/>
        <v>3.4883204866200686</v>
      </c>
      <c r="AL151" s="49">
        <f t="shared" ca="1" si="71"/>
        <v>18836.93062774837</v>
      </c>
      <c r="AM151" s="49">
        <f t="shared" ca="1" si="64"/>
        <v>34534.372817538679</v>
      </c>
      <c r="AN151" s="49">
        <f t="shared" ca="1" si="72"/>
        <v>2023</v>
      </c>
      <c r="AO151" s="49">
        <f t="shared" ca="1" si="73"/>
        <v>1</v>
      </c>
      <c r="AU151" s="25">
        <v>141</v>
      </c>
      <c r="AV151" s="25">
        <v>0.98229808135087782</v>
      </c>
      <c r="AW151" s="25">
        <v>0.99565767878701072</v>
      </c>
      <c r="AX151" s="25">
        <v>0.98192343021396189</v>
      </c>
      <c r="AY151" s="25">
        <v>0.98498533450371017</v>
      </c>
      <c r="AZ151" s="25">
        <v>0.98514808274866461</v>
      </c>
      <c r="BA151" s="25">
        <v>0.98068099751714444</v>
      </c>
      <c r="BB151" s="25">
        <v>0.98664295269975033</v>
      </c>
      <c r="BC151" s="25">
        <v>0.99063574077830907</v>
      </c>
      <c r="BD151" s="25">
        <v>0.99060589242631825</v>
      </c>
      <c r="BE151" s="25">
        <v>0.96890004945382802</v>
      </c>
      <c r="BF151" s="25">
        <v>0.9882923581768629</v>
      </c>
      <c r="BG151" s="25">
        <v>0.97724873285366876</v>
      </c>
      <c r="BH151" s="25">
        <v>0.96890004945382802</v>
      </c>
      <c r="BI151" s="25">
        <v>0.98440201669994265</v>
      </c>
    </row>
    <row r="152" spans="4:61">
      <c r="D152" s="25">
        <v>148</v>
      </c>
      <c r="E152" s="56">
        <f t="shared" ca="1" si="74"/>
        <v>0.61094538544552024</v>
      </c>
      <c r="F152" s="42">
        <f t="shared" ca="1" si="75"/>
        <v>105.95767829815846</v>
      </c>
      <c r="G152" s="42"/>
      <c r="H152" s="25">
        <v>148</v>
      </c>
      <c r="I152" s="42">
        <f t="shared" ca="1" si="76"/>
        <v>0.7487837672678952</v>
      </c>
      <c r="J152" s="42">
        <f t="shared" ca="1" si="77"/>
        <v>3.7398799116755406</v>
      </c>
      <c r="K152" s="4"/>
      <c r="L152" s="4"/>
      <c r="M152" s="4"/>
      <c r="O152" s="25">
        <v>148</v>
      </c>
      <c r="P152" s="58">
        <f t="shared" ca="1" si="78"/>
        <v>0.33167682614463967</v>
      </c>
      <c r="Q152" s="42">
        <f t="shared" ca="1" si="79"/>
        <v>289.47645782797542</v>
      </c>
      <c r="R152" s="42"/>
      <c r="S152" s="25">
        <v>148</v>
      </c>
      <c r="T152" s="58">
        <f t="shared" ca="1" si="80"/>
        <v>0.33999160757962077</v>
      </c>
      <c r="U152" s="42">
        <f t="shared" ca="1" si="81"/>
        <v>3.3724145763557076</v>
      </c>
      <c r="W152" s="1">
        <f t="shared" ca="1" si="84"/>
        <v>46144.391292881162</v>
      </c>
      <c r="X152" s="1">
        <f t="shared" ca="1" si="85"/>
        <v>46144.547121210817</v>
      </c>
      <c r="Y152" s="1">
        <f t="shared" ca="1" si="86"/>
        <v>46244.57167472694</v>
      </c>
      <c r="Z152" s="1">
        <f t="shared" ca="1" si="87"/>
        <v>46244.712192000952</v>
      </c>
      <c r="AC152" s="49">
        <v>149</v>
      </c>
      <c r="AD152" s="90">
        <f t="shared" ca="1" si="65"/>
        <v>44937.82691700101</v>
      </c>
      <c r="AE152" s="49" t="str">
        <f t="shared" ca="1" si="66"/>
        <v>EQUIPO 1</v>
      </c>
      <c r="AF152" s="49" t="str">
        <f t="shared" ca="1" si="67"/>
        <v>FIN</v>
      </c>
      <c r="AG152" s="49">
        <f t="shared" ca="1" si="82"/>
        <v>1</v>
      </c>
      <c r="AH152" s="49">
        <f t="shared" ca="1" si="83"/>
        <v>1</v>
      </c>
      <c r="AI152" s="49">
        <f t="shared" ca="1" si="68"/>
        <v>1</v>
      </c>
      <c r="AJ152" s="49">
        <f t="shared" ca="1" si="69"/>
        <v>9900</v>
      </c>
      <c r="AK152" s="49">
        <f t="shared" ca="1" si="70"/>
        <v>89.541456313978415</v>
      </c>
      <c r="AL152" s="49">
        <f t="shared" ca="1" si="71"/>
        <v>886460.41750838631</v>
      </c>
      <c r="AM152" s="49">
        <f t="shared" ca="1" si="64"/>
        <v>886460.41750838631</v>
      </c>
      <c r="AN152" s="49">
        <f t="shared" ca="1" si="72"/>
        <v>2023</v>
      </c>
      <c r="AO152" s="49">
        <f t="shared" ca="1" si="73"/>
        <v>1</v>
      </c>
      <c r="AU152" s="25">
        <v>142</v>
      </c>
      <c r="AV152" s="25">
        <v>0.97928787175626375</v>
      </c>
      <c r="AW152" s="25">
        <v>0.97889769867425214</v>
      </c>
      <c r="AX152" s="25">
        <v>0.98786567839700568</v>
      </c>
      <c r="AY152" s="25">
        <v>0.98182502332763921</v>
      </c>
      <c r="AZ152" s="25">
        <v>0.97460314953159688</v>
      </c>
      <c r="BA152" s="25">
        <v>0.98486059582435037</v>
      </c>
      <c r="BB152" s="25">
        <v>0.9792776780335577</v>
      </c>
      <c r="BC152" s="25">
        <v>0.99586367489488714</v>
      </c>
      <c r="BD152" s="25">
        <v>0.98306343753424308</v>
      </c>
      <c r="BE152" s="25">
        <v>0.97420316123425077</v>
      </c>
      <c r="BF152" s="25">
        <v>0.98867720807293991</v>
      </c>
      <c r="BG152" s="25">
        <v>1</v>
      </c>
      <c r="BH152" s="25">
        <v>0.97420316123425077</v>
      </c>
      <c r="BI152" s="25">
        <v>0.9840192221237789</v>
      </c>
    </row>
    <row r="153" spans="4:61">
      <c r="D153" s="25">
        <v>149</v>
      </c>
      <c r="E153" s="56">
        <f t="shared" ca="1" si="74"/>
        <v>0.65029236950318636</v>
      </c>
      <c r="F153" s="42">
        <f t="shared" ca="1" si="75"/>
        <v>90.981901493910172</v>
      </c>
      <c r="G153" s="42"/>
      <c r="H153" s="25">
        <v>149</v>
      </c>
      <c r="I153" s="42">
        <f t="shared" ca="1" si="76"/>
        <v>0.55572920204729392</v>
      </c>
      <c r="J153" s="42">
        <f t="shared" ca="1" si="77"/>
        <v>3.5666578802806383</v>
      </c>
      <c r="K153" s="4"/>
      <c r="L153" s="4"/>
      <c r="M153" s="4"/>
      <c r="O153" s="25">
        <v>149</v>
      </c>
      <c r="P153" s="58">
        <f t="shared" ca="1" si="78"/>
        <v>0.3217606138233271</v>
      </c>
      <c r="Q153" s="42">
        <f t="shared" ca="1" si="79"/>
        <v>297.86011014060932</v>
      </c>
      <c r="R153" s="42"/>
      <c r="S153" s="25">
        <v>149</v>
      </c>
      <c r="T153" s="58">
        <f t="shared" ca="1" si="80"/>
        <v>6.3465654522709691E-4</v>
      </c>
      <c r="U153" s="42">
        <f t="shared" ca="1" si="81"/>
        <v>2.5135019099018692</v>
      </c>
      <c r="W153" s="1">
        <f t="shared" ca="1" si="84"/>
        <v>46148.338033773063</v>
      </c>
      <c r="X153" s="1">
        <f t="shared" ca="1" si="85"/>
        <v>46148.486644518074</v>
      </c>
      <c r="Y153" s="1">
        <f t="shared" ca="1" si="86"/>
        <v>46257.123029923474</v>
      </c>
      <c r="Z153" s="1">
        <f t="shared" ca="1" si="87"/>
        <v>46257.22775916972</v>
      </c>
      <c r="AC153" s="49">
        <v>150</v>
      </c>
      <c r="AD153" s="90">
        <f t="shared" ca="1" si="65"/>
        <v>44941.557811014092</v>
      </c>
      <c r="AE153" s="49" t="str">
        <f t="shared" ca="1" si="66"/>
        <v>EQUIPO 1</v>
      </c>
      <c r="AF153" s="49" t="str">
        <f t="shared" ca="1" si="67"/>
        <v>INICIO</v>
      </c>
      <c r="AG153" s="49">
        <f t="shared" ca="1" si="82"/>
        <v>0</v>
      </c>
      <c r="AH153" s="49">
        <f t="shared" ca="1" si="83"/>
        <v>1</v>
      </c>
      <c r="AI153" s="49">
        <f t="shared" ca="1" si="68"/>
        <v>1</v>
      </c>
      <c r="AJ153" s="49">
        <f t="shared" ca="1" si="69"/>
        <v>5400</v>
      </c>
      <c r="AK153" s="49">
        <f t="shared" ca="1" si="70"/>
        <v>3.0714168150443584</v>
      </c>
      <c r="AL153" s="49">
        <f t="shared" ca="1" si="71"/>
        <v>16585.650801239535</v>
      </c>
      <c r="AM153" s="49">
        <f t="shared" ca="1" si="64"/>
        <v>30407.026468939148</v>
      </c>
      <c r="AN153" s="49">
        <f t="shared" ca="1" si="72"/>
        <v>2023</v>
      </c>
      <c r="AO153" s="49">
        <f t="shared" ca="1" si="73"/>
        <v>1</v>
      </c>
      <c r="AU153" s="25">
        <v>143</v>
      </c>
      <c r="AV153" s="25">
        <v>0.97588949941006542</v>
      </c>
      <c r="AW153" s="25">
        <v>0.99203004402772843</v>
      </c>
      <c r="AX153" s="25">
        <v>0.99296587857711693</v>
      </c>
      <c r="AY153" s="25">
        <v>0.97839779515244985</v>
      </c>
      <c r="AZ153" s="25">
        <v>0.99754128877342041</v>
      </c>
      <c r="BA153" s="25">
        <v>0.98718848100512357</v>
      </c>
      <c r="BB153" s="25">
        <v>0.98526264566259347</v>
      </c>
      <c r="BC153" s="25">
        <v>0.98309733872099014</v>
      </c>
      <c r="BD153" s="25">
        <v>0.99028323522754069</v>
      </c>
      <c r="BE153" s="25">
        <v>0.98996471991914303</v>
      </c>
      <c r="BF153" s="25">
        <v>0.99016013627097543</v>
      </c>
      <c r="BG153" s="25">
        <v>0.98399733455554317</v>
      </c>
      <c r="BH153" s="25">
        <v>0.97588949941006542</v>
      </c>
      <c r="BI153" s="25">
        <v>0.98733863417950374</v>
      </c>
    </row>
    <row r="154" spans="4:61">
      <c r="D154" s="25">
        <v>150</v>
      </c>
      <c r="E154" s="56">
        <f t="shared" ca="1" si="74"/>
        <v>0.59648356063366892</v>
      </c>
      <c r="F154" s="42">
        <f t="shared" ca="1" si="75"/>
        <v>111.77076960415882</v>
      </c>
      <c r="G154" s="42"/>
      <c r="H154" s="25">
        <v>150</v>
      </c>
      <c r="I154" s="42">
        <f t="shared" ca="1" si="76"/>
        <v>0.63284082622919602</v>
      </c>
      <c r="J154" s="42">
        <f t="shared" ca="1" si="77"/>
        <v>3.6317117802668251</v>
      </c>
      <c r="K154" s="4"/>
      <c r="L154" s="4"/>
      <c r="M154" s="4"/>
      <c r="O154" s="25">
        <v>150</v>
      </c>
      <c r="P154" s="58">
        <f t="shared" ca="1" si="78"/>
        <v>0.14421439164198757</v>
      </c>
      <c r="Q154" s="42">
        <f t="shared" ca="1" si="79"/>
        <v>523.08001542961733</v>
      </c>
      <c r="R154" s="42"/>
      <c r="S154" s="25">
        <v>150</v>
      </c>
      <c r="T154" s="58">
        <f t="shared" ca="1" si="80"/>
        <v>0.18207594376336722</v>
      </c>
      <c r="U154" s="42">
        <f t="shared" ca="1" si="81"/>
        <v>3.2211311081941796</v>
      </c>
      <c r="W154" s="1">
        <f t="shared" ca="1" si="84"/>
        <v>46153.143759918246</v>
      </c>
      <c r="X154" s="1">
        <f t="shared" ca="1" si="85"/>
        <v>46153.295081242424</v>
      </c>
      <c r="Y154" s="1">
        <f t="shared" ca="1" si="86"/>
        <v>46279.022759812622</v>
      </c>
      <c r="Z154" s="1">
        <f t="shared" ca="1" si="87"/>
        <v>46279.156973608799</v>
      </c>
      <c r="AC154" s="49">
        <v>151</v>
      </c>
      <c r="AD154" s="90">
        <f t="shared" ca="1" si="65"/>
        <v>44941.685786714719</v>
      </c>
      <c r="AE154" s="49" t="str">
        <f t="shared" ca="1" si="66"/>
        <v>EQUIPO 1</v>
      </c>
      <c r="AF154" s="49" t="str">
        <f t="shared" ca="1" si="67"/>
        <v>FIN</v>
      </c>
      <c r="AG154" s="49">
        <f t="shared" ca="1" si="82"/>
        <v>1</v>
      </c>
      <c r="AH154" s="49">
        <f t="shared" ca="1" si="83"/>
        <v>1</v>
      </c>
      <c r="AI154" s="49">
        <f t="shared" ca="1" si="68"/>
        <v>1</v>
      </c>
      <c r="AJ154" s="49">
        <f t="shared" ca="1" si="69"/>
        <v>9900</v>
      </c>
      <c r="AK154" s="49">
        <f t="shared" ca="1" si="70"/>
        <v>14.037758843216579</v>
      </c>
      <c r="AL154" s="49">
        <f t="shared" ca="1" si="71"/>
        <v>138973.81254784414</v>
      </c>
      <c r="AM154" s="49">
        <f t="shared" ca="1" si="64"/>
        <v>138973.81254784414</v>
      </c>
      <c r="AN154" s="49">
        <f t="shared" ca="1" si="72"/>
        <v>2023</v>
      </c>
      <c r="AO154" s="49">
        <f t="shared" ca="1" si="73"/>
        <v>1</v>
      </c>
      <c r="AU154" s="25">
        <v>144</v>
      </c>
      <c r="AV154" s="25">
        <v>0.98011548174889107</v>
      </c>
      <c r="AW154" s="25">
        <v>0.9903990706275726</v>
      </c>
      <c r="AX154" s="25">
        <v>0.99097891563178042</v>
      </c>
      <c r="AY154" s="25">
        <v>0.98404371465096441</v>
      </c>
      <c r="AZ154" s="25">
        <v>0.98358013075189199</v>
      </c>
      <c r="BA154" s="25">
        <v>0.99088730817002768</v>
      </c>
      <c r="BB154" s="25">
        <v>0.99717122104205502</v>
      </c>
      <c r="BC154" s="25">
        <v>0.983340692199272</v>
      </c>
      <c r="BD154" s="25">
        <v>0.98293514756939115</v>
      </c>
      <c r="BE154" s="25">
        <v>0.9950342690626981</v>
      </c>
      <c r="BF154" s="25">
        <v>0.99071230889638895</v>
      </c>
      <c r="BG154" s="25">
        <v>0.99460985207935493</v>
      </c>
      <c r="BH154" s="25">
        <v>0.98011548174889107</v>
      </c>
      <c r="BI154" s="25">
        <v>0.98871469739827811</v>
      </c>
    </row>
    <row r="155" spans="4:61">
      <c r="D155" s="25">
        <v>151</v>
      </c>
      <c r="E155" s="56">
        <f t="shared" ca="1" si="74"/>
        <v>0.68431064091419214</v>
      </c>
      <c r="F155" s="42">
        <f t="shared" ca="1" si="75"/>
        <v>78.946186939919244</v>
      </c>
      <c r="G155" s="42"/>
      <c r="H155" s="25">
        <v>151</v>
      </c>
      <c r="I155" s="42">
        <f t="shared" ca="1" si="76"/>
        <v>0.40278475437160477</v>
      </c>
      <c r="J155" s="42">
        <f t="shared" ca="1" si="77"/>
        <v>3.4405265359855042</v>
      </c>
      <c r="K155" s="4"/>
      <c r="L155" s="4"/>
      <c r="M155" s="4"/>
      <c r="O155" s="25">
        <v>151</v>
      </c>
      <c r="P155" s="58">
        <f t="shared" ca="1" si="78"/>
        <v>0.70512883822283889</v>
      </c>
      <c r="Q155" s="42">
        <f t="shared" ca="1" si="79"/>
        <v>86.297899434221762</v>
      </c>
      <c r="R155" s="42"/>
      <c r="S155" s="25">
        <v>151</v>
      </c>
      <c r="T155" s="58">
        <f t="shared" ca="1" si="80"/>
        <v>0.25758386121093801</v>
      </c>
      <c r="U155" s="42">
        <f t="shared" ca="1" si="81"/>
        <v>3.2995760054844379</v>
      </c>
      <c r="W155" s="1">
        <f t="shared" ca="1" si="84"/>
        <v>46156.584505698251</v>
      </c>
      <c r="X155" s="1">
        <f t="shared" ca="1" si="85"/>
        <v>46156.727860970583</v>
      </c>
      <c r="Y155" s="1">
        <f t="shared" ca="1" si="86"/>
        <v>46282.75271941856</v>
      </c>
      <c r="Z155" s="1">
        <f t="shared" ca="1" si="87"/>
        <v>46282.890201752125</v>
      </c>
      <c r="AC155" s="49">
        <v>152</v>
      </c>
      <c r="AD155" s="90">
        <f t="shared" ca="1" si="65"/>
        <v>44942.270693333187</v>
      </c>
      <c r="AE155" s="49" t="str">
        <f t="shared" ca="1" si="66"/>
        <v>EQUIPO 2</v>
      </c>
      <c r="AF155" s="49" t="str">
        <f t="shared" ca="1" si="67"/>
        <v>INICIO</v>
      </c>
      <c r="AG155" s="49">
        <f t="shared" ca="1" si="82"/>
        <v>1</v>
      </c>
      <c r="AH155" s="49">
        <f t="shared" ca="1" si="83"/>
        <v>0</v>
      </c>
      <c r="AI155" s="49">
        <f t="shared" ca="1" si="68"/>
        <v>1</v>
      </c>
      <c r="AJ155" s="49">
        <f t="shared" ca="1" si="69"/>
        <v>4500</v>
      </c>
      <c r="AK155" s="49">
        <f t="shared" ca="1" si="70"/>
        <v>3.5912242521881126</v>
      </c>
      <c r="AL155" s="49">
        <f t="shared" ca="1" si="71"/>
        <v>16160.509134846507</v>
      </c>
      <c r="AM155" s="49">
        <f t="shared" ca="1" si="64"/>
        <v>35553.120096662315</v>
      </c>
      <c r="AN155" s="49">
        <f t="shared" ca="1" si="72"/>
        <v>2023</v>
      </c>
      <c r="AO155" s="49">
        <f t="shared" ca="1" si="73"/>
        <v>1</v>
      </c>
      <c r="AU155" s="25">
        <v>145</v>
      </c>
      <c r="AV155" s="25">
        <v>0.99033832377826914</v>
      </c>
      <c r="AW155" s="25">
        <v>0.98178766810024876</v>
      </c>
      <c r="AX155" s="25">
        <v>0.98849781722832286</v>
      </c>
      <c r="AY155" s="25">
        <v>0.9905660363466896</v>
      </c>
      <c r="AZ155" s="25">
        <v>0.9850210501031077</v>
      </c>
      <c r="BA155" s="25">
        <v>0.9866389374298512</v>
      </c>
      <c r="BB155" s="25">
        <v>0.97727921596728939</v>
      </c>
      <c r="BC155" s="25">
        <v>0.97742196881837584</v>
      </c>
      <c r="BD155" s="25">
        <v>0.98331056163685793</v>
      </c>
      <c r="BE155" s="25">
        <v>0.98689057093402655</v>
      </c>
      <c r="BF155" s="25">
        <v>0.987883336660492</v>
      </c>
      <c r="BG155" s="25">
        <v>0.97847387032957878</v>
      </c>
      <c r="BH155" s="25">
        <v>0.97727921596728939</v>
      </c>
      <c r="BI155" s="25">
        <v>0.98444769699068302</v>
      </c>
    </row>
    <row r="156" spans="4:61">
      <c r="D156" s="25">
        <v>152</v>
      </c>
      <c r="E156" s="56">
        <f t="shared" ca="1" si="74"/>
        <v>0.35882699555959774</v>
      </c>
      <c r="F156" s="42">
        <f t="shared" ca="1" si="75"/>
        <v>241.53591917989897</v>
      </c>
      <c r="G156" s="42"/>
      <c r="H156" s="25">
        <v>152</v>
      </c>
      <c r="I156" s="42">
        <f t="shared" ca="1" si="76"/>
        <v>0.45881917703305869</v>
      </c>
      <c r="J156" s="42">
        <f t="shared" ca="1" si="77"/>
        <v>3.4871322066870363</v>
      </c>
      <c r="K156" s="4"/>
      <c r="L156" s="4"/>
      <c r="M156" s="4"/>
      <c r="O156" s="25">
        <v>152</v>
      </c>
      <c r="P156" s="58">
        <f t="shared" ca="1" si="78"/>
        <v>0.53266457769787268</v>
      </c>
      <c r="Q156" s="42">
        <f t="shared" ca="1" si="79"/>
        <v>160.44504309054597</v>
      </c>
      <c r="R156" s="42"/>
      <c r="S156" s="25">
        <v>152</v>
      </c>
      <c r="T156" s="58">
        <f t="shared" ca="1" si="80"/>
        <v>2.4315515600949134E-2</v>
      </c>
      <c r="U156" s="42">
        <f t="shared" ca="1" si="81"/>
        <v>2.8958445809671476</v>
      </c>
      <c r="W156" s="1">
        <f t="shared" ca="1" si="84"/>
        <v>46166.791857603079</v>
      </c>
      <c r="X156" s="1">
        <f t="shared" ca="1" si="85"/>
        <v>46166.937154778359</v>
      </c>
      <c r="Y156" s="1">
        <f t="shared" ca="1" si="86"/>
        <v>46289.575411880898</v>
      </c>
      <c r="Z156" s="1">
        <f t="shared" ca="1" si="87"/>
        <v>46289.696072071769</v>
      </c>
      <c r="AC156" s="49">
        <v>153</v>
      </c>
      <c r="AD156" s="90">
        <f t="shared" ca="1" si="65"/>
        <v>44942.420327677028</v>
      </c>
      <c r="AE156" s="49" t="str">
        <f t="shared" ca="1" si="66"/>
        <v>EQUIPO 2</v>
      </c>
      <c r="AF156" s="49" t="str">
        <f t="shared" ca="1" si="67"/>
        <v>FIN</v>
      </c>
      <c r="AG156" s="49">
        <f t="shared" ca="1" si="82"/>
        <v>1</v>
      </c>
      <c r="AH156" s="49">
        <f t="shared" ca="1" si="83"/>
        <v>1</v>
      </c>
      <c r="AI156" s="49">
        <f t="shared" ca="1" si="68"/>
        <v>1</v>
      </c>
      <c r="AJ156" s="49">
        <f t="shared" ca="1" si="69"/>
        <v>9900</v>
      </c>
      <c r="AK156" s="49">
        <f t="shared" ca="1" si="70"/>
        <v>373.91213575133588</v>
      </c>
      <c r="AL156" s="49">
        <f t="shared" ca="1" si="71"/>
        <v>3701730.1439382252</v>
      </c>
      <c r="AM156" s="49">
        <f t="shared" ca="1" si="64"/>
        <v>3701730.1439382252</v>
      </c>
      <c r="AN156" s="49">
        <f t="shared" ca="1" si="72"/>
        <v>2023</v>
      </c>
      <c r="AO156" s="49">
        <f t="shared" ca="1" si="73"/>
        <v>1</v>
      </c>
      <c r="AU156" s="25">
        <v>146</v>
      </c>
      <c r="AV156" s="25">
        <v>0.99216302334190742</v>
      </c>
      <c r="AW156" s="25">
        <v>0.99152314031047339</v>
      </c>
      <c r="AX156" s="25">
        <v>0.98427296543989828</v>
      </c>
      <c r="AY156" s="25">
        <v>0.98691842473848534</v>
      </c>
      <c r="AZ156" s="25">
        <v>0.98888114113835179</v>
      </c>
      <c r="BA156" s="25">
        <v>0.98706596957256831</v>
      </c>
      <c r="BB156" s="25">
        <v>0.98350422556376849</v>
      </c>
      <c r="BC156" s="25">
        <v>0.99013228012219334</v>
      </c>
      <c r="BD156" s="25">
        <v>0.9949789316323191</v>
      </c>
      <c r="BE156" s="25">
        <v>0.97912205284939058</v>
      </c>
      <c r="BF156" s="25">
        <v>0.99073171319314768</v>
      </c>
      <c r="BG156" s="25">
        <v>0.98062481096153842</v>
      </c>
      <c r="BH156" s="25">
        <v>0.97912205284939058</v>
      </c>
      <c r="BI156" s="25">
        <v>0.98747022132695894</v>
      </c>
    </row>
    <row r="157" spans="4:61">
      <c r="D157" s="25">
        <v>153</v>
      </c>
      <c r="E157" s="56">
        <f t="shared" ca="1" si="74"/>
        <v>4.9534895547562297E-2</v>
      </c>
      <c r="F157" s="42">
        <f t="shared" ca="1" si="75"/>
        <v>810.1903116243102</v>
      </c>
      <c r="G157" s="42"/>
      <c r="H157" s="25">
        <v>153</v>
      </c>
      <c r="I157" s="42">
        <f t="shared" ca="1" si="76"/>
        <v>0.9060711520691882</v>
      </c>
      <c r="J157" s="42">
        <f t="shared" ca="1" si="77"/>
        <v>3.9508987719060853</v>
      </c>
      <c r="K157" s="4"/>
      <c r="L157" s="4"/>
      <c r="M157" s="4"/>
      <c r="O157" s="25">
        <v>153</v>
      </c>
      <c r="P157" s="58">
        <f t="shared" ca="1" si="78"/>
        <v>0.89742621932939426</v>
      </c>
      <c r="Q157" s="42">
        <f t="shared" ca="1" si="79"/>
        <v>25.144619031516026</v>
      </c>
      <c r="R157" s="42"/>
      <c r="S157" s="25">
        <v>153</v>
      </c>
      <c r="T157" s="58">
        <f t="shared" ca="1" si="80"/>
        <v>0.20481369614712808</v>
      </c>
      <c r="U157" s="42">
        <f t="shared" ca="1" si="81"/>
        <v>3.246477439688209</v>
      </c>
      <c r="W157" s="1">
        <f t="shared" ca="1" si="84"/>
        <v>46200.695084429375</v>
      </c>
      <c r="X157" s="1">
        <f t="shared" ca="1" si="85"/>
        <v>46200.859705211536</v>
      </c>
      <c r="Y157" s="1">
        <f t="shared" ca="1" si="86"/>
        <v>46290.743764531413</v>
      </c>
      <c r="Z157" s="1">
        <f t="shared" ca="1" si="87"/>
        <v>46290.879034424732</v>
      </c>
      <c r="AC157" s="49">
        <v>154</v>
      </c>
      <c r="AD157" s="90">
        <f t="shared" ca="1" si="65"/>
        <v>44958</v>
      </c>
      <c r="AE157" s="49" t="str">
        <f t="shared" ca="1" si="66"/>
        <v>CAMBIO MES</v>
      </c>
      <c r="AF157" s="49" t="str">
        <f t="shared" ca="1" si="67"/>
        <v>CAMBIO MES</v>
      </c>
      <c r="AG157" s="49">
        <f t="shared" ca="1" si="82"/>
        <v>1</v>
      </c>
      <c r="AH157" s="49">
        <f t="shared" ca="1" si="83"/>
        <v>1</v>
      </c>
      <c r="AI157" s="49">
        <f t="shared" ca="1" si="68"/>
        <v>1</v>
      </c>
      <c r="AJ157" s="49">
        <f t="shared" ca="1" si="69"/>
        <v>9900</v>
      </c>
      <c r="AK157" s="49">
        <f t="shared" ca="1" si="70"/>
        <v>220.44608681544196</v>
      </c>
      <c r="AL157" s="49">
        <f t="shared" ca="1" si="71"/>
        <v>2182416.2594728754</v>
      </c>
      <c r="AM157" s="49">
        <f t="shared" ca="1" si="64"/>
        <v>2182416.2594728754</v>
      </c>
      <c r="AN157" s="49">
        <f t="shared" ca="1" si="72"/>
        <v>2023</v>
      </c>
      <c r="AO157" s="49">
        <f t="shared" ca="1" si="73"/>
        <v>2</v>
      </c>
      <c r="AU157" s="25">
        <v>147</v>
      </c>
      <c r="AV157" s="25">
        <v>0.98256581570107804</v>
      </c>
      <c r="AW157" s="25">
        <v>0.99033919810930693</v>
      </c>
      <c r="AX157" s="25">
        <v>0.98780200772561499</v>
      </c>
      <c r="AY157" s="25">
        <v>0.98967202710122515</v>
      </c>
      <c r="AZ157" s="25">
        <v>0.99200646742249166</v>
      </c>
      <c r="BA157" s="25">
        <v>0.97502967919532568</v>
      </c>
      <c r="BB157" s="25">
        <v>0.991215224929482</v>
      </c>
      <c r="BC157" s="25">
        <v>0.9931934956430104</v>
      </c>
      <c r="BD157" s="25">
        <v>0.98361294067615312</v>
      </c>
      <c r="BE157" s="25">
        <v>0.98154632820092924</v>
      </c>
      <c r="BF157" s="25">
        <v>0.9861890803607597</v>
      </c>
      <c r="BG157" s="25">
        <v>0.98803069629046081</v>
      </c>
      <c r="BH157" s="25">
        <v>0.97502967919532568</v>
      </c>
      <c r="BI157" s="25">
        <v>0.98677067849267697</v>
      </c>
    </row>
    <row r="158" spans="4:61">
      <c r="D158" s="25">
        <v>154</v>
      </c>
      <c r="E158" s="56">
        <f t="shared" ca="1" si="74"/>
        <v>0.24184699633337381</v>
      </c>
      <c r="F158" s="42">
        <f t="shared" ca="1" si="75"/>
        <v>348.42201107283012</v>
      </c>
      <c r="G158" s="42"/>
      <c r="H158" s="25">
        <v>154</v>
      </c>
      <c r="I158" s="42">
        <f t="shared" ca="1" si="76"/>
        <v>0.57901264925662876</v>
      </c>
      <c r="J158" s="42">
        <f t="shared" ca="1" si="77"/>
        <v>3.5859935859998631</v>
      </c>
      <c r="K158" s="4"/>
      <c r="L158" s="4"/>
      <c r="M158" s="4"/>
      <c r="O158" s="25">
        <v>154</v>
      </c>
      <c r="P158" s="58">
        <f t="shared" ca="1" si="78"/>
        <v>0.38763363204090506</v>
      </c>
      <c r="Q158" s="42">
        <f t="shared" ca="1" si="79"/>
        <v>246.61359591784046</v>
      </c>
      <c r="R158" s="42"/>
      <c r="S158" s="25">
        <v>154</v>
      </c>
      <c r="T158" s="58">
        <f t="shared" ca="1" si="80"/>
        <v>0.40132811025583237</v>
      </c>
      <c r="U158" s="42">
        <f t="shared" ca="1" si="81"/>
        <v>3.4221016811574709</v>
      </c>
      <c r="W158" s="1">
        <f t="shared" ca="1" si="84"/>
        <v>46215.377289006239</v>
      </c>
      <c r="X158" s="1">
        <f t="shared" ca="1" si="85"/>
        <v>46215.526705405653</v>
      </c>
      <c r="Y158" s="1">
        <f t="shared" ca="1" si="86"/>
        <v>46301.154600921305</v>
      </c>
      <c r="Z158" s="1">
        <f t="shared" ca="1" si="87"/>
        <v>46301.297188491357</v>
      </c>
      <c r="AC158" s="49">
        <v>155</v>
      </c>
      <c r="AD158" s="90">
        <f t="shared" ca="1" si="65"/>
        <v>44967.18525361731</v>
      </c>
      <c r="AE158" s="49" t="str">
        <f t="shared" ca="1" si="66"/>
        <v>EQUIPO 1</v>
      </c>
      <c r="AF158" s="49" t="str">
        <f t="shared" ca="1" si="67"/>
        <v>INICIO</v>
      </c>
      <c r="AG158" s="49">
        <f t="shared" ca="1" si="82"/>
        <v>0</v>
      </c>
      <c r="AH158" s="49">
        <f t="shared" ca="1" si="83"/>
        <v>1</v>
      </c>
      <c r="AI158" s="49">
        <f t="shared" ca="1" si="68"/>
        <v>1</v>
      </c>
      <c r="AJ158" s="49">
        <f t="shared" ca="1" si="69"/>
        <v>5400</v>
      </c>
      <c r="AK158" s="49">
        <f t="shared" ca="1" si="70"/>
        <v>3.1862662299536169</v>
      </c>
      <c r="AL158" s="49">
        <f t="shared" ca="1" si="71"/>
        <v>17205.837641749531</v>
      </c>
      <c r="AM158" s="49">
        <f t="shared" ca="1" si="64"/>
        <v>31544.035676540807</v>
      </c>
      <c r="AN158" s="49">
        <f t="shared" ca="1" si="72"/>
        <v>2023</v>
      </c>
      <c r="AO158" s="49">
        <f t="shared" ca="1" si="73"/>
        <v>2</v>
      </c>
      <c r="AU158" s="25">
        <v>148</v>
      </c>
      <c r="AV158" s="25">
        <v>0.9976951547725933</v>
      </c>
      <c r="AW158" s="25">
        <v>0.99779350325519234</v>
      </c>
      <c r="AX158" s="25">
        <v>0.99061774732743013</v>
      </c>
      <c r="AY158" s="25">
        <v>0.9887182132810175</v>
      </c>
      <c r="AZ158" s="25">
        <v>0.97929868933653763</v>
      </c>
      <c r="BA158" s="25">
        <v>0.98944754837273541</v>
      </c>
      <c r="BB158" s="25">
        <v>0.98828443106878971</v>
      </c>
      <c r="BC158" s="25">
        <v>0.98270524426764227</v>
      </c>
      <c r="BD158" s="25">
        <v>0.99321086618251642</v>
      </c>
      <c r="BE158" s="25">
        <v>0.98005033614907855</v>
      </c>
      <c r="BF158" s="25">
        <v>0.98935659781954277</v>
      </c>
      <c r="BG158" s="25">
        <v>0.99063969774361538</v>
      </c>
      <c r="BH158" s="25">
        <v>0.97929868933653763</v>
      </c>
      <c r="BI158" s="25">
        <v>0.9889780814569914</v>
      </c>
    </row>
    <row r="159" spans="4:61">
      <c r="D159" s="25">
        <v>155</v>
      </c>
      <c r="E159" s="56">
        <f t="shared" ca="1" si="74"/>
        <v>0.6569807875157494</v>
      </c>
      <c r="F159" s="42">
        <f t="shared" ca="1" si="75"/>
        <v>88.55150673588237</v>
      </c>
      <c r="G159" s="42"/>
      <c r="H159" s="25">
        <v>155</v>
      </c>
      <c r="I159" s="42">
        <f t="shared" ca="1" si="76"/>
        <v>0.39789913237505736</v>
      </c>
      <c r="J159" s="42">
        <f t="shared" ca="1" si="77"/>
        <v>3.4363983732595016</v>
      </c>
      <c r="K159" s="4"/>
      <c r="L159" s="4"/>
      <c r="M159" s="4"/>
      <c r="O159" s="25">
        <v>155</v>
      </c>
      <c r="P159" s="58">
        <f t="shared" ca="1" si="78"/>
        <v>0.57770605183720947</v>
      </c>
      <c r="Q159" s="42">
        <f t="shared" ca="1" si="79"/>
        <v>138.7640172164449</v>
      </c>
      <c r="R159" s="42"/>
      <c r="S159" s="25">
        <v>155</v>
      </c>
      <c r="T159" s="58">
        <f t="shared" ca="1" si="80"/>
        <v>0.73039509452043827</v>
      </c>
      <c r="U159" s="42">
        <f t="shared" ca="1" si="81"/>
        <v>3.6861375063052932</v>
      </c>
      <c r="W159" s="1">
        <f t="shared" ca="1" si="84"/>
        <v>46219.216351519652</v>
      </c>
      <c r="X159" s="1">
        <f t="shared" ca="1" si="85"/>
        <v>46219.359534785202</v>
      </c>
      <c r="Y159" s="1">
        <f t="shared" ca="1" si="86"/>
        <v>46307.079022542042</v>
      </c>
      <c r="Z159" s="1">
        <f t="shared" ca="1" si="87"/>
        <v>46307.232611604806</v>
      </c>
      <c r="AC159" s="49">
        <v>156</v>
      </c>
      <c r="AD159" s="90">
        <f t="shared" ca="1" si="65"/>
        <v>44967.318014710225</v>
      </c>
      <c r="AE159" s="49" t="str">
        <f t="shared" ca="1" si="66"/>
        <v>EQUIPO 1</v>
      </c>
      <c r="AF159" s="49" t="str">
        <f t="shared" ca="1" si="67"/>
        <v>FIN</v>
      </c>
      <c r="AG159" s="49">
        <f t="shared" ca="1" si="82"/>
        <v>1</v>
      </c>
      <c r="AH159" s="49">
        <f t="shared" ca="1" si="83"/>
        <v>1</v>
      </c>
      <c r="AI159" s="49">
        <f t="shared" ca="1" si="68"/>
        <v>1</v>
      </c>
      <c r="AJ159" s="49">
        <f t="shared" ca="1" si="69"/>
        <v>9900</v>
      </c>
      <c r="AK159" s="49">
        <f t="shared" ca="1" si="70"/>
        <v>10.604456632223446</v>
      </c>
      <c r="AL159" s="49">
        <f t="shared" ca="1" si="71"/>
        <v>104984.12065901211</v>
      </c>
      <c r="AM159" s="49">
        <f t="shared" ca="1" si="64"/>
        <v>104984.12065901211</v>
      </c>
      <c r="AN159" s="49">
        <f t="shared" ca="1" si="72"/>
        <v>2023</v>
      </c>
      <c r="AO159" s="49">
        <f t="shared" ca="1" si="73"/>
        <v>2</v>
      </c>
      <c r="AU159" s="25">
        <v>149</v>
      </c>
      <c r="AV159" s="25">
        <v>0.98778110583640011</v>
      </c>
      <c r="AW159" s="25">
        <v>0.99327995298378946</v>
      </c>
      <c r="AX159" s="25">
        <v>0.99448094685282695</v>
      </c>
      <c r="AY159" s="25">
        <v>0.98492419790112196</v>
      </c>
      <c r="AZ159" s="25">
        <v>0.98952249329769049</v>
      </c>
      <c r="BA159" s="25">
        <v>0.98054640590350806</v>
      </c>
      <c r="BB159" s="25">
        <v>0.99323735798253243</v>
      </c>
      <c r="BC159" s="25">
        <v>0.97970441378770801</v>
      </c>
      <c r="BD159" s="25">
        <v>0.98552538295963676</v>
      </c>
      <c r="BE159" s="25">
        <v>0.9812657951097048</v>
      </c>
      <c r="BF159" s="25">
        <v>0.99526356128571392</v>
      </c>
      <c r="BG159" s="25">
        <v>0.97837777239362878</v>
      </c>
      <c r="BH159" s="25">
        <v>0.97837777239362878</v>
      </c>
      <c r="BI159" s="25">
        <v>0.98702225450576819</v>
      </c>
    </row>
    <row r="160" spans="4:61">
      <c r="D160" s="25">
        <v>156</v>
      </c>
      <c r="E160" s="56">
        <f t="shared" ca="1" si="74"/>
        <v>0.8981916096894258</v>
      </c>
      <c r="F160" s="42">
        <f t="shared" ca="1" si="75"/>
        <v>19.081955207735785</v>
      </c>
      <c r="G160" s="42"/>
      <c r="H160" s="25">
        <v>156</v>
      </c>
      <c r="I160" s="42">
        <f t="shared" ca="1" si="76"/>
        <v>0.43137542120685524</v>
      </c>
      <c r="J160" s="42">
        <f t="shared" ca="1" si="77"/>
        <v>3.4644509894693245</v>
      </c>
      <c r="K160" s="4"/>
      <c r="L160" s="4"/>
      <c r="M160" s="4"/>
      <c r="O160" s="25">
        <v>156</v>
      </c>
      <c r="P160" s="58">
        <f t="shared" ca="1" si="78"/>
        <v>0.46482907164413323</v>
      </c>
      <c r="Q160" s="42">
        <f t="shared" ca="1" si="79"/>
        <v>197.15113530032698</v>
      </c>
      <c r="R160" s="42"/>
      <c r="S160" s="25">
        <v>156</v>
      </c>
      <c r="T160" s="58">
        <f t="shared" ca="1" si="80"/>
        <v>4.0832337521284678E-2</v>
      </c>
      <c r="U160" s="42">
        <f t="shared" ca="1" si="81"/>
        <v>2.9663537762468861</v>
      </c>
      <c r="W160" s="1">
        <f t="shared" ca="1" si="84"/>
        <v>46220.154616252192</v>
      </c>
      <c r="X160" s="1">
        <f t="shared" ca="1" si="85"/>
        <v>46220.298968376752</v>
      </c>
      <c r="Y160" s="1">
        <f t="shared" ca="1" si="86"/>
        <v>46315.44724224232</v>
      </c>
      <c r="Z160" s="1">
        <f t="shared" ca="1" si="87"/>
        <v>46315.57084031633</v>
      </c>
      <c r="AC160" s="49">
        <v>157</v>
      </c>
      <c r="AD160" s="90">
        <f t="shared" ca="1" si="65"/>
        <v>44967.759867069901</v>
      </c>
      <c r="AE160" s="49" t="str">
        <f t="shared" ca="1" si="66"/>
        <v>EQUIPO 1</v>
      </c>
      <c r="AF160" s="49" t="str">
        <f t="shared" ca="1" si="67"/>
        <v>INICIO</v>
      </c>
      <c r="AG160" s="49">
        <f t="shared" ca="1" si="82"/>
        <v>0</v>
      </c>
      <c r="AH160" s="49">
        <f t="shared" ca="1" si="83"/>
        <v>1</v>
      </c>
      <c r="AI160" s="49">
        <f t="shared" ca="1" si="68"/>
        <v>1</v>
      </c>
      <c r="AJ160" s="49">
        <f t="shared" ca="1" si="69"/>
        <v>5400</v>
      </c>
      <c r="AK160" s="49">
        <f t="shared" ca="1" si="70"/>
        <v>3.6336188036366366</v>
      </c>
      <c r="AL160" s="49">
        <f t="shared" ca="1" si="71"/>
        <v>19621.541539637838</v>
      </c>
      <c r="AM160" s="49">
        <f t="shared" ca="1" si="64"/>
        <v>35972.826156002702</v>
      </c>
      <c r="AN160" s="49">
        <f t="shared" ca="1" si="72"/>
        <v>2023</v>
      </c>
      <c r="AO160" s="49">
        <f t="shared" ca="1" si="73"/>
        <v>2</v>
      </c>
      <c r="AU160" s="25">
        <v>150</v>
      </c>
      <c r="AV160" s="25">
        <v>0.98959840575248981</v>
      </c>
      <c r="AW160" s="25">
        <v>0.99285734451464758</v>
      </c>
      <c r="AX160" s="25">
        <v>0.98621820840585406</v>
      </c>
      <c r="AY160" s="25">
        <v>0.99485211988996847</v>
      </c>
      <c r="AZ160" s="25">
        <v>0.98497883115829044</v>
      </c>
      <c r="BA160" s="25">
        <v>0.98982310872946111</v>
      </c>
      <c r="BB160" s="25">
        <v>0.99005660813992191</v>
      </c>
      <c r="BC160" s="25">
        <v>0.98509258654406895</v>
      </c>
      <c r="BD160" s="25">
        <v>0.99195986360282828</v>
      </c>
      <c r="BE160" s="25">
        <v>0.98312590376795661</v>
      </c>
      <c r="BF160" s="25">
        <v>0.9865070465671264</v>
      </c>
      <c r="BG160" s="25">
        <v>0.98560041678436805</v>
      </c>
      <c r="BH160" s="25">
        <v>0.98312590376795661</v>
      </c>
      <c r="BI160" s="25">
        <v>0.98834303082822828</v>
      </c>
    </row>
    <row r="161" spans="4:61">
      <c r="D161" s="25">
        <v>157</v>
      </c>
      <c r="E161" s="56">
        <f t="shared" ca="1" si="74"/>
        <v>0.56467809505436684</v>
      </c>
      <c r="F161" s="42">
        <f t="shared" ca="1" si="75"/>
        <v>125.19248131806347</v>
      </c>
      <c r="G161" s="42"/>
      <c r="H161" s="25">
        <v>157</v>
      </c>
      <c r="I161" s="42">
        <f t="shared" ca="1" si="76"/>
        <v>0.45362798464782994</v>
      </c>
      <c r="J161" s="42">
        <f t="shared" ca="1" si="77"/>
        <v>3.4828576719541404</v>
      </c>
      <c r="K161" s="4"/>
      <c r="L161" s="4"/>
      <c r="M161" s="4"/>
      <c r="O161" s="25">
        <v>157</v>
      </c>
      <c r="P161" s="58">
        <f t="shared" ca="1" si="78"/>
        <v>0.79283224821494636</v>
      </c>
      <c r="Q161" s="42">
        <f t="shared" ca="1" si="79"/>
        <v>56.129470692902011</v>
      </c>
      <c r="R161" s="42"/>
      <c r="S161" s="25">
        <v>157</v>
      </c>
      <c r="T161" s="58">
        <f t="shared" ca="1" si="80"/>
        <v>0.62707007799463454</v>
      </c>
      <c r="U161" s="42">
        <f t="shared" ca="1" si="81"/>
        <v>3.5975351047963522</v>
      </c>
      <c r="W161" s="1">
        <f t="shared" ca="1" si="84"/>
        <v>46225.515321765008</v>
      </c>
      <c r="X161" s="1">
        <f t="shared" ca="1" si="85"/>
        <v>46225.660440834676</v>
      </c>
      <c r="Y161" s="1">
        <f t="shared" ca="1" si="86"/>
        <v>46317.909568261864</v>
      </c>
      <c r="Z161" s="1">
        <f t="shared" ca="1" si="87"/>
        <v>46318.059465557897</v>
      </c>
      <c r="AC161" s="49">
        <v>158</v>
      </c>
      <c r="AD161" s="90">
        <f t="shared" ca="1" si="65"/>
        <v>44967.911267853386</v>
      </c>
      <c r="AE161" s="49" t="str">
        <f t="shared" ca="1" si="66"/>
        <v>EQUIPO 1</v>
      </c>
      <c r="AF161" s="49" t="str">
        <f t="shared" ca="1" si="67"/>
        <v>FIN</v>
      </c>
      <c r="AG161" s="49">
        <f t="shared" ca="1" si="82"/>
        <v>1</v>
      </c>
      <c r="AH161" s="49">
        <f t="shared" ca="1" si="83"/>
        <v>1</v>
      </c>
      <c r="AI161" s="49">
        <f t="shared" ca="1" si="68"/>
        <v>1</v>
      </c>
      <c r="AJ161" s="49">
        <f t="shared" ca="1" si="69"/>
        <v>9900</v>
      </c>
      <c r="AK161" s="49">
        <f t="shared" ca="1" si="70"/>
        <v>110.75690415536519</v>
      </c>
      <c r="AL161" s="49">
        <f t="shared" ca="1" si="71"/>
        <v>1096493.3511381154</v>
      </c>
      <c r="AM161" s="49">
        <f t="shared" ca="1" si="64"/>
        <v>1096493.3511381154</v>
      </c>
      <c r="AN161" s="49">
        <f t="shared" ca="1" si="72"/>
        <v>2023</v>
      </c>
      <c r="AO161" s="49">
        <f t="shared" ca="1" si="73"/>
        <v>2</v>
      </c>
      <c r="AU161" s="25">
        <v>151</v>
      </c>
      <c r="AV161" s="25">
        <v>0.97917459431802401</v>
      </c>
      <c r="AW161" s="25">
        <v>0.98798193137638624</v>
      </c>
      <c r="AX161" s="25">
        <v>0.9797665341029429</v>
      </c>
      <c r="AY161" s="25">
        <v>0.97401415885393672</v>
      </c>
      <c r="AZ161" s="25">
        <v>0.97510549837324045</v>
      </c>
      <c r="BA161" s="25">
        <v>0.98613508814316564</v>
      </c>
      <c r="BB161" s="25">
        <v>0.98009877875521523</v>
      </c>
      <c r="BC161" s="25">
        <v>0.98917432816927997</v>
      </c>
      <c r="BD161" s="25">
        <v>0.99052521480253175</v>
      </c>
      <c r="BE161" s="25">
        <v>0.98328318720873109</v>
      </c>
      <c r="BF161" s="25">
        <v>0.98816643864594167</v>
      </c>
      <c r="BG161" s="25">
        <v>0.983909639215652</v>
      </c>
      <c r="BH161" s="25">
        <v>0.97401415885393672</v>
      </c>
      <c r="BI161" s="25">
        <v>0.98315809376733765</v>
      </c>
    </row>
    <row r="162" spans="4:61">
      <c r="D162" s="25">
        <v>158</v>
      </c>
      <c r="E162" s="56">
        <f t="shared" ca="1" si="74"/>
        <v>0.5828668782772839</v>
      </c>
      <c r="F162" s="42">
        <f t="shared" ca="1" si="75"/>
        <v>117.40647191387863</v>
      </c>
      <c r="G162" s="42"/>
      <c r="H162" s="25">
        <v>158</v>
      </c>
      <c r="I162" s="42">
        <f t="shared" ca="1" si="76"/>
        <v>0.98378992225494688</v>
      </c>
      <c r="J162" s="42">
        <f t="shared" ca="1" si="77"/>
        <v>4.2193754020254186</v>
      </c>
      <c r="K162" s="4"/>
      <c r="L162" s="4"/>
      <c r="M162" s="4"/>
      <c r="O162" s="25">
        <v>158</v>
      </c>
      <c r="P162" s="58">
        <f t="shared" ca="1" si="78"/>
        <v>0.37381280519274118</v>
      </c>
      <c r="Q162" s="42">
        <f t="shared" ca="1" si="79"/>
        <v>256.56456138309352</v>
      </c>
      <c r="R162" s="42"/>
      <c r="S162" s="25">
        <v>158</v>
      </c>
      <c r="T162" s="58">
        <f t="shared" ca="1" si="80"/>
        <v>0.28848879255678206</v>
      </c>
      <c r="U162" s="42">
        <f t="shared" ca="1" si="81"/>
        <v>3.3280014011973935</v>
      </c>
      <c r="W162" s="1">
        <f t="shared" ca="1" si="84"/>
        <v>46230.552377164422</v>
      </c>
      <c r="X162" s="1">
        <f t="shared" ca="1" si="85"/>
        <v>46230.728184472842</v>
      </c>
      <c r="Y162" s="1">
        <f t="shared" ca="1" si="86"/>
        <v>46328.749655615524</v>
      </c>
      <c r="Z162" s="1">
        <f t="shared" ca="1" si="87"/>
        <v>46328.888322340572</v>
      </c>
      <c r="AC162" s="49">
        <v>159</v>
      </c>
      <c r="AD162" s="90">
        <f t="shared" ca="1" si="65"/>
        <v>44972.526138859859</v>
      </c>
      <c r="AE162" s="49" t="str">
        <f t="shared" ca="1" si="66"/>
        <v>EQUIPO 2</v>
      </c>
      <c r="AF162" s="49" t="str">
        <f t="shared" ca="1" si="67"/>
        <v>INICIO</v>
      </c>
      <c r="AG162" s="49">
        <f t="shared" ca="1" si="82"/>
        <v>1</v>
      </c>
      <c r="AH162" s="49">
        <f t="shared" ca="1" si="83"/>
        <v>0</v>
      </c>
      <c r="AI162" s="49">
        <f t="shared" ca="1" si="68"/>
        <v>1</v>
      </c>
      <c r="AJ162" s="49">
        <f t="shared" ca="1" si="69"/>
        <v>4500</v>
      </c>
      <c r="AK162" s="49">
        <f t="shared" ca="1" si="70"/>
        <v>3.0859596292139031</v>
      </c>
      <c r="AL162" s="49">
        <f t="shared" ca="1" si="71"/>
        <v>13886.818331462564</v>
      </c>
      <c r="AM162" s="49">
        <f t="shared" ca="1" si="64"/>
        <v>30551.000329217641</v>
      </c>
      <c r="AN162" s="49">
        <f t="shared" ca="1" si="72"/>
        <v>2023</v>
      </c>
      <c r="AO162" s="49">
        <f t="shared" ca="1" si="73"/>
        <v>2</v>
      </c>
      <c r="AU162" s="25">
        <v>152</v>
      </c>
      <c r="AV162" s="25">
        <v>0.99485028068335279</v>
      </c>
      <c r="AW162" s="25">
        <v>0.97833170061848662</v>
      </c>
      <c r="AX162" s="25">
        <v>0.98145908807547955</v>
      </c>
      <c r="AY162" s="25">
        <v>0.98688912335238488</v>
      </c>
      <c r="AZ162" s="25">
        <v>0.98361783173717288</v>
      </c>
      <c r="BA162" s="25">
        <v>0.98133102965913366</v>
      </c>
      <c r="BB162" s="25">
        <v>0.97637933248890341</v>
      </c>
      <c r="BC162" s="25">
        <v>0.98352517796476169</v>
      </c>
      <c r="BD162" s="25">
        <v>0.99042455286250231</v>
      </c>
      <c r="BE162" s="25">
        <v>0.98634451102208742</v>
      </c>
      <c r="BF162" s="25">
        <v>0.99798158121451386</v>
      </c>
      <c r="BG162" s="25">
        <v>0.99054699724277995</v>
      </c>
      <c r="BH162" s="25">
        <v>0.97637933248890341</v>
      </c>
      <c r="BI162" s="25">
        <v>0.98592811499997102</v>
      </c>
    </row>
    <row r="163" spans="4:61">
      <c r="D163" s="25">
        <v>159</v>
      </c>
      <c r="E163" s="56">
        <f t="shared" ca="1" si="74"/>
        <v>0.74515438781999066</v>
      </c>
      <c r="F163" s="42">
        <f t="shared" ca="1" si="75"/>
        <v>59.302479004108363</v>
      </c>
      <c r="G163" s="42"/>
      <c r="H163" s="25">
        <v>159</v>
      </c>
      <c r="I163" s="42">
        <f t="shared" ca="1" si="76"/>
        <v>0.39758122187660883</v>
      </c>
      <c r="J163" s="42">
        <f t="shared" ca="1" si="77"/>
        <v>3.4361292896335311</v>
      </c>
      <c r="K163" s="4"/>
      <c r="L163" s="4"/>
      <c r="M163" s="4"/>
      <c r="O163" s="25">
        <v>159</v>
      </c>
      <c r="P163" s="58">
        <f t="shared" ca="1" si="78"/>
        <v>5.1501797574475816E-3</v>
      </c>
      <c r="Q163" s="42">
        <f t="shared" ca="1" si="79"/>
        <v>1499.5992227949841</v>
      </c>
      <c r="R163" s="42"/>
      <c r="S163" s="25">
        <v>159</v>
      </c>
      <c r="T163" s="58">
        <f t="shared" ca="1" si="80"/>
        <v>0.44701790134936226</v>
      </c>
      <c r="U163" s="42">
        <f t="shared" ca="1" si="81"/>
        <v>3.4577717582569845</v>
      </c>
      <c r="W163" s="1">
        <f t="shared" ca="1" si="84"/>
        <v>46233.199121098012</v>
      </c>
      <c r="X163" s="1">
        <f t="shared" ca="1" si="85"/>
        <v>46233.342293151749</v>
      </c>
      <c r="Y163" s="1">
        <f t="shared" ca="1" si="86"/>
        <v>46391.371623290361</v>
      </c>
      <c r="Z163" s="1">
        <f t="shared" ca="1" si="87"/>
        <v>46391.515697113624</v>
      </c>
      <c r="AC163" s="49">
        <v>160</v>
      </c>
      <c r="AD163" s="90">
        <f t="shared" ca="1" si="65"/>
        <v>44972.654720511076</v>
      </c>
      <c r="AE163" s="49" t="str">
        <f t="shared" ca="1" si="66"/>
        <v>EQUIPO 2</v>
      </c>
      <c r="AF163" s="49" t="str">
        <f t="shared" ca="1" si="67"/>
        <v>FIN</v>
      </c>
      <c r="AG163" s="49">
        <f t="shared" ca="1" si="82"/>
        <v>1</v>
      </c>
      <c r="AH163" s="49">
        <f t="shared" ca="1" si="83"/>
        <v>1</v>
      </c>
      <c r="AI163" s="49">
        <f t="shared" ca="1" si="68"/>
        <v>1</v>
      </c>
      <c r="AJ163" s="49">
        <f t="shared" ca="1" si="69"/>
        <v>9900</v>
      </c>
      <c r="AK163" s="49">
        <f t="shared" ca="1" si="70"/>
        <v>23.613334586669225</v>
      </c>
      <c r="AL163" s="49">
        <f t="shared" ca="1" si="71"/>
        <v>233772.01240802533</v>
      </c>
      <c r="AM163" s="49">
        <f t="shared" ca="1" si="64"/>
        <v>233772.01240802533</v>
      </c>
      <c r="AN163" s="49">
        <f t="shared" ca="1" si="72"/>
        <v>2023</v>
      </c>
      <c r="AO163" s="49">
        <f t="shared" ca="1" si="73"/>
        <v>2</v>
      </c>
      <c r="AU163" s="25">
        <v>153</v>
      </c>
      <c r="AV163" s="25">
        <v>0.99033657060858926</v>
      </c>
      <c r="AW163" s="25">
        <v>0.98962011536648331</v>
      </c>
      <c r="AX163" s="25">
        <v>0.99167799082243002</v>
      </c>
      <c r="AY163" s="25">
        <v>0.9788610185140979</v>
      </c>
      <c r="AZ163" s="25">
        <v>0.97885551981334695</v>
      </c>
      <c r="BA163" s="25">
        <v>0.98293023977135874</v>
      </c>
      <c r="BB163" s="25">
        <v>0.98074805697876744</v>
      </c>
      <c r="BC163" s="25">
        <v>0.98376617948901679</v>
      </c>
      <c r="BD163" s="25">
        <v>0.98353672293648953</v>
      </c>
      <c r="BE163" s="25">
        <v>0.9858075592338188</v>
      </c>
      <c r="BF163" s="25">
        <v>0.99053030896053929</v>
      </c>
      <c r="BG163" s="25">
        <v>0.9858990150375877</v>
      </c>
      <c r="BH163" s="25">
        <v>0.97885551981334695</v>
      </c>
      <c r="BI163" s="25">
        <v>0.98524795032640133</v>
      </c>
    </row>
    <row r="164" spans="4:61">
      <c r="D164" s="25">
        <v>160</v>
      </c>
      <c r="E164" s="56">
        <f t="shared" ca="1" si="74"/>
        <v>0.37726713596134864</v>
      </c>
      <c r="F164" s="42">
        <f t="shared" ca="1" si="75"/>
        <v>228.28997887822331</v>
      </c>
      <c r="G164" s="42"/>
      <c r="H164" s="25">
        <v>160</v>
      </c>
      <c r="I164" s="42">
        <f t="shared" ca="1" si="76"/>
        <v>0.90525528677296396</v>
      </c>
      <c r="J164" s="42">
        <f t="shared" ca="1" si="77"/>
        <v>3.9493144910371676</v>
      </c>
      <c r="K164" s="4"/>
      <c r="L164" s="4"/>
      <c r="M164" s="4"/>
      <c r="O164" s="25">
        <v>160</v>
      </c>
      <c r="P164" s="58">
        <f t="shared" ca="1" si="78"/>
        <v>0.63601847397930422</v>
      </c>
      <c r="Q164" s="42">
        <f t="shared" ca="1" si="79"/>
        <v>113.29827026161939</v>
      </c>
      <c r="R164" s="42"/>
      <c r="S164" s="25">
        <v>160</v>
      </c>
      <c r="T164" s="58">
        <f t="shared" ca="1" si="80"/>
        <v>0.46452086145817884</v>
      </c>
      <c r="U164" s="42">
        <f t="shared" ca="1" si="81"/>
        <v>3.4712647250777402</v>
      </c>
      <c r="W164" s="1">
        <f t="shared" ca="1" si="84"/>
        <v>46242.854375605006</v>
      </c>
      <c r="X164" s="1">
        <f t="shared" ca="1" si="85"/>
        <v>46243.018930375467</v>
      </c>
      <c r="Y164" s="1">
        <f t="shared" ca="1" si="86"/>
        <v>46396.236458374522</v>
      </c>
      <c r="Z164" s="1">
        <f t="shared" ca="1" si="87"/>
        <v>46396.381094404736</v>
      </c>
      <c r="AC164" s="49">
        <v>161</v>
      </c>
      <c r="AD164" s="90">
        <f t="shared" ca="1" si="65"/>
        <v>44973.638609452188</v>
      </c>
      <c r="AE164" s="49" t="str">
        <f t="shared" ca="1" si="66"/>
        <v>EQUIPO 2</v>
      </c>
      <c r="AF164" s="49" t="str">
        <f t="shared" ca="1" si="67"/>
        <v>INICIO</v>
      </c>
      <c r="AG164" s="49">
        <f t="shared" ca="1" si="82"/>
        <v>1</v>
      </c>
      <c r="AH164" s="49">
        <f t="shared" ca="1" si="83"/>
        <v>0</v>
      </c>
      <c r="AI164" s="49">
        <f t="shared" ca="1" si="68"/>
        <v>1</v>
      </c>
      <c r="AJ164" s="49">
        <f t="shared" ca="1" si="69"/>
        <v>4500</v>
      </c>
      <c r="AK164" s="49">
        <f t="shared" ca="1" si="70"/>
        <v>3.4900370762916282</v>
      </c>
      <c r="AL164" s="49">
        <f t="shared" ca="1" si="71"/>
        <v>15705.166843312327</v>
      </c>
      <c r="AM164" s="49">
        <f t="shared" ca="1" si="64"/>
        <v>34551.367055287119</v>
      </c>
      <c r="AN164" s="49">
        <f t="shared" ca="1" si="72"/>
        <v>2023</v>
      </c>
      <c r="AO164" s="49">
        <f t="shared" ca="1" si="73"/>
        <v>2</v>
      </c>
      <c r="AU164" s="25">
        <v>154</v>
      </c>
      <c r="AV164" s="25">
        <v>0.99132189450258112</v>
      </c>
      <c r="AW164" s="25">
        <v>0.99057804953320661</v>
      </c>
      <c r="AX164" s="25">
        <v>0.98682874609857318</v>
      </c>
      <c r="AY164" s="25">
        <v>0.99770073628315015</v>
      </c>
      <c r="AZ164" s="25">
        <v>0.99780242181080669</v>
      </c>
      <c r="BA164" s="25">
        <v>0.98782588309065134</v>
      </c>
      <c r="BB164" s="25">
        <v>0.98664548558014786</v>
      </c>
      <c r="BC164" s="25">
        <v>0.97482475091092047</v>
      </c>
      <c r="BD164" s="25">
        <v>0.98444747931229315</v>
      </c>
      <c r="BE164" s="25">
        <v>0.99317237140120573</v>
      </c>
      <c r="BF164" s="25">
        <v>0.99047566601802839</v>
      </c>
      <c r="BG164" s="25">
        <v>0.99333490983731043</v>
      </c>
      <c r="BH164" s="25">
        <v>0.97482475091092047</v>
      </c>
      <c r="BI164" s="25">
        <v>0.98955112280102309</v>
      </c>
    </row>
    <row r="165" spans="4:61">
      <c r="D165" s="25">
        <v>161</v>
      </c>
      <c r="E165" s="56">
        <f t="shared" ca="1" si="74"/>
        <v>0.95850104516927481</v>
      </c>
      <c r="F165" s="42">
        <f t="shared" ca="1" si="75"/>
        <v>6.7057090572325126</v>
      </c>
      <c r="G165" s="42"/>
      <c r="H165" s="25">
        <v>161</v>
      </c>
      <c r="I165" s="42">
        <f t="shared" ca="1" si="76"/>
        <v>0.14659995075407295</v>
      </c>
      <c r="J165" s="42">
        <f t="shared" ca="1" si="77"/>
        <v>3.1776876177511451</v>
      </c>
      <c r="K165" s="4"/>
      <c r="L165" s="4"/>
      <c r="M165" s="4"/>
      <c r="O165" s="25">
        <v>161</v>
      </c>
      <c r="P165" s="58">
        <f t="shared" ca="1" si="78"/>
        <v>0.55610004119350709</v>
      </c>
      <c r="Q165" s="42">
        <f t="shared" ca="1" si="79"/>
        <v>148.92542326745348</v>
      </c>
      <c r="R165" s="42"/>
      <c r="S165" s="25">
        <v>161</v>
      </c>
      <c r="T165" s="58">
        <f t="shared" ca="1" si="80"/>
        <v>0.71146238661666761</v>
      </c>
      <c r="U165" s="42">
        <f t="shared" ca="1" si="81"/>
        <v>3.6689166145409682</v>
      </c>
      <c r="W165" s="1">
        <f t="shared" ca="1" si="84"/>
        <v>46243.29833491952</v>
      </c>
      <c r="X165" s="1">
        <f t="shared" ca="1" si="85"/>
        <v>46243.430738570263</v>
      </c>
      <c r="Y165" s="1">
        <f t="shared" ca="1" si="86"/>
        <v>46402.586320374212</v>
      </c>
      <c r="Z165" s="1">
        <f t="shared" ca="1" si="87"/>
        <v>46402.739191899818</v>
      </c>
      <c r="AC165" s="49">
        <v>162</v>
      </c>
      <c r="AD165" s="90">
        <f t="shared" ca="1" si="65"/>
        <v>44973.7840276637</v>
      </c>
      <c r="AE165" s="49" t="str">
        <f t="shared" ca="1" si="66"/>
        <v>EQUIPO 2</v>
      </c>
      <c r="AF165" s="49" t="str">
        <f t="shared" ca="1" si="67"/>
        <v>FIN</v>
      </c>
      <c r="AG165" s="49">
        <f t="shared" ca="1" si="82"/>
        <v>1</v>
      </c>
      <c r="AH165" s="49">
        <f t="shared" ca="1" si="83"/>
        <v>1</v>
      </c>
      <c r="AI165" s="49">
        <f t="shared" ca="1" si="68"/>
        <v>1</v>
      </c>
      <c r="AJ165" s="49">
        <f t="shared" ca="1" si="69"/>
        <v>9900</v>
      </c>
      <c r="AK165" s="49">
        <f t="shared" ca="1" si="70"/>
        <v>136.80660326394718</v>
      </c>
      <c r="AL165" s="49">
        <f t="shared" ca="1" si="71"/>
        <v>1354385.3723130771</v>
      </c>
      <c r="AM165" s="49">
        <f t="shared" ca="1" si="64"/>
        <v>1354385.3723130771</v>
      </c>
      <c r="AN165" s="49">
        <f t="shared" ca="1" si="72"/>
        <v>2023</v>
      </c>
      <c r="AO165" s="49">
        <f t="shared" ca="1" si="73"/>
        <v>2</v>
      </c>
      <c r="AU165" s="25">
        <v>155</v>
      </c>
      <c r="AV165" s="25">
        <v>0.99043879900026233</v>
      </c>
      <c r="AW165" s="25">
        <v>0.985067971590739</v>
      </c>
      <c r="AX165" s="25">
        <v>0.99581343003900658</v>
      </c>
      <c r="AY165" s="25">
        <v>0.98774719101011343</v>
      </c>
      <c r="AZ165" s="25">
        <v>0.98831850821927703</v>
      </c>
      <c r="BA165" s="25">
        <v>0.98054836898295539</v>
      </c>
      <c r="BB165" s="25">
        <v>0.99024732708686458</v>
      </c>
      <c r="BC165" s="25">
        <v>0.97220997864759251</v>
      </c>
      <c r="BD165" s="25">
        <v>0.99230690891280926</v>
      </c>
      <c r="BE165" s="25">
        <v>0.980967094192019</v>
      </c>
      <c r="BF165" s="25">
        <v>0.99057613514259257</v>
      </c>
      <c r="BG165" s="25">
        <v>0.99267068214784426</v>
      </c>
      <c r="BH165" s="25">
        <v>0.97220997864759251</v>
      </c>
      <c r="BI165" s="25">
        <v>0.98728019010775503</v>
      </c>
    </row>
    <row r="166" spans="4:61">
      <c r="D166" s="25">
        <v>162</v>
      </c>
      <c r="E166" s="56">
        <f t="shared" ca="1" si="74"/>
        <v>0.61376609263390658</v>
      </c>
      <c r="F166" s="42">
        <f t="shared" ca="1" si="75"/>
        <v>104.84391001533554</v>
      </c>
      <c r="G166" s="42"/>
      <c r="H166" s="25">
        <v>162</v>
      </c>
      <c r="I166" s="42">
        <f t="shared" ca="1" si="76"/>
        <v>0.72610604757666231</v>
      </c>
      <c r="J166" s="42">
        <f t="shared" ca="1" si="77"/>
        <v>3.7171579942403201</v>
      </c>
      <c r="K166" s="4"/>
      <c r="L166" s="4"/>
      <c r="M166" s="4"/>
      <c r="O166" s="25">
        <v>162</v>
      </c>
      <c r="P166" s="58">
        <f t="shared" ca="1" si="78"/>
        <v>0.17949795252808753</v>
      </c>
      <c r="Q166" s="42">
        <f t="shared" ca="1" si="79"/>
        <v>461.06237829386004</v>
      </c>
      <c r="R166" s="42"/>
      <c r="S166" s="25">
        <v>162</v>
      </c>
      <c r="T166" s="58">
        <f t="shared" ca="1" si="80"/>
        <v>0.83000709316234289</v>
      </c>
      <c r="U166" s="42">
        <f t="shared" ca="1" si="81"/>
        <v>3.7901067211125063</v>
      </c>
      <c r="W166" s="1">
        <f t="shared" ca="1" si="84"/>
        <v>46247.799234820901</v>
      </c>
      <c r="X166" s="1">
        <f t="shared" ca="1" si="85"/>
        <v>46247.954116403991</v>
      </c>
      <c r="Y166" s="1">
        <f t="shared" ca="1" si="86"/>
        <v>46421.95012432873</v>
      </c>
      <c r="Z166" s="1">
        <f t="shared" ca="1" si="87"/>
        <v>46422.10804544211</v>
      </c>
      <c r="AC166" s="49">
        <v>163</v>
      </c>
      <c r="AD166" s="90">
        <f t="shared" ca="1" si="65"/>
        <v>44979.484302799698</v>
      </c>
      <c r="AE166" s="49" t="str">
        <f t="shared" ca="1" si="66"/>
        <v>EQUIPO 2</v>
      </c>
      <c r="AF166" s="49" t="str">
        <f t="shared" ca="1" si="67"/>
        <v>INICIO</v>
      </c>
      <c r="AG166" s="49">
        <f t="shared" ca="1" si="82"/>
        <v>1</v>
      </c>
      <c r="AH166" s="49">
        <f t="shared" ca="1" si="83"/>
        <v>0</v>
      </c>
      <c r="AI166" s="49">
        <f t="shared" ca="1" si="68"/>
        <v>1</v>
      </c>
      <c r="AJ166" s="49">
        <f t="shared" ca="1" si="69"/>
        <v>4500</v>
      </c>
      <c r="AK166" s="49">
        <f t="shared" ca="1" si="70"/>
        <v>3.2538404968217947</v>
      </c>
      <c r="AL166" s="49">
        <f t="shared" ca="1" si="71"/>
        <v>14642.282235698076</v>
      </c>
      <c r="AM166" s="49">
        <f t="shared" ca="1" si="64"/>
        <v>32213.020918535767</v>
      </c>
      <c r="AN166" s="49">
        <f t="shared" ca="1" si="72"/>
        <v>2023</v>
      </c>
      <c r="AO166" s="49">
        <f t="shared" ca="1" si="73"/>
        <v>2</v>
      </c>
      <c r="AU166" s="25">
        <v>156</v>
      </c>
      <c r="AV166" s="25">
        <v>0.98576726057076347</v>
      </c>
      <c r="AW166" s="25">
        <v>0.98886685506958782</v>
      </c>
      <c r="AX166" s="25">
        <v>0.99256622379227843</v>
      </c>
      <c r="AY166" s="25">
        <v>0.98076413269331897</v>
      </c>
      <c r="AZ166" s="25">
        <v>0.99571700082783143</v>
      </c>
      <c r="BA166" s="25">
        <v>0.98641829645372747</v>
      </c>
      <c r="BB166" s="25">
        <v>0.98197947917950312</v>
      </c>
      <c r="BC166" s="25">
        <v>0.99474743545749023</v>
      </c>
      <c r="BD166" s="25">
        <v>0.98594957378313042</v>
      </c>
      <c r="BE166" s="25">
        <v>0.98318833480952672</v>
      </c>
      <c r="BF166" s="25">
        <v>0.99292409428180139</v>
      </c>
      <c r="BG166" s="25">
        <v>0.98774130664850079</v>
      </c>
      <c r="BH166" s="25">
        <v>0.98076413269331897</v>
      </c>
      <c r="BI166" s="25">
        <v>0.98809145291985634</v>
      </c>
    </row>
    <row r="167" spans="4:61">
      <c r="D167" s="25">
        <v>163</v>
      </c>
      <c r="E167" s="56">
        <f t="shared" ca="1" si="74"/>
        <v>0.32207458406098377</v>
      </c>
      <c r="F167" s="42">
        <f t="shared" ca="1" si="75"/>
        <v>270.36995288909566</v>
      </c>
      <c r="G167" s="42"/>
      <c r="H167" s="25">
        <v>163</v>
      </c>
      <c r="I167" s="42">
        <f t="shared" ca="1" si="76"/>
        <v>0.75741626413490448</v>
      </c>
      <c r="J167" s="42">
        <f t="shared" ca="1" si="77"/>
        <v>3.7488095128869801</v>
      </c>
      <c r="K167" s="4"/>
      <c r="L167" s="4"/>
      <c r="M167" s="4"/>
      <c r="O167" s="25">
        <v>163</v>
      </c>
      <c r="P167" s="58">
        <f t="shared" ca="1" si="78"/>
        <v>0.3962461036369016</v>
      </c>
      <c r="Q167" s="42">
        <f t="shared" ca="1" si="79"/>
        <v>240.60013595601657</v>
      </c>
      <c r="R167" s="42"/>
      <c r="S167" s="25">
        <v>163</v>
      </c>
      <c r="T167" s="58">
        <f t="shared" ca="1" si="80"/>
        <v>0.68130199620769893</v>
      </c>
      <c r="U167" s="42">
        <f t="shared" ca="1" si="81"/>
        <v>3.6425352450407553</v>
      </c>
      <c r="W167" s="1">
        <f t="shared" ca="1" si="84"/>
        <v>46259.219531107701</v>
      </c>
      <c r="X167" s="1">
        <f t="shared" ca="1" si="85"/>
        <v>46259.375731504071</v>
      </c>
      <c r="Y167" s="1">
        <f t="shared" ca="1" si="86"/>
        <v>46432.133051106946</v>
      </c>
      <c r="Z167" s="1">
        <f t="shared" ca="1" si="87"/>
        <v>46432.284823408823</v>
      </c>
      <c r="AC167" s="49">
        <v>164</v>
      </c>
      <c r="AD167" s="90">
        <f t="shared" ca="1" si="65"/>
        <v>44979.619879487065</v>
      </c>
      <c r="AE167" s="49" t="str">
        <f t="shared" ca="1" si="66"/>
        <v>EQUIPO 2</v>
      </c>
      <c r="AF167" s="49" t="str">
        <f t="shared" ca="1" si="67"/>
        <v>FIN</v>
      </c>
      <c r="AG167" s="49">
        <f t="shared" ca="1" si="82"/>
        <v>1</v>
      </c>
      <c r="AH167" s="49">
        <f t="shared" ca="1" si="83"/>
        <v>1</v>
      </c>
      <c r="AI167" s="49">
        <f t="shared" ca="1" si="68"/>
        <v>1</v>
      </c>
      <c r="AJ167" s="49">
        <f t="shared" ca="1" si="69"/>
        <v>9900</v>
      </c>
      <c r="AK167" s="49">
        <f t="shared" ca="1" si="70"/>
        <v>128.43786875292426</v>
      </c>
      <c r="AL167" s="49">
        <f t="shared" ca="1" si="71"/>
        <v>1271534.9006539502</v>
      </c>
      <c r="AM167" s="49">
        <f t="shared" ca="1" si="64"/>
        <v>1271534.9006539502</v>
      </c>
      <c r="AN167" s="49">
        <f t="shared" ca="1" si="72"/>
        <v>2023</v>
      </c>
      <c r="AO167" s="49">
        <f t="shared" ca="1" si="73"/>
        <v>2</v>
      </c>
      <c r="AU167" s="25">
        <v>157</v>
      </c>
      <c r="AV167" s="25">
        <v>0.99200034325011521</v>
      </c>
      <c r="AW167" s="25">
        <v>0.99449130992837498</v>
      </c>
      <c r="AX167" s="25">
        <v>0.98806659676870023</v>
      </c>
      <c r="AY167" s="25">
        <v>0.98812669165624378</v>
      </c>
      <c r="AZ167" s="25">
        <v>0.99298605304910381</v>
      </c>
      <c r="BA167" s="25">
        <v>0.98624559432359837</v>
      </c>
      <c r="BB167" s="25">
        <v>0.99290034364834412</v>
      </c>
      <c r="BC167" s="25">
        <v>0.98805837689378107</v>
      </c>
      <c r="BD167" s="25">
        <v>0.98549533129709499</v>
      </c>
      <c r="BE167" s="25">
        <v>0.97465723819423511</v>
      </c>
      <c r="BF167" s="25">
        <v>0.98985688121943938</v>
      </c>
      <c r="BG167" s="25">
        <v>0.99749832935224159</v>
      </c>
      <c r="BH167" s="25">
        <v>0.97465723819423511</v>
      </c>
      <c r="BI167" s="25">
        <v>0.98920913563387347</v>
      </c>
    </row>
    <row r="168" spans="4:61">
      <c r="D168" s="25">
        <v>164</v>
      </c>
      <c r="E168" s="56">
        <f t="shared" ca="1" si="74"/>
        <v>0.801435173792858</v>
      </c>
      <c r="F168" s="42">
        <f t="shared" ca="1" si="75"/>
        <v>43.064165304134512</v>
      </c>
      <c r="G168" s="42"/>
      <c r="H168" s="25">
        <v>164</v>
      </c>
      <c r="I168" s="42">
        <f t="shared" ca="1" si="76"/>
        <v>0.10349954491601832</v>
      </c>
      <c r="J168" s="42">
        <f t="shared" ca="1" si="77"/>
        <v>3.1088802770316137</v>
      </c>
      <c r="K168" s="4"/>
      <c r="L168" s="4"/>
      <c r="M168" s="4"/>
      <c r="O168" s="25">
        <v>164</v>
      </c>
      <c r="P168" s="58">
        <f t="shared" ca="1" si="78"/>
        <v>0.88018402274520646</v>
      </c>
      <c r="Q168" s="42">
        <f t="shared" ca="1" si="79"/>
        <v>29.908466754856565</v>
      </c>
      <c r="R168" s="42"/>
      <c r="S168" s="25">
        <v>164</v>
      </c>
      <c r="T168" s="58">
        <f t="shared" ca="1" si="80"/>
        <v>0.49836100322468369</v>
      </c>
      <c r="U168" s="42">
        <f t="shared" ca="1" si="81"/>
        <v>3.4972252333123168</v>
      </c>
      <c r="W168" s="1">
        <f t="shared" ca="1" si="84"/>
        <v>46261.170071725079</v>
      </c>
      <c r="X168" s="1">
        <f t="shared" ca="1" si="85"/>
        <v>46261.299608403286</v>
      </c>
      <c r="Y168" s="1">
        <f t="shared" ca="1" si="86"/>
        <v>46433.531009523605</v>
      </c>
      <c r="Z168" s="1">
        <f t="shared" ca="1" si="87"/>
        <v>46433.676727241662</v>
      </c>
      <c r="AC168" s="49">
        <v>165</v>
      </c>
      <c r="AD168" s="90">
        <f t="shared" ca="1" si="65"/>
        <v>44984.97145735177</v>
      </c>
      <c r="AE168" s="49" t="str">
        <f t="shared" ca="1" si="66"/>
        <v>EQUIPO 2</v>
      </c>
      <c r="AF168" s="49" t="str">
        <f t="shared" ca="1" si="67"/>
        <v>INICIO</v>
      </c>
      <c r="AG168" s="49">
        <f t="shared" ca="1" si="82"/>
        <v>1</v>
      </c>
      <c r="AH168" s="49">
        <f t="shared" ca="1" si="83"/>
        <v>0</v>
      </c>
      <c r="AI168" s="49">
        <f t="shared" ca="1" si="68"/>
        <v>1</v>
      </c>
      <c r="AJ168" s="49">
        <f t="shared" ca="1" si="69"/>
        <v>4500</v>
      </c>
      <c r="AK168" s="49">
        <f t="shared" ca="1" si="70"/>
        <v>3.0948494839249179</v>
      </c>
      <c r="AL168" s="49">
        <f t="shared" ca="1" si="71"/>
        <v>13926.82267766213</v>
      </c>
      <c r="AM168" s="49">
        <f t="shared" ca="1" si="64"/>
        <v>30639.009890856687</v>
      </c>
      <c r="AN168" s="49">
        <f t="shared" ca="1" si="72"/>
        <v>2023</v>
      </c>
      <c r="AO168" s="49">
        <f t="shared" ca="1" si="73"/>
        <v>2</v>
      </c>
      <c r="AU168" s="25">
        <v>158</v>
      </c>
      <c r="AV168" s="25">
        <v>0.98705421861523068</v>
      </c>
      <c r="AW168" s="25">
        <v>0.980524741824224</v>
      </c>
      <c r="AX168" s="25">
        <v>0.99005997858714467</v>
      </c>
      <c r="AY168" s="25">
        <v>0.99714195429553076</v>
      </c>
      <c r="AZ168" s="25">
        <v>0.9848926570101979</v>
      </c>
      <c r="BA168" s="25">
        <v>0.99082867726877644</v>
      </c>
      <c r="BB168" s="25">
        <v>0.98101818355691284</v>
      </c>
      <c r="BC168" s="25">
        <v>0.99265393035884975</v>
      </c>
      <c r="BD168" s="25">
        <v>0.98986469016786705</v>
      </c>
      <c r="BE168" s="25">
        <v>0.98873779966087194</v>
      </c>
      <c r="BF168" s="25">
        <v>0.98369483271718239</v>
      </c>
      <c r="BG168" s="25">
        <v>0.9791877105394643</v>
      </c>
      <c r="BH168" s="25">
        <v>0.9791877105394643</v>
      </c>
      <c r="BI168" s="25">
        <v>0.98704050161869383</v>
      </c>
    </row>
    <row r="169" spans="4:61">
      <c r="D169" s="25">
        <v>165</v>
      </c>
      <c r="E169" s="56">
        <f t="shared" ca="1" si="74"/>
        <v>0.84393011604024348</v>
      </c>
      <c r="F169" s="42">
        <f t="shared" ca="1" si="75"/>
        <v>31.932967909656011</v>
      </c>
      <c r="G169" s="42"/>
      <c r="H169" s="25">
        <v>165</v>
      </c>
      <c r="I169" s="42">
        <f t="shared" ca="1" si="76"/>
        <v>0.48241110689971567</v>
      </c>
      <c r="J169" s="42">
        <f t="shared" ca="1" si="77"/>
        <v>3.5064964878537634</v>
      </c>
      <c r="K169" s="4"/>
      <c r="L169" s="4"/>
      <c r="M169" s="4"/>
      <c r="O169" s="25">
        <v>165</v>
      </c>
      <c r="P169" s="58">
        <f t="shared" ca="1" si="78"/>
        <v>0.27851236802474943</v>
      </c>
      <c r="Q169" s="42">
        <f t="shared" ca="1" si="79"/>
        <v>337.8844709571876</v>
      </c>
      <c r="R169" s="42"/>
      <c r="S169" s="25">
        <v>165</v>
      </c>
      <c r="T169" s="58">
        <f t="shared" ca="1" si="80"/>
        <v>0.84096430479281925</v>
      </c>
      <c r="U169" s="42">
        <f t="shared" ca="1" si="81"/>
        <v>3.8036262786525148</v>
      </c>
      <c r="W169" s="1">
        <f t="shared" ca="1" si="84"/>
        <v>46262.630148732853</v>
      </c>
      <c r="X169" s="1">
        <f t="shared" ca="1" si="85"/>
        <v>46262.776252753181</v>
      </c>
      <c r="Y169" s="1">
        <f t="shared" ca="1" si="86"/>
        <v>46447.755246864879</v>
      </c>
      <c r="Z169" s="1">
        <f t="shared" ca="1" si="87"/>
        <v>46447.913731293156</v>
      </c>
      <c r="AC169" s="49">
        <v>166</v>
      </c>
      <c r="AD169" s="90">
        <f t="shared" ca="1" si="65"/>
        <v>44985.100409413601</v>
      </c>
      <c r="AE169" s="49" t="str">
        <f t="shared" ca="1" si="66"/>
        <v>EQUIPO 2</v>
      </c>
      <c r="AF169" s="49" t="str">
        <f t="shared" ca="1" si="67"/>
        <v>FIN</v>
      </c>
      <c r="AG169" s="49">
        <f t="shared" ca="1" si="82"/>
        <v>1</v>
      </c>
      <c r="AH169" s="49">
        <f t="shared" ca="1" si="83"/>
        <v>1</v>
      </c>
      <c r="AI169" s="49">
        <f t="shared" ca="1" si="68"/>
        <v>1</v>
      </c>
      <c r="AJ169" s="49">
        <f t="shared" ca="1" si="69"/>
        <v>9900</v>
      </c>
      <c r="AK169" s="49">
        <f t="shared" ca="1" si="70"/>
        <v>21.59017407358624</v>
      </c>
      <c r="AL169" s="49">
        <f t="shared" ca="1" si="71"/>
        <v>213742.72332850378</v>
      </c>
      <c r="AM169" s="49">
        <f t="shared" ca="1" si="64"/>
        <v>213742.72332850378</v>
      </c>
      <c r="AN169" s="49">
        <f t="shared" ca="1" si="72"/>
        <v>2023</v>
      </c>
      <c r="AO169" s="49">
        <f t="shared" ca="1" si="73"/>
        <v>2</v>
      </c>
      <c r="AU169" s="25">
        <v>159</v>
      </c>
      <c r="AV169" s="25">
        <v>0.99246535124440205</v>
      </c>
      <c r="AW169" s="25">
        <v>0.98890361356928946</v>
      </c>
      <c r="AX169" s="25">
        <v>0.99527372784801293</v>
      </c>
      <c r="AY169" s="25">
        <v>0.98669344451797814</v>
      </c>
      <c r="AZ169" s="25">
        <v>0.97307840343881835</v>
      </c>
      <c r="BA169" s="25">
        <v>0.98186969983809957</v>
      </c>
      <c r="BB169" s="25">
        <v>0.99529659644389668</v>
      </c>
      <c r="BC169" s="25">
        <v>0.98254781484109577</v>
      </c>
      <c r="BD169" s="25">
        <v>0.9974921579834426</v>
      </c>
      <c r="BE169" s="25">
        <v>0.99305124320525939</v>
      </c>
      <c r="BF169" s="25">
        <v>0.98021825622600967</v>
      </c>
      <c r="BG169" s="25">
        <v>0.98331644221812753</v>
      </c>
      <c r="BH169" s="25">
        <v>0.97307840343881835</v>
      </c>
      <c r="BI169" s="25">
        <v>0.9875595283202846</v>
      </c>
    </row>
    <row r="170" spans="4:61">
      <c r="D170" s="25">
        <v>166</v>
      </c>
      <c r="E170" s="56">
        <f t="shared" ca="1" si="74"/>
        <v>0.67363925340353448</v>
      </c>
      <c r="F170" s="42">
        <f t="shared" ca="1" si="75"/>
        <v>82.635726819800439</v>
      </c>
      <c r="G170" s="42"/>
      <c r="H170" s="25">
        <v>166</v>
      </c>
      <c r="I170" s="42">
        <f t="shared" ca="1" si="76"/>
        <v>0.79838802827024935</v>
      </c>
      <c r="J170" s="42">
        <f t="shared" ca="1" si="77"/>
        <v>3.7938234661048784</v>
      </c>
      <c r="K170" s="4"/>
      <c r="L170" s="4"/>
      <c r="M170" s="4"/>
      <c r="O170" s="25">
        <v>166</v>
      </c>
      <c r="P170" s="58">
        <f t="shared" ca="1" si="78"/>
        <v>0.61695377019794417</v>
      </c>
      <c r="Q170" s="42">
        <f t="shared" ca="1" si="79"/>
        <v>121.32968198905627</v>
      </c>
      <c r="R170" s="42"/>
      <c r="S170" s="25">
        <v>166</v>
      </c>
      <c r="T170" s="58">
        <f t="shared" ca="1" si="80"/>
        <v>6.1075899363780772E-2</v>
      </c>
      <c r="U170" s="42">
        <f t="shared" ca="1" si="81"/>
        <v>3.026043485940404</v>
      </c>
      <c r="W170" s="1">
        <f t="shared" ca="1" si="84"/>
        <v>46266.219408037337</v>
      </c>
      <c r="X170" s="1">
        <f t="shared" ca="1" si="85"/>
        <v>46266.377484015095</v>
      </c>
      <c r="Y170" s="1">
        <f t="shared" ca="1" si="86"/>
        <v>46452.969134709369</v>
      </c>
      <c r="Z170" s="1">
        <f t="shared" ca="1" si="87"/>
        <v>46453.095219854615</v>
      </c>
      <c r="AC170" s="49">
        <v>167</v>
      </c>
      <c r="AD170" s="90">
        <f t="shared" ca="1" si="65"/>
        <v>44986</v>
      </c>
      <c r="AE170" s="49" t="str">
        <f t="shared" ca="1" si="66"/>
        <v>CAMBIO MES</v>
      </c>
      <c r="AF170" s="49" t="str">
        <f t="shared" ca="1" si="67"/>
        <v>CAMBIO MES</v>
      </c>
      <c r="AG170" s="49">
        <f t="shared" ca="1" si="82"/>
        <v>1</v>
      </c>
      <c r="AH170" s="49">
        <f t="shared" ca="1" si="83"/>
        <v>1</v>
      </c>
      <c r="AI170" s="49">
        <f t="shared" ca="1" si="68"/>
        <v>1</v>
      </c>
      <c r="AJ170" s="49">
        <f t="shared" ca="1" si="69"/>
        <v>9900</v>
      </c>
      <c r="AK170" s="49">
        <f t="shared" ca="1" si="70"/>
        <v>62.693031227623578</v>
      </c>
      <c r="AL170" s="49">
        <f t="shared" ca="1" si="71"/>
        <v>620661.00915347342</v>
      </c>
      <c r="AM170" s="49">
        <f t="shared" ca="1" si="64"/>
        <v>620661.00915347342</v>
      </c>
      <c r="AN170" s="49">
        <f t="shared" ca="1" si="72"/>
        <v>2023</v>
      </c>
      <c r="AO170" s="49">
        <f t="shared" ca="1" si="73"/>
        <v>3</v>
      </c>
      <c r="AU170" s="25">
        <v>160</v>
      </c>
      <c r="AV170" s="25">
        <v>0.99061204265125302</v>
      </c>
      <c r="AW170" s="25">
        <v>0.98570813127962176</v>
      </c>
      <c r="AX170" s="25">
        <v>0.97598813510607196</v>
      </c>
      <c r="AY170" s="25">
        <v>0.98498655993251605</v>
      </c>
      <c r="AZ170" s="25">
        <v>0.99775510483190599</v>
      </c>
      <c r="BA170" s="25">
        <v>0.98104610766064115</v>
      </c>
      <c r="BB170" s="25">
        <v>0.98853701478639922</v>
      </c>
      <c r="BC170" s="25">
        <v>0.99497228176145591</v>
      </c>
      <c r="BD170" s="25">
        <v>0.99027528538150755</v>
      </c>
      <c r="BE170" s="25">
        <v>0.98345390142605971</v>
      </c>
      <c r="BF170" s="25">
        <v>0.97967995938112551</v>
      </c>
      <c r="BG170" s="25">
        <v>0.97946321400759162</v>
      </c>
      <c r="BH170" s="25">
        <v>0.97598813510607196</v>
      </c>
      <c r="BI170" s="25">
        <v>0.98604257483051683</v>
      </c>
    </row>
    <row r="171" spans="4:61">
      <c r="D171" s="25">
        <v>167</v>
      </c>
      <c r="E171" s="56">
        <f t="shared" ca="1" si="74"/>
        <v>0.63601373286065055</v>
      </c>
      <c r="F171" s="42">
        <f t="shared" ca="1" si="75"/>
        <v>96.279825547830271</v>
      </c>
      <c r="G171" s="42"/>
      <c r="H171" s="25">
        <v>167</v>
      </c>
      <c r="I171" s="42">
        <f t="shared" ca="1" si="76"/>
        <v>0.90769309497847228</v>
      </c>
      <c r="J171" s="42">
        <f t="shared" ca="1" si="77"/>
        <v>3.9540787552634926</v>
      </c>
      <c r="K171" s="4"/>
      <c r="L171" s="4"/>
      <c r="M171" s="4"/>
      <c r="O171" s="25">
        <v>167</v>
      </c>
      <c r="P171" s="58">
        <f t="shared" ca="1" si="78"/>
        <v>0.56878605662316972</v>
      </c>
      <c r="Q171" s="42">
        <f t="shared" ca="1" si="79"/>
        <v>142.90798015860298</v>
      </c>
      <c r="R171" s="42"/>
      <c r="S171" s="25">
        <v>167</v>
      </c>
      <c r="T171" s="58">
        <f t="shared" ca="1" si="80"/>
        <v>1.1186100349945605E-2</v>
      </c>
      <c r="U171" s="42">
        <f t="shared" ca="1" si="81"/>
        <v>2.8004355376654231</v>
      </c>
      <c r="W171" s="1">
        <f t="shared" ca="1" si="84"/>
        <v>46270.389143412918</v>
      </c>
      <c r="X171" s="1">
        <f t="shared" ca="1" si="85"/>
        <v>46270.553896694386</v>
      </c>
      <c r="Y171" s="1">
        <f t="shared" ca="1" si="86"/>
        <v>46459.049719027891</v>
      </c>
      <c r="Z171" s="1">
        <f t="shared" ca="1" si="87"/>
        <v>46459.166403841962</v>
      </c>
      <c r="AC171" s="49">
        <v>168</v>
      </c>
      <c r="AD171" s="90">
        <f t="shared" ca="1" si="65"/>
        <v>44988.612209634484</v>
      </c>
      <c r="AE171" s="49" t="str">
        <f t="shared" ca="1" si="66"/>
        <v>EQUIPO 2</v>
      </c>
      <c r="AF171" s="49" t="str">
        <f t="shared" ca="1" si="67"/>
        <v>INICIO</v>
      </c>
      <c r="AG171" s="49">
        <f t="shared" ca="1" si="82"/>
        <v>1</v>
      </c>
      <c r="AH171" s="49">
        <f t="shared" ca="1" si="83"/>
        <v>0</v>
      </c>
      <c r="AI171" s="49">
        <f t="shared" ca="1" si="68"/>
        <v>1</v>
      </c>
      <c r="AJ171" s="49">
        <f t="shared" ca="1" si="69"/>
        <v>4500</v>
      </c>
      <c r="AK171" s="49">
        <f t="shared" ca="1" si="70"/>
        <v>3.6624216445488855</v>
      </c>
      <c r="AL171" s="49">
        <f t="shared" ca="1" si="71"/>
        <v>16480.897400469985</v>
      </c>
      <c r="AM171" s="49">
        <f t="shared" ca="1" si="64"/>
        <v>36257.974281033967</v>
      </c>
      <c r="AN171" s="49">
        <f t="shared" ca="1" si="72"/>
        <v>2023</v>
      </c>
      <c r="AO171" s="49">
        <f t="shared" ca="1" si="73"/>
        <v>3</v>
      </c>
      <c r="AU171" s="25">
        <v>161</v>
      </c>
      <c r="AV171" s="25">
        <v>0.98106459149877845</v>
      </c>
      <c r="AW171" s="25">
        <v>0.98956835989198022</v>
      </c>
      <c r="AX171" s="25">
        <v>0.98489773752782916</v>
      </c>
      <c r="AY171" s="25">
        <v>0.97973616648045958</v>
      </c>
      <c r="AZ171" s="25">
        <v>0.98168363930723468</v>
      </c>
      <c r="BA171" s="25">
        <v>0.98628291903777143</v>
      </c>
      <c r="BB171" s="25">
        <v>0.97961493141271827</v>
      </c>
      <c r="BC171" s="25">
        <v>0.98471537485214256</v>
      </c>
      <c r="BD171" s="25">
        <v>0.99376274180369228</v>
      </c>
      <c r="BE171" s="25">
        <v>0.98147064279161933</v>
      </c>
      <c r="BF171" s="25">
        <v>0.99072491052599299</v>
      </c>
      <c r="BG171" s="25">
        <v>0.98821496376179696</v>
      </c>
      <c r="BH171" s="25">
        <v>0.97961493141271827</v>
      </c>
      <c r="BI171" s="25">
        <v>0.98518315082273</v>
      </c>
    </row>
    <row r="172" spans="4:61">
      <c r="D172" s="25">
        <v>168</v>
      </c>
      <c r="E172" s="56">
        <f t="shared" ca="1" si="74"/>
        <v>0.31725278788544775</v>
      </c>
      <c r="F172" s="42">
        <f t="shared" ca="1" si="75"/>
        <v>274.4232628119027</v>
      </c>
      <c r="G172" s="42"/>
      <c r="H172" s="25">
        <v>168</v>
      </c>
      <c r="I172" s="42">
        <f t="shared" ca="1" si="76"/>
        <v>0.72630761229459129</v>
      </c>
      <c r="J172" s="42">
        <f t="shared" ca="1" si="77"/>
        <v>3.7173556643998302</v>
      </c>
      <c r="K172" s="4"/>
      <c r="L172" s="4"/>
      <c r="M172" s="4"/>
      <c r="O172" s="25">
        <v>168</v>
      </c>
      <c r="P172" s="58">
        <f t="shared" ca="1" si="78"/>
        <v>5.0999739569927094E-2</v>
      </c>
      <c r="Q172" s="42">
        <f t="shared" ca="1" si="79"/>
        <v>822.11625237190424</v>
      </c>
      <c r="R172" s="42"/>
      <c r="S172" s="25">
        <v>168</v>
      </c>
      <c r="T172" s="58">
        <f t="shared" ca="1" si="80"/>
        <v>0.3162779203984849</v>
      </c>
      <c r="U172" s="42">
        <f t="shared" ca="1" si="81"/>
        <v>3.3523513116843069</v>
      </c>
      <c r="W172" s="1">
        <f t="shared" ca="1" si="84"/>
        <v>46281.988199311549</v>
      </c>
      <c r="X172" s="1">
        <f t="shared" ca="1" si="85"/>
        <v>46282.143089130899</v>
      </c>
      <c r="Y172" s="1">
        <f t="shared" ca="1" si="86"/>
        <v>46493.421247690792</v>
      </c>
      <c r="Z172" s="1">
        <f t="shared" ca="1" si="87"/>
        <v>46493.560928995445</v>
      </c>
      <c r="AC172" s="49">
        <v>169</v>
      </c>
      <c r="AD172" s="90">
        <f t="shared" ca="1" si="65"/>
        <v>44988.764810536341</v>
      </c>
      <c r="AE172" s="49" t="str">
        <f t="shared" ca="1" si="66"/>
        <v>EQUIPO 2</v>
      </c>
      <c r="AF172" s="49" t="str">
        <f t="shared" ca="1" si="67"/>
        <v>FIN</v>
      </c>
      <c r="AG172" s="49">
        <f t="shared" ca="1" si="82"/>
        <v>1</v>
      </c>
      <c r="AH172" s="49">
        <f t="shared" ca="1" si="83"/>
        <v>1</v>
      </c>
      <c r="AI172" s="49">
        <f t="shared" ca="1" si="68"/>
        <v>1</v>
      </c>
      <c r="AJ172" s="49">
        <f t="shared" ca="1" si="69"/>
        <v>9900</v>
      </c>
      <c r="AK172" s="49">
        <f t="shared" ca="1" si="70"/>
        <v>180.6961646747659</v>
      </c>
      <c r="AL172" s="49">
        <f t="shared" ca="1" si="71"/>
        <v>1788892.0302801824</v>
      </c>
      <c r="AM172" s="49">
        <f t="shared" ca="1" si="64"/>
        <v>1788892.0302801824</v>
      </c>
      <c r="AN172" s="49">
        <f t="shared" ca="1" si="72"/>
        <v>2023</v>
      </c>
      <c r="AO172" s="49">
        <f t="shared" ca="1" si="73"/>
        <v>3</v>
      </c>
      <c r="AU172" s="25">
        <v>162</v>
      </c>
      <c r="AV172" s="25">
        <v>0.97576797387287528</v>
      </c>
      <c r="AW172" s="25">
        <v>0.99256830761934833</v>
      </c>
      <c r="AX172" s="25">
        <v>0.98381214268132444</v>
      </c>
      <c r="AY172" s="25">
        <v>0.98115250817155153</v>
      </c>
      <c r="AZ172" s="25">
        <v>0.99194019202160366</v>
      </c>
      <c r="BA172" s="25">
        <v>0.99763860733825527</v>
      </c>
      <c r="BB172" s="25">
        <v>0.98559589998298935</v>
      </c>
      <c r="BC172" s="25">
        <v>0.99695500451899455</v>
      </c>
      <c r="BD172" s="25">
        <v>0.99045351726717601</v>
      </c>
      <c r="BE172" s="25">
        <v>0.99311338262316262</v>
      </c>
      <c r="BF172" s="25">
        <v>0.98147119120101589</v>
      </c>
      <c r="BG172" s="25">
        <v>0.98543621398631631</v>
      </c>
      <c r="BH172" s="25">
        <v>0.97576797387287528</v>
      </c>
      <c r="BI172" s="25">
        <v>0.98804866542021152</v>
      </c>
    </row>
    <row r="173" spans="4:61">
      <c r="D173" s="25">
        <v>169</v>
      </c>
      <c r="E173" s="56">
        <f t="shared" ca="1" si="74"/>
        <v>0.81436789956735356</v>
      </c>
      <c r="F173" s="42">
        <f t="shared" ca="1" si="75"/>
        <v>39.576379050984443</v>
      </c>
      <c r="G173" s="42"/>
      <c r="H173" s="25">
        <v>169</v>
      </c>
      <c r="I173" s="42">
        <f t="shared" ca="1" si="76"/>
        <v>7.1489913962114127E-2</v>
      </c>
      <c r="J173" s="42">
        <f t="shared" ca="1" si="77"/>
        <v>3.0426225395290851</v>
      </c>
      <c r="K173" s="4"/>
      <c r="L173" s="4"/>
      <c r="M173" s="4"/>
      <c r="O173" s="25">
        <v>169</v>
      </c>
      <c r="P173" s="58">
        <f t="shared" ca="1" si="78"/>
        <v>0.78566562597728606</v>
      </c>
      <c r="Q173" s="42">
        <f t="shared" ca="1" si="79"/>
        <v>58.442019267832073</v>
      </c>
      <c r="R173" s="42"/>
      <c r="S173" s="25">
        <v>169</v>
      </c>
      <c r="T173" s="58">
        <f t="shared" ca="1" si="80"/>
        <v>3.8974672407247057E-2</v>
      </c>
      <c r="U173" s="42">
        <f t="shared" ca="1" si="81"/>
        <v>2.9597514838078647</v>
      </c>
      <c r="W173" s="1">
        <f t="shared" ca="1" si="84"/>
        <v>46283.792104924687</v>
      </c>
      <c r="X173" s="1">
        <f t="shared" ca="1" si="85"/>
        <v>46283.918880863836</v>
      </c>
      <c r="Y173" s="1">
        <f t="shared" ca="1" si="86"/>
        <v>46495.996013131604</v>
      </c>
      <c r="Z173" s="1">
        <f t="shared" ca="1" si="87"/>
        <v>46496.119336110096</v>
      </c>
      <c r="AC173" s="49">
        <v>170</v>
      </c>
      <c r="AD173" s="90">
        <f t="shared" ca="1" si="65"/>
        <v>44996.293817397789</v>
      </c>
      <c r="AE173" s="49" t="str">
        <f t="shared" ca="1" si="66"/>
        <v>EQUIPO 2</v>
      </c>
      <c r="AF173" s="49" t="str">
        <f t="shared" ca="1" si="67"/>
        <v>INICIO</v>
      </c>
      <c r="AG173" s="49">
        <f t="shared" ca="1" si="82"/>
        <v>1</v>
      </c>
      <c r="AH173" s="49">
        <f t="shared" ca="1" si="83"/>
        <v>0</v>
      </c>
      <c r="AI173" s="49">
        <f t="shared" ca="1" si="68"/>
        <v>1</v>
      </c>
      <c r="AJ173" s="49">
        <f t="shared" ca="1" si="69"/>
        <v>4500</v>
      </c>
      <c r="AK173" s="49">
        <f t="shared" ca="1" si="70"/>
        <v>3.2404808284481987</v>
      </c>
      <c r="AL173" s="49">
        <f t="shared" ca="1" si="71"/>
        <v>14582.163728016894</v>
      </c>
      <c r="AM173" s="49">
        <f t="shared" ca="1" si="64"/>
        <v>32080.760201637167</v>
      </c>
      <c r="AN173" s="49">
        <f t="shared" ca="1" si="72"/>
        <v>2023</v>
      </c>
      <c r="AO173" s="49">
        <f t="shared" ca="1" si="73"/>
        <v>3</v>
      </c>
      <c r="AU173" s="25">
        <v>163</v>
      </c>
      <c r="AV173" s="25">
        <v>0.99026806983948146</v>
      </c>
      <c r="AW173" s="25">
        <v>0.97843223129661316</v>
      </c>
      <c r="AX173" s="25">
        <v>0.98605771295787237</v>
      </c>
      <c r="AY173" s="25">
        <v>0.99144890663571117</v>
      </c>
      <c r="AZ173" s="25">
        <v>0.9953787316828252</v>
      </c>
      <c r="BA173" s="25">
        <v>0.99727937004632128</v>
      </c>
      <c r="BB173" s="25">
        <v>0.98811834424261624</v>
      </c>
      <c r="BC173" s="25">
        <v>0.99296698929383898</v>
      </c>
      <c r="BD173" s="25">
        <v>0.98089877964100081</v>
      </c>
      <c r="BE173" s="25">
        <v>0.98135376801801177</v>
      </c>
      <c r="BF173" s="25">
        <v>0.99008291953716898</v>
      </c>
      <c r="BG173" s="25">
        <v>0.98122544645621457</v>
      </c>
      <c r="BH173" s="25">
        <v>0.97843223129661316</v>
      </c>
      <c r="BI173" s="25">
        <v>0.98770932956288759</v>
      </c>
    </row>
    <row r="174" spans="4:61">
      <c r="D174" s="25">
        <v>170</v>
      </c>
      <c r="E174" s="56">
        <f t="shared" ca="1" si="74"/>
        <v>0.75706024675165562</v>
      </c>
      <c r="F174" s="42">
        <f t="shared" ca="1" si="75"/>
        <v>55.719466947627431</v>
      </c>
      <c r="G174" s="42"/>
      <c r="H174" s="25">
        <v>170</v>
      </c>
      <c r="I174" s="42">
        <f t="shared" ca="1" si="76"/>
        <v>0.2153655188325434</v>
      </c>
      <c r="J174" s="42">
        <f t="shared" ca="1" si="77"/>
        <v>3.2636220064605914</v>
      </c>
      <c r="K174" s="4"/>
      <c r="L174" s="4"/>
      <c r="M174" s="4"/>
      <c r="O174" s="25">
        <v>170</v>
      </c>
      <c r="P174" s="58">
        <f t="shared" ca="1" si="78"/>
        <v>0.39899772735819394</v>
      </c>
      <c r="Q174" s="42">
        <f t="shared" ca="1" si="79"/>
        <v>238.70793683407592</v>
      </c>
      <c r="R174" s="42"/>
      <c r="S174" s="25">
        <v>170</v>
      </c>
      <c r="T174" s="58">
        <f t="shared" ca="1" si="80"/>
        <v>0.97139789801384335</v>
      </c>
      <c r="U174" s="42">
        <f t="shared" ca="1" si="81"/>
        <v>4.0797034451076897</v>
      </c>
      <c r="W174" s="1">
        <f t="shared" ca="1" si="84"/>
        <v>46286.240525319983</v>
      </c>
      <c r="X174" s="1">
        <f t="shared" ca="1" si="85"/>
        <v>46286.376509570255</v>
      </c>
      <c r="Y174" s="1">
        <f t="shared" ca="1" si="86"/>
        <v>46506.065500144847</v>
      </c>
      <c r="Z174" s="1">
        <f t="shared" ca="1" si="87"/>
        <v>46506.235487788392</v>
      </c>
      <c r="AC174" s="49">
        <v>171</v>
      </c>
      <c r="AD174" s="90">
        <f t="shared" ca="1" si="65"/>
        <v>44996.428837432308</v>
      </c>
      <c r="AE174" s="49" t="str">
        <f t="shared" ca="1" si="66"/>
        <v>EQUIPO 2</v>
      </c>
      <c r="AF174" s="49" t="str">
        <f t="shared" ca="1" si="67"/>
        <v>FIN</v>
      </c>
      <c r="AG174" s="49">
        <f t="shared" ca="1" si="82"/>
        <v>1</v>
      </c>
      <c r="AH174" s="49">
        <f t="shared" ca="1" si="83"/>
        <v>1</v>
      </c>
      <c r="AI174" s="49">
        <f t="shared" ca="1" si="68"/>
        <v>1</v>
      </c>
      <c r="AJ174" s="49">
        <f t="shared" ca="1" si="69"/>
        <v>9900</v>
      </c>
      <c r="AK174" s="49">
        <f t="shared" ca="1" si="70"/>
        <v>258.95162014727248</v>
      </c>
      <c r="AL174" s="49">
        <f t="shared" ca="1" si="71"/>
        <v>2563621.0394579973</v>
      </c>
      <c r="AM174" s="49">
        <f t="shared" ca="1" si="64"/>
        <v>2563621.0394579973</v>
      </c>
      <c r="AN174" s="49">
        <f t="shared" ca="1" si="72"/>
        <v>2023</v>
      </c>
      <c r="AO174" s="49">
        <f t="shared" ca="1" si="73"/>
        <v>3</v>
      </c>
      <c r="AU174" s="25">
        <v>164</v>
      </c>
      <c r="AV174" s="25">
        <v>0.98348739993680001</v>
      </c>
      <c r="AW174" s="25">
        <v>0.98448438133723581</v>
      </c>
      <c r="AX174" s="25">
        <v>0.98725759506767063</v>
      </c>
      <c r="AY174" s="25">
        <v>0.99435601286238029</v>
      </c>
      <c r="AZ174" s="25">
        <v>0.98765484318825503</v>
      </c>
      <c r="BA174" s="25">
        <v>0.99014142280379236</v>
      </c>
      <c r="BB174" s="25">
        <v>0.99527759355755097</v>
      </c>
      <c r="BC174" s="25">
        <v>0.98685322903408867</v>
      </c>
      <c r="BD174" s="25">
        <v>0.99321347300228335</v>
      </c>
      <c r="BE174" s="25">
        <v>0.98813265997697464</v>
      </c>
      <c r="BF174" s="25">
        <v>0.98142727377968264</v>
      </c>
      <c r="BG174" s="25">
        <v>0.99023459867238928</v>
      </c>
      <c r="BH174" s="25">
        <v>0.98142727377968264</v>
      </c>
      <c r="BI174" s="25">
        <v>0.98852919894698821</v>
      </c>
    </row>
    <row r="175" spans="4:61">
      <c r="D175" s="25">
        <v>171</v>
      </c>
      <c r="E175" s="56">
        <f t="shared" ca="1" si="74"/>
        <v>0.44374294181247897</v>
      </c>
      <c r="F175" s="42">
        <f t="shared" ca="1" si="75"/>
        <v>185.99711411989531</v>
      </c>
      <c r="G175" s="42"/>
      <c r="H175" s="25">
        <v>171</v>
      </c>
      <c r="I175" s="42">
        <f t="shared" ca="1" si="76"/>
        <v>0.57157179760516152</v>
      </c>
      <c r="J175" s="42">
        <f t="shared" ca="1" si="77"/>
        <v>3.5797927420807087</v>
      </c>
      <c r="K175" s="4"/>
      <c r="L175" s="4"/>
      <c r="M175" s="4"/>
      <c r="O175" s="25">
        <v>171</v>
      </c>
      <c r="P175" s="58">
        <f t="shared" ca="1" si="78"/>
        <v>3.3813355619584762E-2</v>
      </c>
      <c r="Q175" s="42">
        <f t="shared" ca="1" si="79"/>
        <v>941.99142228251776</v>
      </c>
      <c r="R175" s="42"/>
      <c r="S175" s="25">
        <v>171</v>
      </c>
      <c r="T175" s="58">
        <f t="shared" ca="1" si="80"/>
        <v>0.50342900525783341</v>
      </c>
      <c r="U175" s="42">
        <f t="shared" ca="1" si="81"/>
        <v>3.5011078133167159</v>
      </c>
      <c r="W175" s="1">
        <f t="shared" ca="1" si="84"/>
        <v>46294.126389325247</v>
      </c>
      <c r="X175" s="1">
        <f t="shared" ca="1" si="85"/>
        <v>46294.27554735617</v>
      </c>
      <c r="Y175" s="1">
        <f t="shared" ca="1" si="86"/>
        <v>46545.485130383495</v>
      </c>
      <c r="Z175" s="1">
        <f t="shared" ca="1" si="87"/>
        <v>46545.631009875717</v>
      </c>
      <c r="AC175" s="49">
        <v>172</v>
      </c>
      <c r="AD175" s="90">
        <f t="shared" ca="1" si="65"/>
        <v>45007.218488271777</v>
      </c>
      <c r="AE175" s="49" t="str">
        <f t="shared" ca="1" si="66"/>
        <v>EQUIPO 1</v>
      </c>
      <c r="AF175" s="49" t="str">
        <f t="shared" ca="1" si="67"/>
        <v>INICIO</v>
      </c>
      <c r="AG175" s="49">
        <f t="shared" ca="1" si="82"/>
        <v>0</v>
      </c>
      <c r="AH175" s="49">
        <f t="shared" ca="1" si="83"/>
        <v>1</v>
      </c>
      <c r="AI175" s="49">
        <f t="shared" ca="1" si="68"/>
        <v>1</v>
      </c>
      <c r="AJ175" s="49">
        <f t="shared" ca="1" si="69"/>
        <v>5400</v>
      </c>
      <c r="AK175" s="49">
        <f t="shared" ca="1" si="70"/>
        <v>3.4374840717064217</v>
      </c>
      <c r="AL175" s="49">
        <f t="shared" ca="1" si="71"/>
        <v>18562.413987214677</v>
      </c>
      <c r="AM175" s="49">
        <f t="shared" ca="1" si="64"/>
        <v>34031.092309893575</v>
      </c>
      <c r="AN175" s="49">
        <f t="shared" ca="1" si="72"/>
        <v>2023</v>
      </c>
      <c r="AO175" s="49">
        <f t="shared" ca="1" si="73"/>
        <v>3</v>
      </c>
      <c r="AU175" s="25">
        <v>165</v>
      </c>
      <c r="AV175" s="25">
        <v>0.99249189986477371</v>
      </c>
      <c r="AW175" s="25">
        <v>0.99015803731828733</v>
      </c>
      <c r="AX175" s="25">
        <v>0.99038276967092487</v>
      </c>
      <c r="AY175" s="25">
        <v>0.98094128851202722</v>
      </c>
      <c r="AZ175" s="25">
        <v>0.97821852492739181</v>
      </c>
      <c r="BA175" s="25">
        <v>0.99744440730481243</v>
      </c>
      <c r="BB175" s="25">
        <v>0.98354181014347875</v>
      </c>
      <c r="BC175" s="25">
        <v>0.98548488377299737</v>
      </c>
      <c r="BD175" s="25">
        <v>0.99477894221443786</v>
      </c>
      <c r="BE175" s="25">
        <v>0.99084183238819667</v>
      </c>
      <c r="BF175" s="25">
        <v>1</v>
      </c>
      <c r="BG175" s="25">
        <v>0.98287723954333672</v>
      </c>
      <c r="BH175" s="25">
        <v>0.97821852492739181</v>
      </c>
      <c r="BI175" s="25">
        <v>0.98894182369589567</v>
      </c>
    </row>
    <row r="176" spans="4:61">
      <c r="D176" s="25">
        <v>172</v>
      </c>
      <c r="E176" s="56">
        <f t="shared" ca="1" si="74"/>
        <v>0.9021437144208555</v>
      </c>
      <c r="F176" s="42">
        <f t="shared" ca="1" si="75"/>
        <v>18.206368352291349</v>
      </c>
      <c r="G176" s="42"/>
      <c r="H176" s="25">
        <v>172</v>
      </c>
      <c r="I176" s="42">
        <f t="shared" ca="1" si="76"/>
        <v>0.74029040903120813</v>
      </c>
      <c r="J176" s="42">
        <f t="shared" ca="1" si="77"/>
        <v>3.7312512988351649</v>
      </c>
      <c r="K176" s="4"/>
      <c r="L176" s="4"/>
      <c r="M176" s="4"/>
      <c r="O176" s="25">
        <v>172</v>
      </c>
      <c r="P176" s="58">
        <f t="shared" ca="1" si="78"/>
        <v>0.96874910443723383</v>
      </c>
      <c r="Q176" s="42">
        <f t="shared" ca="1" si="79"/>
        <v>6.9188819673579207</v>
      </c>
      <c r="R176" s="42"/>
      <c r="S176" s="25">
        <v>172</v>
      </c>
      <c r="T176" s="58">
        <f t="shared" ca="1" si="80"/>
        <v>0.5264286515254728</v>
      </c>
      <c r="U176" s="42">
        <f t="shared" ca="1" si="81"/>
        <v>3.5187424049850122</v>
      </c>
      <c r="W176" s="1">
        <f t="shared" ca="1" si="84"/>
        <v>46295.034146037513</v>
      </c>
      <c r="X176" s="1">
        <f t="shared" ca="1" si="85"/>
        <v>46295.189614841634</v>
      </c>
      <c r="Y176" s="1">
        <f t="shared" ca="1" si="86"/>
        <v>46545.919296624357</v>
      </c>
      <c r="Z176" s="1">
        <f t="shared" ca="1" si="87"/>
        <v>46546.06591089123</v>
      </c>
      <c r="AC176" s="49">
        <v>173</v>
      </c>
      <c r="AD176" s="90">
        <f t="shared" ca="1" si="65"/>
        <v>45007.361716774765</v>
      </c>
      <c r="AE176" s="49" t="str">
        <f t="shared" ca="1" si="66"/>
        <v>EQUIPO 1</v>
      </c>
      <c r="AF176" s="49" t="str">
        <f t="shared" ca="1" si="67"/>
        <v>FIN</v>
      </c>
      <c r="AG176" s="49">
        <f t="shared" ca="1" si="82"/>
        <v>1</v>
      </c>
      <c r="AH176" s="49">
        <f t="shared" ca="1" si="83"/>
        <v>1</v>
      </c>
      <c r="AI176" s="49">
        <f t="shared" ca="1" si="68"/>
        <v>1</v>
      </c>
      <c r="AJ176" s="49">
        <f t="shared" ca="1" si="69"/>
        <v>9900</v>
      </c>
      <c r="AK176" s="49">
        <f t="shared" ca="1" si="70"/>
        <v>28.763893233204726</v>
      </c>
      <c r="AL176" s="49">
        <f t="shared" ca="1" si="71"/>
        <v>284762.54300872679</v>
      </c>
      <c r="AM176" s="49">
        <f t="shared" ca="1" si="64"/>
        <v>284762.54300872679</v>
      </c>
      <c r="AN176" s="49">
        <f t="shared" ca="1" si="72"/>
        <v>2023</v>
      </c>
      <c r="AO176" s="49">
        <f t="shared" ca="1" si="73"/>
        <v>3</v>
      </c>
      <c r="AU176" s="25">
        <v>166</v>
      </c>
      <c r="AV176" s="25">
        <v>0.99761779162733788</v>
      </c>
      <c r="AW176" s="25">
        <v>0.99769805300192349</v>
      </c>
      <c r="AX176" s="25">
        <v>0.99044956971224718</v>
      </c>
      <c r="AY176" s="25">
        <v>0.98923618307580674</v>
      </c>
      <c r="AZ176" s="25">
        <v>0.98111377808183831</v>
      </c>
      <c r="BA176" s="25">
        <v>0.98261533750547014</v>
      </c>
      <c r="BB176" s="25">
        <v>0.99045815492607292</v>
      </c>
      <c r="BC176" s="25">
        <v>0.99025207149326999</v>
      </c>
      <c r="BD176" s="25">
        <v>0.98388308153224557</v>
      </c>
      <c r="BE176" s="25">
        <v>0.97508592820371542</v>
      </c>
      <c r="BF176" s="25">
        <v>0.98998612131904462</v>
      </c>
      <c r="BG176" s="25">
        <v>0.98767694563804975</v>
      </c>
      <c r="BH176" s="25">
        <v>0.97508592820371542</v>
      </c>
      <c r="BI176" s="25">
        <v>0.98797283185878104</v>
      </c>
    </row>
    <row r="177" spans="4:61">
      <c r="D177" s="25">
        <v>173</v>
      </c>
      <c r="E177" s="56">
        <f t="shared" ca="1" si="74"/>
        <v>0.80241073141292385</v>
      </c>
      <c r="F177" s="42">
        <f t="shared" ca="1" si="75"/>
        <v>42.797975329057842</v>
      </c>
      <c r="G177" s="42"/>
      <c r="H177" s="25">
        <v>173</v>
      </c>
      <c r="I177" s="42">
        <f t="shared" ca="1" si="76"/>
        <v>0.91711892610138102</v>
      </c>
      <c r="J177" s="42">
        <f t="shared" ca="1" si="77"/>
        <v>3.973430597384827</v>
      </c>
      <c r="K177" s="4"/>
      <c r="L177" s="4"/>
      <c r="M177" s="4"/>
      <c r="O177" s="25">
        <v>173</v>
      </c>
      <c r="P177" s="58">
        <f t="shared" ca="1" si="78"/>
        <v>2.8249783663482742E-2</v>
      </c>
      <c r="Q177" s="42">
        <f t="shared" ca="1" si="79"/>
        <v>994.67423360738508</v>
      </c>
      <c r="R177" s="42"/>
      <c r="S177" s="25">
        <v>173</v>
      </c>
      <c r="T177" s="58">
        <f t="shared" ca="1" si="80"/>
        <v>0.37784330175939917</v>
      </c>
      <c r="U177" s="42">
        <f t="shared" ca="1" si="81"/>
        <v>3.4033854641597112</v>
      </c>
      <c r="W177" s="1">
        <f t="shared" ca="1" si="84"/>
        <v>46296.97286381368</v>
      </c>
      <c r="X177" s="1">
        <f t="shared" ca="1" si="85"/>
        <v>46297.138423421908</v>
      </c>
      <c r="Y177" s="1">
        <f t="shared" ca="1" si="86"/>
        <v>46587.51067062487</v>
      </c>
      <c r="Z177" s="1">
        <f t="shared" ca="1" si="87"/>
        <v>46587.652478352546</v>
      </c>
      <c r="AC177" s="49">
        <v>174</v>
      </c>
      <c r="AD177" s="90">
        <f t="shared" ca="1" si="65"/>
        <v>45008.560212326149</v>
      </c>
      <c r="AE177" s="49" t="str">
        <f t="shared" ca="1" si="66"/>
        <v>EQUIPO 2</v>
      </c>
      <c r="AF177" s="49" t="str">
        <f t="shared" ca="1" si="67"/>
        <v>INICIO</v>
      </c>
      <c r="AG177" s="49">
        <f t="shared" ca="1" si="82"/>
        <v>1</v>
      </c>
      <c r="AH177" s="49">
        <f t="shared" ca="1" si="83"/>
        <v>0</v>
      </c>
      <c r="AI177" s="49">
        <f t="shared" ca="1" si="68"/>
        <v>1</v>
      </c>
      <c r="AJ177" s="49">
        <f t="shared" ca="1" si="69"/>
        <v>4500</v>
      </c>
      <c r="AK177" s="49">
        <f t="shared" ca="1" si="70"/>
        <v>3.2826315552229062</v>
      </c>
      <c r="AL177" s="49">
        <f t="shared" ca="1" si="71"/>
        <v>14771.841998503078</v>
      </c>
      <c r="AM177" s="49">
        <f t="shared" ca="1" si="64"/>
        <v>32498.052396706771</v>
      </c>
      <c r="AN177" s="49">
        <f t="shared" ca="1" si="72"/>
        <v>2023</v>
      </c>
      <c r="AO177" s="49">
        <f t="shared" ca="1" si="73"/>
        <v>3</v>
      </c>
      <c r="AU177" s="25">
        <v>167</v>
      </c>
      <c r="AV177" s="25">
        <v>0.98709809277323524</v>
      </c>
      <c r="AW177" s="25">
        <v>0.98584218710700033</v>
      </c>
      <c r="AX177" s="25">
        <v>0.99040817244652968</v>
      </c>
      <c r="AY177" s="25">
        <v>0.98305231212609878</v>
      </c>
      <c r="AZ177" s="25">
        <v>0.98550712992957812</v>
      </c>
      <c r="BA177" s="25">
        <v>0.98303746332839559</v>
      </c>
      <c r="BB177" s="25">
        <v>0.99083578795138039</v>
      </c>
      <c r="BC177" s="25">
        <v>0.98858794284912577</v>
      </c>
      <c r="BD177" s="25">
        <v>0.98286453122853457</v>
      </c>
      <c r="BE177" s="25">
        <v>0.97463974721684632</v>
      </c>
      <c r="BF177" s="25">
        <v>0.97599687888701503</v>
      </c>
      <c r="BG177" s="25">
        <v>0.98815031071666182</v>
      </c>
      <c r="BH177" s="25">
        <v>0.97463974721684632</v>
      </c>
      <c r="BI177" s="25">
        <v>0.98469249298399009</v>
      </c>
    </row>
    <row r="178" spans="4:61">
      <c r="D178" s="25">
        <v>174</v>
      </c>
      <c r="E178" s="56">
        <f t="shared" ca="1" si="74"/>
        <v>0.24774677410572687</v>
      </c>
      <c r="F178" s="42">
        <f t="shared" ca="1" si="75"/>
        <v>341.77296645005214</v>
      </c>
      <c r="G178" s="42"/>
      <c r="H178" s="25">
        <v>174</v>
      </c>
      <c r="I178" s="42">
        <f t="shared" ca="1" si="76"/>
        <v>0.20076478811210374</v>
      </c>
      <c r="J178" s="42">
        <f t="shared" ca="1" si="77"/>
        <v>3.2469856321310671</v>
      </c>
      <c r="K178" s="4"/>
      <c r="L178" s="4"/>
      <c r="M178" s="4"/>
      <c r="O178" s="25">
        <v>174</v>
      </c>
      <c r="P178" s="58">
        <f t="shared" ca="1" si="78"/>
        <v>1.7901453713360604E-2</v>
      </c>
      <c r="Q178" s="42">
        <f t="shared" ca="1" si="79"/>
        <v>1128.9771780555877</v>
      </c>
      <c r="R178" s="42"/>
      <c r="S178" s="25">
        <v>174</v>
      </c>
      <c r="T178" s="58">
        <f t="shared" ca="1" si="80"/>
        <v>3.2395050118654289E-3</v>
      </c>
      <c r="U178" s="42">
        <f t="shared" ca="1" si="81"/>
        <v>2.6664153466639036</v>
      </c>
      <c r="W178" s="1">
        <f t="shared" ca="1" si="84"/>
        <v>46311.378963690659</v>
      </c>
      <c r="X178" s="1">
        <f t="shared" ca="1" si="85"/>
        <v>46311.514254758666</v>
      </c>
      <c r="Y178" s="1">
        <f t="shared" ca="1" si="86"/>
        <v>46634.693194104861</v>
      </c>
      <c r="Z178" s="1">
        <f t="shared" ca="1" si="87"/>
        <v>46634.804294744303</v>
      </c>
      <c r="AC178" s="49">
        <v>175</v>
      </c>
      <c r="AD178" s="90">
        <f t="shared" ca="1" si="65"/>
        <v>45008.69698864095</v>
      </c>
      <c r="AE178" s="49" t="str">
        <f t="shared" ca="1" si="66"/>
        <v>EQUIPO 2</v>
      </c>
      <c r="AF178" s="49" t="str">
        <f t="shared" ca="1" si="67"/>
        <v>FIN</v>
      </c>
      <c r="AG178" s="49">
        <f t="shared" ca="1" si="82"/>
        <v>1</v>
      </c>
      <c r="AH178" s="49">
        <f t="shared" ca="1" si="83"/>
        <v>1</v>
      </c>
      <c r="AI178" s="49">
        <f t="shared" ca="1" si="68"/>
        <v>1</v>
      </c>
      <c r="AJ178" s="49">
        <f t="shared" ca="1" si="69"/>
        <v>9900</v>
      </c>
      <c r="AK178" s="49">
        <f t="shared" ca="1" si="70"/>
        <v>88.872423829918262</v>
      </c>
      <c r="AL178" s="49">
        <f t="shared" ca="1" si="71"/>
        <v>879836.99591619079</v>
      </c>
      <c r="AM178" s="49">
        <f t="shared" ca="1" si="64"/>
        <v>879836.99591619079</v>
      </c>
      <c r="AN178" s="49">
        <f t="shared" ca="1" si="72"/>
        <v>2023</v>
      </c>
      <c r="AO178" s="49">
        <f t="shared" ca="1" si="73"/>
        <v>3</v>
      </c>
      <c r="AU178" s="25">
        <v>168</v>
      </c>
      <c r="AV178" s="25">
        <v>0.9808582856731487</v>
      </c>
      <c r="AW178" s="25">
        <v>0.99123966167628008</v>
      </c>
      <c r="AX178" s="25">
        <v>0.98095378186587845</v>
      </c>
      <c r="AY178" s="25">
        <v>0.98527324087213353</v>
      </c>
      <c r="AZ178" s="25">
        <v>0.98885925950290343</v>
      </c>
      <c r="BA178" s="25">
        <v>0.98506635095314277</v>
      </c>
      <c r="BB178" s="25">
        <v>0.98400022244181862</v>
      </c>
      <c r="BC178" s="25">
        <v>1</v>
      </c>
      <c r="BD178" s="25">
        <v>0.98581231677758108</v>
      </c>
      <c r="BE178" s="25">
        <v>0.98841755396710074</v>
      </c>
      <c r="BF178" s="25">
        <v>0.98820319247200972</v>
      </c>
      <c r="BG178" s="25">
        <v>0.98739306196339349</v>
      </c>
      <c r="BH178" s="25">
        <v>0.9808582856731487</v>
      </c>
      <c r="BI178" s="25">
        <v>0.98717380060660942</v>
      </c>
    </row>
    <row r="179" spans="4:61">
      <c r="D179" s="25">
        <v>175</v>
      </c>
      <c r="E179" s="56">
        <f t="shared" ca="1" si="74"/>
        <v>0.76427924167859107</v>
      </c>
      <c r="F179" s="42">
        <f t="shared" ca="1" si="75"/>
        <v>53.586381206177023</v>
      </c>
      <c r="G179" s="42"/>
      <c r="H179" s="25">
        <v>175</v>
      </c>
      <c r="I179" s="42">
        <f t="shared" ca="1" si="76"/>
        <v>0.75077707196789811</v>
      </c>
      <c r="J179" s="42">
        <f t="shared" ca="1" si="77"/>
        <v>3.7419270836248977</v>
      </c>
      <c r="K179" s="4"/>
      <c r="L179" s="4"/>
      <c r="M179" s="4"/>
      <c r="O179" s="25">
        <v>175</v>
      </c>
      <c r="P179" s="58">
        <f t="shared" ca="1" si="78"/>
        <v>0.34726259301378026</v>
      </c>
      <c r="Q179" s="42">
        <f t="shared" ca="1" si="79"/>
        <v>276.81616528936888</v>
      </c>
      <c r="R179" s="42"/>
      <c r="S179" s="25">
        <v>175</v>
      </c>
      <c r="T179" s="58">
        <f t="shared" ca="1" si="80"/>
        <v>0.81062698974520009</v>
      </c>
      <c r="U179" s="42">
        <f t="shared" ca="1" si="81"/>
        <v>3.7674952764356147</v>
      </c>
      <c r="W179" s="1">
        <f t="shared" ca="1" si="84"/>
        <v>46313.747020642259</v>
      </c>
      <c r="X179" s="1">
        <f t="shared" ca="1" si="85"/>
        <v>46313.902934270744</v>
      </c>
      <c r="Y179" s="1">
        <f t="shared" ca="1" si="86"/>
        <v>46646.33830163136</v>
      </c>
      <c r="Z179" s="1">
        <f t="shared" ca="1" si="87"/>
        <v>46646.495280601215</v>
      </c>
      <c r="AC179" s="49">
        <v>176</v>
      </c>
      <c r="AD179" s="90">
        <f t="shared" ca="1" si="65"/>
        <v>45012.40000630053</v>
      </c>
      <c r="AE179" s="49" t="str">
        <f t="shared" ca="1" si="66"/>
        <v>EQUIPO 1</v>
      </c>
      <c r="AF179" s="49" t="str">
        <f t="shared" ca="1" si="67"/>
        <v>INICIO</v>
      </c>
      <c r="AG179" s="49">
        <f t="shared" ca="1" si="82"/>
        <v>0</v>
      </c>
      <c r="AH179" s="49">
        <f t="shared" ca="1" si="83"/>
        <v>1</v>
      </c>
      <c r="AI179" s="49">
        <f t="shared" ca="1" si="68"/>
        <v>1</v>
      </c>
      <c r="AJ179" s="49">
        <f t="shared" ca="1" si="69"/>
        <v>5400</v>
      </c>
      <c r="AK179" s="49">
        <f t="shared" ca="1" si="70"/>
        <v>3.4239465402206406</v>
      </c>
      <c r="AL179" s="49">
        <f t="shared" ca="1" si="71"/>
        <v>18489.311317191459</v>
      </c>
      <c r="AM179" s="49">
        <f t="shared" ca="1" si="64"/>
        <v>33897.070748184342</v>
      </c>
      <c r="AN179" s="49">
        <f t="shared" ca="1" si="72"/>
        <v>2023</v>
      </c>
      <c r="AO179" s="49">
        <f t="shared" ca="1" si="73"/>
        <v>3</v>
      </c>
      <c r="AU179" s="25">
        <v>169</v>
      </c>
      <c r="AV179" s="25">
        <v>0.99239610310557491</v>
      </c>
      <c r="AW179" s="25">
        <v>0.98102953164509488</v>
      </c>
      <c r="AX179" s="25">
        <v>0.99227693155089547</v>
      </c>
      <c r="AY179" s="25">
        <v>0.98339523089427006</v>
      </c>
      <c r="AZ179" s="25">
        <v>0.99109703928807102</v>
      </c>
      <c r="BA179" s="25">
        <v>0.98512680901690286</v>
      </c>
      <c r="BB179" s="25">
        <v>0.98632652645834962</v>
      </c>
      <c r="BC179" s="25">
        <v>0.9876659964221427</v>
      </c>
      <c r="BD179" s="25">
        <v>0.98961106699630574</v>
      </c>
      <c r="BE179" s="25">
        <v>0.98247747476761227</v>
      </c>
      <c r="BF179" s="25">
        <v>0.98165649365198016</v>
      </c>
      <c r="BG179" s="25">
        <v>0.98940197532465934</v>
      </c>
      <c r="BH179" s="25">
        <v>0.98102953164509488</v>
      </c>
      <c r="BI179" s="25">
        <v>0.9869020971449266</v>
      </c>
    </row>
    <row r="180" spans="4:61">
      <c r="D180" s="25">
        <v>176</v>
      </c>
      <c r="E180" s="56">
        <f t="shared" ca="1" si="74"/>
        <v>0.17354465128114427</v>
      </c>
      <c r="F180" s="42">
        <f t="shared" ca="1" si="75"/>
        <v>441.33142748477843</v>
      </c>
      <c r="G180" s="42"/>
      <c r="H180" s="25">
        <v>176</v>
      </c>
      <c r="I180" s="42">
        <f t="shared" ca="1" si="76"/>
        <v>0.65095098854466404</v>
      </c>
      <c r="J180" s="42">
        <f t="shared" ca="1" si="77"/>
        <v>3.6475485488829347</v>
      </c>
      <c r="K180" s="4"/>
      <c r="L180" s="4"/>
      <c r="M180" s="4"/>
      <c r="O180" s="25">
        <v>176</v>
      </c>
      <c r="P180" s="58">
        <f t="shared" ca="1" si="78"/>
        <v>0.80987328924778468</v>
      </c>
      <c r="Q180" s="42">
        <f t="shared" ca="1" si="79"/>
        <v>50.732301941309245</v>
      </c>
      <c r="R180" s="42"/>
      <c r="S180" s="25">
        <v>176</v>
      </c>
      <c r="T180" s="58">
        <f t="shared" ca="1" si="80"/>
        <v>0.96573204807524959</v>
      </c>
      <c r="U180" s="42">
        <f t="shared" ca="1" si="81"/>
        <v>4.0551677338913059</v>
      </c>
      <c r="W180" s="1">
        <f t="shared" ca="1" si="84"/>
        <v>46332.291743749272</v>
      </c>
      <c r="X180" s="1">
        <f t="shared" ca="1" si="85"/>
        <v>46332.443724938807</v>
      </c>
      <c r="Y180" s="1">
        <f t="shared" ca="1" si="86"/>
        <v>46648.609126515439</v>
      </c>
      <c r="Z180" s="1">
        <f t="shared" ca="1" si="87"/>
        <v>46648.778091837681</v>
      </c>
      <c r="AC180" s="49">
        <v>177</v>
      </c>
      <c r="AD180" s="90">
        <f t="shared" ca="1" si="65"/>
        <v>45012.542670739705</v>
      </c>
      <c r="AE180" s="49" t="str">
        <f t="shared" ca="1" si="66"/>
        <v>EQUIPO 1</v>
      </c>
      <c r="AF180" s="49" t="str">
        <f t="shared" ca="1" si="67"/>
        <v>FIN</v>
      </c>
      <c r="AG180" s="49">
        <f t="shared" ca="1" si="82"/>
        <v>1</v>
      </c>
      <c r="AH180" s="49">
        <f t="shared" ca="1" si="83"/>
        <v>1</v>
      </c>
      <c r="AI180" s="49">
        <f t="shared" ca="1" si="68"/>
        <v>1</v>
      </c>
      <c r="AJ180" s="49">
        <f t="shared" ca="1" si="69"/>
        <v>9900</v>
      </c>
      <c r="AK180" s="49">
        <f t="shared" ca="1" si="70"/>
        <v>51.716540724795777</v>
      </c>
      <c r="AL180" s="49">
        <f t="shared" ca="1" si="71"/>
        <v>511993.7531754782</v>
      </c>
      <c r="AM180" s="49">
        <f t="shared" ca="1" si="64"/>
        <v>511993.7531754782</v>
      </c>
      <c r="AN180" s="49">
        <f t="shared" ca="1" si="72"/>
        <v>2023</v>
      </c>
      <c r="AO180" s="49">
        <f t="shared" ca="1" si="73"/>
        <v>3</v>
      </c>
      <c r="AU180" s="25">
        <v>170</v>
      </c>
      <c r="AV180" s="25">
        <v>0.98880249007307819</v>
      </c>
      <c r="AW180" s="25">
        <v>0.98762244555628143</v>
      </c>
      <c r="AX180" s="25">
        <v>0.98175308362516767</v>
      </c>
      <c r="AY180" s="25">
        <v>0.98365890163968994</v>
      </c>
      <c r="AZ180" s="25">
        <v>0.98891118456734772</v>
      </c>
      <c r="BA180" s="25">
        <v>0.96816117330013296</v>
      </c>
      <c r="BB180" s="25">
        <v>0.98758249582632818</v>
      </c>
      <c r="BC180" s="25">
        <v>0.99088761069102804</v>
      </c>
      <c r="BD180" s="25">
        <v>0.98060798320750786</v>
      </c>
      <c r="BE180" s="25">
        <v>0.99056319916511026</v>
      </c>
      <c r="BF180" s="25">
        <v>0.98326963137387213</v>
      </c>
      <c r="BG180" s="25">
        <v>0.97850096262350905</v>
      </c>
      <c r="BH180" s="25">
        <v>0.96816117330013296</v>
      </c>
      <c r="BI180" s="25">
        <v>0.98421331068702322</v>
      </c>
    </row>
    <row r="181" spans="4:61">
      <c r="D181" s="25">
        <v>177</v>
      </c>
      <c r="E181" s="56">
        <f t="shared" ca="1" si="74"/>
        <v>0.1419658445458678</v>
      </c>
      <c r="F181" s="42">
        <f t="shared" ca="1" si="75"/>
        <v>498.67175814052598</v>
      </c>
      <c r="G181" s="42"/>
      <c r="H181" s="25">
        <v>177</v>
      </c>
      <c r="I181" s="42">
        <f t="shared" ca="1" si="76"/>
        <v>4.941729244567683E-2</v>
      </c>
      <c r="J181" s="42">
        <f t="shared" ca="1" si="77"/>
        <v>2.9819736864952282</v>
      </c>
      <c r="K181" s="4"/>
      <c r="L181" s="4"/>
      <c r="M181" s="4"/>
      <c r="O181" s="25">
        <v>177</v>
      </c>
      <c r="P181" s="58">
        <f t="shared" ca="1" si="78"/>
        <v>0.50587938219884165</v>
      </c>
      <c r="Q181" s="42">
        <f t="shared" ca="1" si="79"/>
        <v>174.30291058966458</v>
      </c>
      <c r="R181" s="42"/>
      <c r="S181" s="25">
        <v>177</v>
      </c>
      <c r="T181" s="58">
        <f t="shared" ca="1" si="80"/>
        <v>0.84637028717424112</v>
      </c>
      <c r="U181" s="42">
        <f t="shared" ca="1" si="81"/>
        <v>3.8105213448415984</v>
      </c>
      <c r="W181" s="1">
        <f t="shared" ca="1" si="84"/>
        <v>46353.221714861327</v>
      </c>
      <c r="X181" s="1">
        <f t="shared" ca="1" si="85"/>
        <v>46353.345963764928</v>
      </c>
      <c r="Y181" s="1">
        <f t="shared" ca="1" si="86"/>
        <v>46656.040713112248</v>
      </c>
      <c r="Z181" s="1">
        <f t="shared" ca="1" si="87"/>
        <v>46656.19948483495</v>
      </c>
      <c r="AC181" s="49">
        <v>178</v>
      </c>
      <c r="AD181" s="90">
        <f t="shared" ca="1" si="65"/>
        <v>45014.697526603239</v>
      </c>
      <c r="AE181" s="49" t="str">
        <f t="shared" ca="1" si="66"/>
        <v>EQUIPO 1</v>
      </c>
      <c r="AF181" s="49" t="str">
        <f t="shared" ca="1" si="67"/>
        <v>INICIO</v>
      </c>
      <c r="AG181" s="49">
        <f t="shared" ca="1" si="82"/>
        <v>0</v>
      </c>
      <c r="AH181" s="49">
        <f t="shared" ca="1" si="83"/>
        <v>1</v>
      </c>
      <c r="AI181" s="49">
        <f t="shared" ca="1" si="68"/>
        <v>1</v>
      </c>
      <c r="AJ181" s="49">
        <f t="shared" ca="1" si="69"/>
        <v>5400</v>
      </c>
      <c r="AK181" s="49">
        <f t="shared" ca="1" si="70"/>
        <v>3.1242586729349568</v>
      </c>
      <c r="AL181" s="49">
        <f t="shared" ca="1" si="71"/>
        <v>16870.996833848767</v>
      </c>
      <c r="AM181" s="49">
        <f t="shared" ca="1" si="64"/>
        <v>30930.160862056073</v>
      </c>
      <c r="AN181" s="49">
        <f t="shared" ca="1" si="72"/>
        <v>2023</v>
      </c>
      <c r="AO181" s="49">
        <f t="shared" ca="1" si="73"/>
        <v>3</v>
      </c>
      <c r="AU181" s="25">
        <v>171</v>
      </c>
      <c r="AV181" s="25">
        <v>0.98739509129205327</v>
      </c>
      <c r="AW181" s="25">
        <v>0.97210774076881468</v>
      </c>
      <c r="AX181" s="25">
        <v>0.98566625341825531</v>
      </c>
      <c r="AY181" s="25">
        <v>0.97437202256436939</v>
      </c>
      <c r="AZ181" s="25">
        <v>0.99588333980818389</v>
      </c>
      <c r="BA181" s="25">
        <v>0.98913189871657803</v>
      </c>
      <c r="BB181" s="25">
        <v>0.98319378308019412</v>
      </c>
      <c r="BC181" s="25">
        <v>0.9855106636165698</v>
      </c>
      <c r="BD181" s="25">
        <v>0.98361396493346753</v>
      </c>
      <c r="BE181" s="25">
        <v>0.99832469046506678</v>
      </c>
      <c r="BF181" s="25">
        <v>0.98455019813468869</v>
      </c>
      <c r="BG181" s="25">
        <v>0.98768210880243024</v>
      </c>
      <c r="BH181" s="25">
        <v>0.97210774076881468</v>
      </c>
      <c r="BI181" s="25">
        <v>0.98570049453196684</v>
      </c>
    </row>
    <row r="182" spans="4:61">
      <c r="D182" s="25">
        <v>178</v>
      </c>
      <c r="E182" s="56">
        <f t="shared" ca="1" si="74"/>
        <v>0.28435880867007857</v>
      </c>
      <c r="F182" s="42">
        <f t="shared" ca="1" si="75"/>
        <v>304.03211558761262</v>
      </c>
      <c r="G182" s="42"/>
      <c r="H182" s="25">
        <v>178</v>
      </c>
      <c r="I182" s="42">
        <f t="shared" ca="1" si="76"/>
        <v>0.10711144810112216</v>
      </c>
      <c r="J182" s="42">
        <f t="shared" ca="1" si="77"/>
        <v>3.1153528454060351</v>
      </c>
      <c r="K182" s="4"/>
      <c r="L182" s="4"/>
      <c r="M182" s="4"/>
      <c r="O182" s="25">
        <v>178</v>
      </c>
      <c r="P182" s="58">
        <f t="shared" ca="1" si="78"/>
        <v>0.70726828185272761</v>
      </c>
      <c r="Q182" s="42">
        <f t="shared" ca="1" si="79"/>
        <v>85.510673335211735</v>
      </c>
      <c r="R182" s="42"/>
      <c r="S182" s="25">
        <v>178</v>
      </c>
      <c r="T182" s="58">
        <f t="shared" ca="1" si="80"/>
        <v>0.81102236268850292</v>
      </c>
      <c r="U182" s="42">
        <f t="shared" ca="1" si="81"/>
        <v>3.7679417591802977</v>
      </c>
      <c r="W182" s="1">
        <f t="shared" ca="1" si="84"/>
        <v>46366.013968581079</v>
      </c>
      <c r="X182" s="1">
        <f t="shared" ca="1" si="85"/>
        <v>46366.14377494964</v>
      </c>
      <c r="Y182" s="1">
        <f t="shared" ca="1" si="86"/>
        <v>46659.762429557253</v>
      </c>
      <c r="Z182" s="1">
        <f t="shared" ca="1" si="87"/>
        <v>46659.919427130553</v>
      </c>
      <c r="AC182" s="49">
        <v>179</v>
      </c>
      <c r="AD182" s="90">
        <f t="shared" ca="1" si="65"/>
        <v>45014.827704047944</v>
      </c>
      <c r="AE182" s="49" t="str">
        <f t="shared" ca="1" si="66"/>
        <v>EQUIPO 1</v>
      </c>
      <c r="AF182" s="49" t="str">
        <f t="shared" ca="1" si="67"/>
        <v>FIN</v>
      </c>
      <c r="AG182" s="49">
        <f t="shared" ca="1" si="82"/>
        <v>1</v>
      </c>
      <c r="AH182" s="49">
        <f t="shared" ca="1" si="83"/>
        <v>1</v>
      </c>
      <c r="AI182" s="49">
        <f t="shared" ca="1" si="68"/>
        <v>1</v>
      </c>
      <c r="AJ182" s="49">
        <f t="shared" ca="1" si="69"/>
        <v>9900</v>
      </c>
      <c r="AK182" s="49">
        <f t="shared" ca="1" si="70"/>
        <v>52.135102849337272</v>
      </c>
      <c r="AL182" s="49">
        <f t="shared" ca="1" si="71"/>
        <v>516137.518208439</v>
      </c>
      <c r="AM182" s="49">
        <f t="shared" ca="1" si="64"/>
        <v>516137.518208439</v>
      </c>
      <c r="AN182" s="49">
        <f t="shared" ca="1" si="72"/>
        <v>2023</v>
      </c>
      <c r="AO182" s="49">
        <f t="shared" ca="1" si="73"/>
        <v>3</v>
      </c>
      <c r="AU182" s="25">
        <v>172</v>
      </c>
      <c r="AV182" s="25">
        <v>0.99263260657508834</v>
      </c>
      <c r="AW182" s="25">
        <v>0.98945857901925838</v>
      </c>
      <c r="AX182" s="25">
        <v>0.98514159243715449</v>
      </c>
      <c r="AY182" s="25">
        <v>0.98200813432016409</v>
      </c>
      <c r="AZ182" s="25">
        <v>0.9771086011091793</v>
      </c>
      <c r="BA182" s="25">
        <v>0.99218515953927466</v>
      </c>
      <c r="BB182" s="25">
        <v>0.98753774006386041</v>
      </c>
      <c r="BC182" s="25">
        <v>0.97642634223730329</v>
      </c>
      <c r="BD182" s="25">
        <v>0.99059875009979526</v>
      </c>
      <c r="BE182" s="25">
        <v>0.97861737950537786</v>
      </c>
      <c r="BF182" s="25">
        <v>0.98440425312093627</v>
      </c>
      <c r="BG182" s="25">
        <v>0.99060056439035982</v>
      </c>
      <c r="BH182" s="25">
        <v>0.97642634223730329</v>
      </c>
      <c r="BI182" s="25">
        <v>0.98557983016580053</v>
      </c>
    </row>
    <row r="183" spans="4:61">
      <c r="D183" s="25">
        <v>179</v>
      </c>
      <c r="E183" s="56">
        <f t="shared" ca="1" si="74"/>
        <v>0.7255112026886823</v>
      </c>
      <c r="F183" s="42">
        <f t="shared" ca="1" si="75"/>
        <v>65.395344399400003</v>
      </c>
      <c r="G183" s="42"/>
      <c r="H183" s="25">
        <v>179</v>
      </c>
      <c r="I183" s="42">
        <f t="shared" ca="1" si="76"/>
        <v>0.96778207133465965</v>
      </c>
      <c r="J183" s="42">
        <f t="shared" ca="1" si="77"/>
        <v>4.1246730908435527</v>
      </c>
      <c r="K183" s="4"/>
      <c r="L183" s="4"/>
      <c r="M183" s="4"/>
      <c r="O183" s="25">
        <v>179</v>
      </c>
      <c r="P183" s="58">
        <f t="shared" ca="1" si="78"/>
        <v>0.38224249496436835</v>
      </c>
      <c r="Q183" s="42">
        <f t="shared" ca="1" si="79"/>
        <v>250.45002441040484</v>
      </c>
      <c r="R183" s="42"/>
      <c r="S183" s="25">
        <v>179</v>
      </c>
      <c r="T183" s="58">
        <f t="shared" ca="1" si="80"/>
        <v>6.3476906897992791E-2</v>
      </c>
      <c r="U183" s="42">
        <f t="shared" ca="1" si="81"/>
        <v>3.032027439189485</v>
      </c>
      <c r="W183" s="1">
        <f t="shared" ca="1" si="84"/>
        <v>46368.868580966278</v>
      </c>
      <c r="X183" s="1">
        <f t="shared" ca="1" si="85"/>
        <v>46369.04044234506</v>
      </c>
      <c r="Y183" s="1">
        <f t="shared" ca="1" si="86"/>
        <v>46670.354844814319</v>
      </c>
      <c r="Z183" s="1">
        <f t="shared" ca="1" si="87"/>
        <v>46670.481179290953</v>
      </c>
      <c r="AC183" s="49">
        <v>180</v>
      </c>
      <c r="AD183" s="90">
        <f t="shared" ca="1" si="65"/>
        <v>45017</v>
      </c>
      <c r="AE183" s="49" t="str">
        <f t="shared" ca="1" si="66"/>
        <v>CAMBIO MES</v>
      </c>
      <c r="AF183" s="49" t="str">
        <f t="shared" ca="1" si="67"/>
        <v>CAMBIO MES</v>
      </c>
      <c r="AG183" s="49">
        <f t="shared" ca="1" si="82"/>
        <v>1</v>
      </c>
      <c r="AH183" s="49">
        <f t="shared" ca="1" si="83"/>
        <v>1</v>
      </c>
      <c r="AI183" s="49">
        <f t="shared" ca="1" si="68"/>
        <v>1</v>
      </c>
      <c r="AJ183" s="49">
        <f t="shared" ca="1" si="69"/>
        <v>9900</v>
      </c>
      <c r="AK183" s="49">
        <f t="shared" ca="1" si="70"/>
        <v>76.644057418161537</v>
      </c>
      <c r="AL183" s="49">
        <f t="shared" ca="1" si="71"/>
        <v>758776.16843979922</v>
      </c>
      <c r="AM183" s="49">
        <f t="shared" ca="1" si="64"/>
        <v>758776.16843979922</v>
      </c>
      <c r="AN183" s="49">
        <f t="shared" ca="1" si="72"/>
        <v>2023</v>
      </c>
      <c r="AO183" s="49">
        <f t="shared" ca="1" si="73"/>
        <v>4</v>
      </c>
      <c r="AU183" s="25">
        <v>173</v>
      </c>
      <c r="AV183" s="25">
        <v>0.9860211273069911</v>
      </c>
      <c r="AW183" s="25">
        <v>0.98316379530397413</v>
      </c>
      <c r="AX183" s="25">
        <v>0.98973379442008269</v>
      </c>
      <c r="AY183" s="25">
        <v>0.97818389576503528</v>
      </c>
      <c r="AZ183" s="25">
        <v>0.9753533572779296</v>
      </c>
      <c r="BA183" s="25">
        <v>0.98800627320963419</v>
      </c>
      <c r="BB183" s="25">
        <v>0.97889319272552933</v>
      </c>
      <c r="BC183" s="25">
        <v>0.96978455365297644</v>
      </c>
      <c r="BD183" s="25">
        <v>0.98143030575941215</v>
      </c>
      <c r="BE183" s="25">
        <v>1</v>
      </c>
      <c r="BF183" s="25">
        <v>0.98280639896318356</v>
      </c>
      <c r="BG183" s="25">
        <v>0.97737587503731704</v>
      </c>
      <c r="BH183" s="25">
        <v>0.96978455365297644</v>
      </c>
      <c r="BI183" s="25">
        <v>0.98260865647029072</v>
      </c>
    </row>
    <row r="184" spans="4:61">
      <c r="D184" s="25">
        <v>180</v>
      </c>
      <c r="E184" s="56">
        <f t="shared" ca="1" si="74"/>
        <v>0.81487484877091299</v>
      </c>
      <c r="F184" s="42">
        <f t="shared" ca="1" si="75"/>
        <v>39.441461314677866</v>
      </c>
      <c r="G184" s="42"/>
      <c r="H184" s="25">
        <v>180</v>
      </c>
      <c r="I184" s="42">
        <f t="shared" ca="1" si="76"/>
        <v>0.61134586561184023</v>
      </c>
      <c r="J184" s="42">
        <f t="shared" ca="1" si="77"/>
        <v>3.6132446453217497</v>
      </c>
      <c r="K184" s="4"/>
      <c r="L184" s="4"/>
      <c r="M184" s="4"/>
      <c r="O184" s="25">
        <v>180</v>
      </c>
      <c r="P184" s="58">
        <f t="shared" ca="1" si="78"/>
        <v>9.3084359194649302E-2</v>
      </c>
      <c r="Q184" s="42">
        <f t="shared" ca="1" si="79"/>
        <v>648.20362951231539</v>
      </c>
      <c r="R184" s="42"/>
      <c r="S184" s="25">
        <v>180</v>
      </c>
      <c r="T184" s="58">
        <f t="shared" ca="1" si="80"/>
        <v>0.82232643561899987</v>
      </c>
      <c r="U184" s="42">
        <f t="shared" ca="1" si="81"/>
        <v>3.7809605956867252</v>
      </c>
      <c r="W184" s="1">
        <f t="shared" ca="1" si="84"/>
        <v>46370.683836566503</v>
      </c>
      <c r="X184" s="1">
        <f t="shared" ca="1" si="85"/>
        <v>46370.834388426723</v>
      </c>
      <c r="Y184" s="1">
        <f t="shared" ca="1" si="86"/>
        <v>46697.489663853965</v>
      </c>
      <c r="Z184" s="1">
        <f t="shared" ca="1" si="87"/>
        <v>46697.647203878783</v>
      </c>
      <c r="AC184" s="49">
        <v>181</v>
      </c>
      <c r="AD184" s="90">
        <f t="shared" ca="1" si="65"/>
        <v>45020.193502392423</v>
      </c>
      <c r="AE184" s="49" t="str">
        <f t="shared" ca="1" si="66"/>
        <v>EQUIPO 2</v>
      </c>
      <c r="AF184" s="49" t="str">
        <f t="shared" ca="1" si="67"/>
        <v>INICIO</v>
      </c>
      <c r="AG184" s="49">
        <f t="shared" ca="1" si="82"/>
        <v>1</v>
      </c>
      <c r="AH184" s="49">
        <f t="shared" ca="1" si="83"/>
        <v>0</v>
      </c>
      <c r="AI184" s="49">
        <f t="shared" ca="1" si="68"/>
        <v>1</v>
      </c>
      <c r="AJ184" s="49">
        <f t="shared" ca="1" si="69"/>
        <v>4500</v>
      </c>
      <c r="AK184" s="49">
        <f t="shared" ca="1" si="70"/>
        <v>3.5249461616040207</v>
      </c>
      <c r="AL184" s="49">
        <f t="shared" ca="1" si="71"/>
        <v>15862.257727218093</v>
      </c>
      <c r="AM184" s="49">
        <f t="shared" ca="1" si="64"/>
        <v>34896.966999879805</v>
      </c>
      <c r="AN184" s="49">
        <f t="shared" ca="1" si="72"/>
        <v>2023</v>
      </c>
      <c r="AO184" s="49">
        <f t="shared" ca="1" si="73"/>
        <v>4</v>
      </c>
      <c r="AU184" s="25">
        <v>174</v>
      </c>
      <c r="AV184" s="25">
        <v>0.9832973239896422</v>
      </c>
      <c r="AW184" s="25">
        <v>0.99312111794752855</v>
      </c>
      <c r="AX184" s="25">
        <v>0.98572014344710113</v>
      </c>
      <c r="AY184" s="25">
        <v>0.97449952511634408</v>
      </c>
      <c r="AZ184" s="25">
        <v>0.97088122328201687</v>
      </c>
      <c r="BA184" s="25">
        <v>0.98584896502548924</v>
      </c>
      <c r="BB184" s="25">
        <v>0.98682070385014053</v>
      </c>
      <c r="BC184" s="25">
        <v>0.98603376474619087</v>
      </c>
      <c r="BD184" s="25">
        <v>0.97718503454558803</v>
      </c>
      <c r="BE184" s="25">
        <v>0.98277018471797906</v>
      </c>
      <c r="BF184" s="25">
        <v>0.9853171285487462</v>
      </c>
      <c r="BG184" s="25">
        <v>0.98999676436779083</v>
      </c>
      <c r="BH184" s="25">
        <v>0.97088122328201687</v>
      </c>
      <c r="BI184" s="25">
        <v>0.98351302057386891</v>
      </c>
    </row>
    <row r="185" spans="4:61">
      <c r="D185" s="25">
        <v>181</v>
      </c>
      <c r="E185" s="56">
        <f t="shared" ca="1" si="74"/>
        <v>0.25804214765745392</v>
      </c>
      <c r="F185" s="42">
        <f t="shared" ca="1" si="75"/>
        <v>330.5733155966148</v>
      </c>
      <c r="G185" s="42"/>
      <c r="H185" s="25">
        <v>181</v>
      </c>
      <c r="I185" s="42">
        <f t="shared" ca="1" si="76"/>
        <v>0.40497866412233208</v>
      </c>
      <c r="J185" s="42">
        <f t="shared" ca="1" si="77"/>
        <v>3.4423760944605521</v>
      </c>
      <c r="K185" s="4"/>
      <c r="L185" s="4"/>
      <c r="M185" s="4"/>
      <c r="O185" s="25">
        <v>181</v>
      </c>
      <c r="P185" s="58">
        <f t="shared" ca="1" si="78"/>
        <v>0.82686998978105586</v>
      </c>
      <c r="Q185" s="42">
        <f t="shared" ca="1" si="79"/>
        <v>45.48853059466731</v>
      </c>
      <c r="R185" s="42"/>
      <c r="S185" s="25">
        <v>181</v>
      </c>
      <c r="T185" s="58">
        <f t="shared" ca="1" si="80"/>
        <v>0.99642147942716108</v>
      </c>
      <c r="U185" s="42">
        <f t="shared" ca="1" si="81"/>
        <v>4.3204447682356113</v>
      </c>
      <c r="W185" s="1">
        <f t="shared" ca="1" si="84"/>
        <v>46384.608276576582</v>
      </c>
      <c r="X185" s="1">
        <f t="shared" ca="1" si="85"/>
        <v>46384.751708913849</v>
      </c>
      <c r="Y185" s="1">
        <f t="shared" ca="1" si="86"/>
        <v>46699.542559320231</v>
      </c>
      <c r="Z185" s="1">
        <f t="shared" ca="1" si="87"/>
        <v>46699.722577852241</v>
      </c>
      <c r="AC185" s="49">
        <v>182</v>
      </c>
      <c r="AD185" s="90">
        <f t="shared" ca="1" si="65"/>
        <v>45020.340375149157</v>
      </c>
      <c r="AE185" s="49" t="str">
        <f t="shared" ca="1" si="66"/>
        <v>EQUIPO 2</v>
      </c>
      <c r="AF185" s="49" t="str">
        <f t="shared" ca="1" si="67"/>
        <v>FIN</v>
      </c>
      <c r="AG185" s="49">
        <f t="shared" ca="1" si="82"/>
        <v>1</v>
      </c>
      <c r="AH185" s="49">
        <f t="shared" ca="1" si="83"/>
        <v>1</v>
      </c>
      <c r="AI185" s="49">
        <f t="shared" ca="1" si="68"/>
        <v>1</v>
      </c>
      <c r="AJ185" s="49">
        <f t="shared" ca="1" si="69"/>
        <v>9900</v>
      </c>
      <c r="AK185" s="49">
        <f t="shared" ca="1" si="70"/>
        <v>11.109139380336273</v>
      </c>
      <c r="AL185" s="49">
        <f t="shared" ca="1" si="71"/>
        <v>109980.47986532911</v>
      </c>
      <c r="AM185" s="49">
        <f t="shared" ca="1" si="64"/>
        <v>109980.47986532911</v>
      </c>
      <c r="AN185" s="49">
        <f t="shared" ca="1" si="72"/>
        <v>2023</v>
      </c>
      <c r="AO185" s="49">
        <f t="shared" ca="1" si="73"/>
        <v>4</v>
      </c>
      <c r="AU185" s="25">
        <v>175</v>
      </c>
      <c r="AV185" s="25">
        <v>0.97310049519598574</v>
      </c>
      <c r="AW185" s="25">
        <v>0.98055981337062093</v>
      </c>
      <c r="AX185" s="25">
        <v>0.9752208749693726</v>
      </c>
      <c r="AY185" s="25">
        <v>0.98286584916127406</v>
      </c>
      <c r="AZ185" s="25">
        <v>0.99275077900017039</v>
      </c>
      <c r="BA185" s="25">
        <v>0.9758052962167838</v>
      </c>
      <c r="BB185" s="25">
        <v>0.98591108351504719</v>
      </c>
      <c r="BC185" s="25">
        <v>0.99591701409813016</v>
      </c>
      <c r="BD185" s="25">
        <v>0.98342904380211216</v>
      </c>
      <c r="BE185" s="25">
        <v>0.9843452380734089</v>
      </c>
      <c r="BF185" s="25">
        <v>0.98540619187827372</v>
      </c>
      <c r="BG185" s="25">
        <v>0.99468886778271537</v>
      </c>
      <c r="BH185" s="25">
        <v>0.97310049519598574</v>
      </c>
      <c r="BI185" s="25">
        <v>0.98419504223043219</v>
      </c>
    </row>
    <row r="186" spans="4:61">
      <c r="D186" s="25">
        <v>182</v>
      </c>
      <c r="E186" s="56">
        <f t="shared" ca="1" si="74"/>
        <v>4.6779381311790935E-2</v>
      </c>
      <c r="F186" s="42">
        <f t="shared" ca="1" si="75"/>
        <v>827.57203198667241</v>
      </c>
      <c r="G186" s="42"/>
      <c r="H186" s="25">
        <v>182</v>
      </c>
      <c r="I186" s="42">
        <f t="shared" ca="1" si="76"/>
        <v>0.53203919789251364</v>
      </c>
      <c r="J186" s="42">
        <f t="shared" ca="1" si="77"/>
        <v>3.5471476292407202</v>
      </c>
      <c r="K186" s="4"/>
      <c r="L186" s="4"/>
      <c r="M186" s="4"/>
      <c r="O186" s="25">
        <v>182</v>
      </c>
      <c r="P186" s="58">
        <f t="shared" ca="1" si="78"/>
        <v>4.6040406229654662E-2</v>
      </c>
      <c r="Q186" s="42">
        <f t="shared" ca="1" si="79"/>
        <v>851.88022501775401</v>
      </c>
      <c r="R186" s="42"/>
      <c r="S186" s="25">
        <v>182</v>
      </c>
      <c r="T186" s="58">
        <f t="shared" ca="1" si="80"/>
        <v>0.70724784941803631</v>
      </c>
      <c r="U186" s="42">
        <f t="shared" ca="1" si="81"/>
        <v>3.6651575467639415</v>
      </c>
      <c r="W186" s="1">
        <f t="shared" ca="1" si="84"/>
        <v>46419.233876913291</v>
      </c>
      <c r="X186" s="1">
        <f t="shared" ca="1" si="85"/>
        <v>46419.381674731179</v>
      </c>
      <c r="Y186" s="1">
        <f t="shared" ca="1" si="86"/>
        <v>46735.217587227977</v>
      </c>
      <c r="Z186" s="1">
        <f t="shared" ca="1" si="87"/>
        <v>46735.370302125761</v>
      </c>
      <c r="AC186" s="49">
        <v>183</v>
      </c>
      <c r="AD186" s="90">
        <f t="shared" ca="1" si="65"/>
        <v>45020.803255956671</v>
      </c>
      <c r="AE186" s="49" t="str">
        <f t="shared" ca="1" si="66"/>
        <v>EQUIPO 2</v>
      </c>
      <c r="AF186" s="49" t="str">
        <f t="shared" ca="1" si="67"/>
        <v>INICIO</v>
      </c>
      <c r="AG186" s="49">
        <f t="shared" ca="1" si="82"/>
        <v>1</v>
      </c>
      <c r="AH186" s="49">
        <f t="shared" ca="1" si="83"/>
        <v>0</v>
      </c>
      <c r="AI186" s="49">
        <f t="shared" ca="1" si="68"/>
        <v>1</v>
      </c>
      <c r="AJ186" s="49">
        <f t="shared" ca="1" si="69"/>
        <v>4500</v>
      </c>
      <c r="AK186" s="49">
        <f t="shared" ca="1" si="70"/>
        <v>3.738263776700478</v>
      </c>
      <c r="AL186" s="49">
        <f t="shared" ca="1" si="71"/>
        <v>16822.186995152151</v>
      </c>
      <c r="AM186" s="49">
        <f t="shared" ca="1" si="64"/>
        <v>37008.811389334733</v>
      </c>
      <c r="AN186" s="49">
        <f t="shared" ca="1" si="72"/>
        <v>2023</v>
      </c>
      <c r="AO186" s="49">
        <f t="shared" ca="1" si="73"/>
        <v>4</v>
      </c>
      <c r="AU186" s="25">
        <v>176</v>
      </c>
      <c r="AV186" s="25">
        <v>0.98883816217791964</v>
      </c>
      <c r="AW186" s="25">
        <v>0.97717591516852864</v>
      </c>
      <c r="AX186" s="25">
        <v>0.99288098627506027</v>
      </c>
      <c r="AY186" s="25">
        <v>0.99117876005598715</v>
      </c>
      <c r="AZ186" s="25">
        <v>0.98826191734739055</v>
      </c>
      <c r="BA186" s="25">
        <v>0.98771047217554886</v>
      </c>
      <c r="BB186" s="25">
        <v>0.9918469592836795</v>
      </c>
      <c r="BC186" s="25">
        <v>0.99207931530653504</v>
      </c>
      <c r="BD186" s="25">
        <v>0.98842248018110923</v>
      </c>
      <c r="BE186" s="25">
        <v>0.97650272494066837</v>
      </c>
      <c r="BF186" s="25">
        <v>0.97988151119262157</v>
      </c>
      <c r="BG186" s="25">
        <v>0.99064217384254583</v>
      </c>
      <c r="BH186" s="25">
        <v>0.97650272494066837</v>
      </c>
      <c r="BI186" s="25">
        <v>0.98708497801467099</v>
      </c>
    </row>
    <row r="187" spans="4:61">
      <c r="D187" s="25">
        <v>183</v>
      </c>
      <c r="E187" s="56">
        <f t="shared" ca="1" si="74"/>
        <v>0.12566732754663645</v>
      </c>
      <c r="F187" s="42">
        <f t="shared" ca="1" si="75"/>
        <v>533.85400823105056</v>
      </c>
      <c r="G187" s="42"/>
      <c r="H187" s="25">
        <v>183</v>
      </c>
      <c r="I187" s="42">
        <f t="shared" ca="1" si="76"/>
        <v>0.76482224315850722</v>
      </c>
      <c r="J187" s="42">
        <f t="shared" ca="1" si="77"/>
        <v>3.7566083878570073</v>
      </c>
      <c r="K187" s="4"/>
      <c r="L187" s="4"/>
      <c r="M187" s="4"/>
      <c r="O187" s="25">
        <v>183</v>
      </c>
      <c r="P187" s="58">
        <f t="shared" ca="1" si="78"/>
        <v>0.29365131777674103</v>
      </c>
      <c r="Q187" s="42">
        <f t="shared" ca="1" si="79"/>
        <v>323.1788446681025</v>
      </c>
      <c r="R187" s="42"/>
      <c r="S187" s="25">
        <v>183</v>
      </c>
      <c r="T187" s="58">
        <f t="shared" ca="1" si="80"/>
        <v>0.48249917308572088</v>
      </c>
      <c r="U187" s="42">
        <f t="shared" ca="1" si="81"/>
        <v>3.4850693491975</v>
      </c>
      <c r="W187" s="1">
        <f t="shared" ca="1" si="84"/>
        <v>46441.625591740805</v>
      </c>
      <c r="X187" s="1">
        <f t="shared" ca="1" si="85"/>
        <v>46441.782117090297</v>
      </c>
      <c r="Y187" s="1">
        <f t="shared" ca="1" si="86"/>
        <v>46748.836087320262</v>
      </c>
      <c r="Z187" s="1">
        <f t="shared" ca="1" si="87"/>
        <v>46748.981298543142</v>
      </c>
      <c r="AC187" s="49">
        <v>184</v>
      </c>
      <c r="AD187" s="90">
        <f t="shared" ca="1" si="65"/>
        <v>45020.959016947367</v>
      </c>
      <c r="AE187" s="49" t="str">
        <f t="shared" ca="1" si="66"/>
        <v>EQUIPO 2</v>
      </c>
      <c r="AF187" s="49" t="str">
        <f t="shared" ca="1" si="67"/>
        <v>FIN</v>
      </c>
      <c r="AG187" s="49">
        <f t="shared" ca="1" si="82"/>
        <v>1</v>
      </c>
      <c r="AH187" s="49">
        <f t="shared" ca="1" si="83"/>
        <v>1</v>
      </c>
      <c r="AI187" s="49">
        <f t="shared" ca="1" si="68"/>
        <v>1</v>
      </c>
      <c r="AJ187" s="49">
        <f t="shared" ca="1" si="69"/>
        <v>9900</v>
      </c>
      <c r="AK187" s="49">
        <f t="shared" ca="1" si="70"/>
        <v>52.05041459784843</v>
      </c>
      <c r="AL187" s="49">
        <f t="shared" ca="1" si="71"/>
        <v>515299.10451869946</v>
      </c>
      <c r="AM187" s="49">
        <f t="shared" ca="1" si="64"/>
        <v>515299.10451869946</v>
      </c>
      <c r="AN187" s="49">
        <f t="shared" ca="1" si="72"/>
        <v>2023</v>
      </c>
      <c r="AO187" s="49">
        <f t="shared" ca="1" si="73"/>
        <v>4</v>
      </c>
      <c r="AU187" s="25">
        <v>177</v>
      </c>
      <c r="AV187" s="25">
        <v>0.99000562658422342</v>
      </c>
      <c r="AW187" s="25">
        <v>0.98670203150793256</v>
      </c>
      <c r="AX187" s="25">
        <v>0.98802377844562306</v>
      </c>
      <c r="AY187" s="25">
        <v>1</v>
      </c>
      <c r="AZ187" s="25">
        <v>0.98877978025380986</v>
      </c>
      <c r="BA187" s="25">
        <v>0.98656605066549463</v>
      </c>
      <c r="BB187" s="25">
        <v>0.99509905597749471</v>
      </c>
      <c r="BC187" s="25">
        <v>0.98815696182094992</v>
      </c>
      <c r="BD187" s="25">
        <v>0.98506019448893412</v>
      </c>
      <c r="BE187" s="25">
        <v>0.98196257753618199</v>
      </c>
      <c r="BF187" s="25">
        <v>0.99385669794256404</v>
      </c>
      <c r="BG187" s="25">
        <v>0.99111147242305653</v>
      </c>
      <c r="BH187" s="25">
        <v>0.98196257753618199</v>
      </c>
      <c r="BI187" s="25">
        <v>0.98952456361649577</v>
      </c>
    </row>
    <row r="188" spans="4:61">
      <c r="D188" s="25">
        <v>184</v>
      </c>
      <c r="E188" s="56">
        <f t="shared" ca="1" si="74"/>
        <v>0.7389586934201271</v>
      </c>
      <c r="F188" s="42">
        <f t="shared" ca="1" si="75"/>
        <v>61.199577156671062</v>
      </c>
      <c r="G188" s="42"/>
      <c r="H188" s="25">
        <v>184</v>
      </c>
      <c r="I188" s="42">
        <f t="shared" ca="1" si="76"/>
        <v>0.8378285156560219</v>
      </c>
      <c r="J188" s="42">
        <f t="shared" ca="1" si="77"/>
        <v>3.8427012102491349</v>
      </c>
      <c r="K188" s="4"/>
      <c r="L188" s="4"/>
      <c r="M188" s="4"/>
      <c r="O188" s="25">
        <v>184</v>
      </c>
      <c r="P188" s="58">
        <f t="shared" ca="1" si="78"/>
        <v>0.3177129397583629</v>
      </c>
      <c r="Q188" s="42">
        <f t="shared" ca="1" si="79"/>
        <v>301.36020168911529</v>
      </c>
      <c r="R188" s="42"/>
      <c r="S188" s="25">
        <v>184</v>
      </c>
      <c r="T188" s="58">
        <f t="shared" ca="1" si="80"/>
        <v>0.3190089634744695</v>
      </c>
      <c r="U188" s="42">
        <f t="shared" ca="1" si="81"/>
        <v>3.3546926221246838</v>
      </c>
      <c r="W188" s="1">
        <f t="shared" ca="1" si="84"/>
        <v>46444.332099471823</v>
      </c>
      <c r="X188" s="1">
        <f t="shared" ca="1" si="85"/>
        <v>46444.492212022247</v>
      </c>
      <c r="Y188" s="1">
        <f t="shared" ca="1" si="86"/>
        <v>46761.537973613522</v>
      </c>
      <c r="Z188" s="1">
        <f t="shared" ca="1" si="87"/>
        <v>46761.67775247278</v>
      </c>
      <c r="AC188" s="49">
        <v>185</v>
      </c>
      <c r="AD188" s="90">
        <f t="shared" ca="1" si="65"/>
        <v>45023.127784222277</v>
      </c>
      <c r="AE188" s="49" t="str">
        <f t="shared" ca="1" si="66"/>
        <v>EQUIPO 2</v>
      </c>
      <c r="AF188" s="49" t="str">
        <f t="shared" ca="1" si="67"/>
        <v>INICIO</v>
      </c>
      <c r="AG188" s="49">
        <f t="shared" ca="1" si="82"/>
        <v>1</v>
      </c>
      <c r="AH188" s="49">
        <f t="shared" ca="1" si="83"/>
        <v>0</v>
      </c>
      <c r="AI188" s="49">
        <f t="shared" ca="1" si="68"/>
        <v>1</v>
      </c>
      <c r="AJ188" s="49">
        <f t="shared" ca="1" si="69"/>
        <v>4500</v>
      </c>
      <c r="AK188" s="49">
        <f t="shared" ca="1" si="70"/>
        <v>3.5833874987438321</v>
      </c>
      <c r="AL188" s="49">
        <f t="shared" ca="1" si="71"/>
        <v>16125.243744347245</v>
      </c>
      <c r="AM188" s="49">
        <f t="shared" ca="1" si="64"/>
        <v>35475.536237563938</v>
      </c>
      <c r="AN188" s="49">
        <f t="shared" ca="1" si="72"/>
        <v>2023</v>
      </c>
      <c r="AO188" s="49">
        <f t="shared" ca="1" si="73"/>
        <v>4</v>
      </c>
      <c r="AU188" s="25">
        <v>178</v>
      </c>
      <c r="AV188" s="25">
        <v>0.99622482790194533</v>
      </c>
      <c r="AW188" s="25">
        <v>0.9866132899038571</v>
      </c>
      <c r="AX188" s="25">
        <v>0.99366988863651673</v>
      </c>
      <c r="AY188" s="25">
        <v>0.98578589636098846</v>
      </c>
      <c r="AZ188" s="25">
        <v>0.99025307636620297</v>
      </c>
      <c r="BA188" s="25">
        <v>0.9823499508121819</v>
      </c>
      <c r="BB188" s="25">
        <v>0.98393795603997691</v>
      </c>
      <c r="BC188" s="25">
        <v>0.98539464483251449</v>
      </c>
      <c r="BD188" s="25">
        <v>0.98815007450811743</v>
      </c>
      <c r="BE188" s="25">
        <v>0.99141393709153958</v>
      </c>
      <c r="BF188" s="25">
        <v>0.98542579794545104</v>
      </c>
      <c r="BG188" s="25">
        <v>0.98978174259334195</v>
      </c>
      <c r="BH188" s="25">
        <v>0.9823499508121819</v>
      </c>
      <c r="BI188" s="25">
        <v>0.98828022099231949</v>
      </c>
    </row>
    <row r="189" spans="4:61">
      <c r="D189" s="25">
        <v>185</v>
      </c>
      <c r="E189" s="56">
        <f t="shared" ca="1" si="74"/>
        <v>0.19024971034283045</v>
      </c>
      <c r="F189" s="42">
        <f t="shared" ca="1" si="75"/>
        <v>415.3619392458603</v>
      </c>
      <c r="G189" s="42"/>
      <c r="H189" s="25">
        <v>185</v>
      </c>
      <c r="I189" s="42">
        <f t="shared" ca="1" si="76"/>
        <v>0.13766743056000763</v>
      </c>
      <c r="J189" s="42">
        <f t="shared" ca="1" si="77"/>
        <v>3.1647147226782457</v>
      </c>
      <c r="K189" s="4"/>
      <c r="L189" s="4"/>
      <c r="M189" s="4"/>
      <c r="O189" s="25">
        <v>185</v>
      </c>
      <c r="P189" s="58">
        <f t="shared" ca="1" si="78"/>
        <v>0.94000059511738199</v>
      </c>
      <c r="Q189" s="42">
        <f t="shared" ca="1" si="79"/>
        <v>13.962043284019684</v>
      </c>
      <c r="R189" s="42"/>
      <c r="S189" s="25">
        <v>185</v>
      </c>
      <c r="T189" s="58">
        <f t="shared" ca="1" si="80"/>
        <v>0.42705184327321</v>
      </c>
      <c r="U189" s="42">
        <f t="shared" ca="1" si="81"/>
        <v>3.4422809030484789</v>
      </c>
      <c r="W189" s="1">
        <f t="shared" ca="1" si="84"/>
        <v>46461.798959490821</v>
      </c>
      <c r="X189" s="1">
        <f t="shared" ca="1" si="85"/>
        <v>46461.930822604263</v>
      </c>
      <c r="Y189" s="1">
        <f t="shared" ca="1" si="86"/>
        <v>46762.259504276284</v>
      </c>
      <c r="Z189" s="1">
        <f t="shared" ca="1" si="87"/>
        <v>46762.402932647245</v>
      </c>
      <c r="AC189" s="49">
        <v>186</v>
      </c>
      <c r="AD189" s="90">
        <f t="shared" ca="1" si="65"/>
        <v>45023.277092034725</v>
      </c>
      <c r="AE189" s="49" t="str">
        <f t="shared" ca="1" si="66"/>
        <v>EQUIPO 2</v>
      </c>
      <c r="AF189" s="49" t="str">
        <f t="shared" ca="1" si="67"/>
        <v>FIN</v>
      </c>
      <c r="AG189" s="49">
        <f t="shared" ca="1" si="82"/>
        <v>1</v>
      </c>
      <c r="AH189" s="49">
        <f t="shared" ca="1" si="83"/>
        <v>1</v>
      </c>
      <c r="AI189" s="49">
        <f t="shared" ca="1" si="68"/>
        <v>1</v>
      </c>
      <c r="AJ189" s="49">
        <f t="shared" ca="1" si="69"/>
        <v>9900</v>
      </c>
      <c r="AK189" s="49">
        <f t="shared" ca="1" si="70"/>
        <v>93.273615518468432</v>
      </c>
      <c r="AL189" s="49">
        <f t="shared" ca="1" si="71"/>
        <v>923408.79363283748</v>
      </c>
      <c r="AM189" s="49">
        <f t="shared" ca="1" si="64"/>
        <v>923408.79363283748</v>
      </c>
      <c r="AN189" s="49">
        <f t="shared" ca="1" si="72"/>
        <v>2023</v>
      </c>
      <c r="AO189" s="49">
        <f t="shared" ca="1" si="73"/>
        <v>4</v>
      </c>
      <c r="AU189" s="25">
        <v>179</v>
      </c>
      <c r="AV189" s="25">
        <v>0.984786311582866</v>
      </c>
      <c r="AW189" s="25">
        <v>0.978586023147754</v>
      </c>
      <c r="AX189" s="25">
        <v>0.9900343885050904</v>
      </c>
      <c r="AY189" s="25">
        <v>0.98493936938337068</v>
      </c>
      <c r="AZ189" s="25">
        <v>0.98518479835390793</v>
      </c>
      <c r="BA189" s="25">
        <v>0.99170504113951208</v>
      </c>
      <c r="BB189" s="25">
        <v>0.98502436129986037</v>
      </c>
      <c r="BC189" s="25">
        <v>0.97905793487161374</v>
      </c>
      <c r="BD189" s="25">
        <v>0.98218739801690325</v>
      </c>
      <c r="BE189" s="25">
        <v>0.97579828766964094</v>
      </c>
      <c r="BF189" s="25">
        <v>0.99217020761489316</v>
      </c>
      <c r="BG189" s="25">
        <v>0.98652110483482536</v>
      </c>
      <c r="BH189" s="25">
        <v>0.97579828766964094</v>
      </c>
      <c r="BI189" s="25">
        <v>0.98463921757717365</v>
      </c>
    </row>
    <row r="190" spans="4:61">
      <c r="D190" s="25">
        <v>186</v>
      </c>
      <c r="E190" s="56">
        <f t="shared" ca="1" si="74"/>
        <v>0.51618919013691889</v>
      </c>
      <c r="F190" s="42">
        <f t="shared" ca="1" si="75"/>
        <v>147.5285443246031</v>
      </c>
      <c r="G190" s="42"/>
      <c r="H190" s="25">
        <v>186</v>
      </c>
      <c r="I190" s="42">
        <f t="shared" ca="1" si="76"/>
        <v>9.5702354582456017E-2</v>
      </c>
      <c r="J190" s="42">
        <f t="shared" ca="1" si="77"/>
        <v>3.094325969945344</v>
      </c>
      <c r="K190" s="4"/>
      <c r="L190" s="4"/>
      <c r="M190" s="4"/>
      <c r="O190" s="25">
        <v>186</v>
      </c>
      <c r="P190" s="58">
        <f t="shared" ca="1" si="78"/>
        <v>2.4455168951541761E-2</v>
      </c>
      <c r="Q190" s="42">
        <f t="shared" ca="1" si="79"/>
        <v>1037.0467447082594</v>
      </c>
      <c r="R190" s="42"/>
      <c r="S190" s="25">
        <v>186</v>
      </c>
      <c r="T190" s="58">
        <f t="shared" ca="1" si="80"/>
        <v>0.79077230439768309</v>
      </c>
      <c r="U190" s="42">
        <f t="shared" ca="1" si="81"/>
        <v>3.7457636923585946</v>
      </c>
      <c r="W190" s="1">
        <f t="shared" ca="1" si="84"/>
        <v>46468.077845284453</v>
      </c>
      <c r="X190" s="1">
        <f t="shared" ca="1" si="85"/>
        <v>46468.206775533203</v>
      </c>
      <c r="Y190" s="1">
        <f t="shared" ca="1" si="86"/>
        <v>46805.613213676756</v>
      </c>
      <c r="Z190" s="1">
        <f t="shared" ca="1" si="87"/>
        <v>46805.769287163937</v>
      </c>
      <c r="AC190" s="49">
        <v>187</v>
      </c>
      <c r="AD190" s="90">
        <f t="shared" ca="1" si="65"/>
        <v>45027.163492681328</v>
      </c>
      <c r="AE190" s="49" t="str">
        <f t="shared" ca="1" si="66"/>
        <v>EQUIPO 2</v>
      </c>
      <c r="AF190" s="49" t="str">
        <f t="shared" ca="1" si="67"/>
        <v>INICIO</v>
      </c>
      <c r="AG190" s="49">
        <f t="shared" ca="1" si="82"/>
        <v>1</v>
      </c>
      <c r="AH190" s="49">
        <f t="shared" ca="1" si="83"/>
        <v>0</v>
      </c>
      <c r="AI190" s="49">
        <f t="shared" ca="1" si="68"/>
        <v>1</v>
      </c>
      <c r="AJ190" s="49">
        <f t="shared" ca="1" si="69"/>
        <v>4500</v>
      </c>
      <c r="AK190" s="49">
        <f t="shared" ca="1" si="70"/>
        <v>3.1867564242566004</v>
      </c>
      <c r="AL190" s="49">
        <f t="shared" ca="1" si="71"/>
        <v>14340.403909154702</v>
      </c>
      <c r="AM190" s="49">
        <f t="shared" ca="1" si="64"/>
        <v>31548.888600140344</v>
      </c>
      <c r="AN190" s="49">
        <f t="shared" ca="1" si="72"/>
        <v>2023</v>
      </c>
      <c r="AO190" s="49">
        <f t="shared" ca="1" si="73"/>
        <v>4</v>
      </c>
      <c r="AU190" s="25">
        <v>180</v>
      </c>
      <c r="AV190" s="25">
        <v>0.98529476852281439</v>
      </c>
      <c r="AW190" s="25">
        <v>0.98060404214296826</v>
      </c>
      <c r="AX190" s="25">
        <v>0.98412498060894316</v>
      </c>
      <c r="AY190" s="25">
        <v>0.98581796716228243</v>
      </c>
      <c r="AZ190" s="25">
        <v>0.97661488137917696</v>
      </c>
      <c r="BA190" s="25">
        <v>0.99078640703087206</v>
      </c>
      <c r="BB190" s="25">
        <v>0.98248506169779848</v>
      </c>
      <c r="BC190" s="25">
        <v>0.98308502050256874</v>
      </c>
      <c r="BD190" s="25">
        <v>0.99100786571896937</v>
      </c>
      <c r="BE190" s="25">
        <v>0.9979600647023229</v>
      </c>
      <c r="BF190" s="25">
        <v>0.98841580529714868</v>
      </c>
      <c r="BG190" s="25">
        <v>0.9911564193035084</v>
      </c>
      <c r="BH190" s="25">
        <v>0.97661488137917696</v>
      </c>
      <c r="BI190" s="25">
        <v>0.98644634494057626</v>
      </c>
    </row>
    <row r="191" spans="4:61">
      <c r="D191" s="25">
        <v>187</v>
      </c>
      <c r="E191" s="56">
        <f t="shared" ca="1" si="74"/>
        <v>0.74320968975192914</v>
      </c>
      <c r="F191" s="42">
        <f t="shared" ca="1" si="75"/>
        <v>59.895519216327713</v>
      </c>
      <c r="G191" s="42"/>
      <c r="H191" s="25">
        <v>187</v>
      </c>
      <c r="I191" s="42">
        <f t="shared" ca="1" si="76"/>
        <v>0.34490608678445644</v>
      </c>
      <c r="J191" s="42">
        <f t="shared" ca="1" si="77"/>
        <v>3.3905813490241572</v>
      </c>
      <c r="K191" s="4"/>
      <c r="L191" s="4"/>
      <c r="M191" s="4"/>
      <c r="O191" s="25">
        <v>187</v>
      </c>
      <c r="P191" s="58">
        <f t="shared" ca="1" si="78"/>
        <v>0.97386717244809828</v>
      </c>
      <c r="Q191" s="42">
        <f t="shared" ca="1" si="79"/>
        <v>5.7161533770950754</v>
      </c>
      <c r="R191" s="42"/>
      <c r="S191" s="25">
        <v>187</v>
      </c>
      <c r="T191" s="58">
        <f t="shared" ca="1" si="80"/>
        <v>0.77207903055348059</v>
      </c>
      <c r="U191" s="42">
        <f t="shared" ca="1" si="81"/>
        <v>3.7263892418142168</v>
      </c>
      <c r="W191" s="1">
        <f t="shared" ca="1" si="84"/>
        <v>46470.702422167218</v>
      </c>
      <c r="X191" s="1">
        <f t="shared" ca="1" si="85"/>
        <v>46470.843696390097</v>
      </c>
      <c r="Y191" s="1">
        <f t="shared" ca="1" si="86"/>
        <v>46806.007460221314</v>
      </c>
      <c r="Z191" s="1">
        <f t="shared" ca="1" si="87"/>
        <v>46806.162726439725</v>
      </c>
      <c r="AC191" s="49">
        <v>188</v>
      </c>
      <c r="AD191" s="90">
        <f t="shared" ca="1" si="65"/>
        <v>45027.296274199005</v>
      </c>
      <c r="AE191" s="49" t="str">
        <f t="shared" ca="1" si="66"/>
        <v>EQUIPO 2</v>
      </c>
      <c r="AF191" s="49" t="str">
        <f t="shared" ca="1" si="67"/>
        <v>FIN</v>
      </c>
      <c r="AG191" s="49">
        <f t="shared" ca="1" si="82"/>
        <v>1</v>
      </c>
      <c r="AH191" s="49">
        <f t="shared" ca="1" si="83"/>
        <v>1</v>
      </c>
      <c r="AI191" s="49">
        <f t="shared" ca="1" si="68"/>
        <v>1</v>
      </c>
      <c r="AJ191" s="49">
        <f t="shared" ca="1" si="69"/>
        <v>9900</v>
      </c>
      <c r="AK191" s="49">
        <f t="shared" ca="1" si="70"/>
        <v>95.132100280781742</v>
      </c>
      <c r="AL191" s="49">
        <f t="shared" ca="1" si="71"/>
        <v>941807.79277973925</v>
      </c>
      <c r="AM191" s="49">
        <f t="shared" ca="1" si="64"/>
        <v>941807.79277973925</v>
      </c>
      <c r="AN191" s="49">
        <f t="shared" ca="1" si="72"/>
        <v>2023</v>
      </c>
      <c r="AO191" s="49">
        <f t="shared" ca="1" si="73"/>
        <v>4</v>
      </c>
      <c r="AU191" s="25">
        <v>181</v>
      </c>
      <c r="AV191" s="25">
        <v>0.98257750264418797</v>
      </c>
      <c r="AW191" s="25">
        <v>0.99558207124455111</v>
      </c>
      <c r="AX191" s="25">
        <v>0.99558091815068162</v>
      </c>
      <c r="AY191" s="25">
        <v>0.99120702131824434</v>
      </c>
      <c r="AZ191" s="25">
        <v>0.97992487351579993</v>
      </c>
      <c r="BA191" s="25">
        <v>0.98432828405299622</v>
      </c>
      <c r="BB191" s="25">
        <v>0.99070287949636571</v>
      </c>
      <c r="BC191" s="25">
        <v>0.98287797570951763</v>
      </c>
      <c r="BD191" s="25">
        <v>0.98126231554537247</v>
      </c>
      <c r="BE191" s="25">
        <v>0.99772399798997669</v>
      </c>
      <c r="BF191" s="25">
        <v>0.99216138243844565</v>
      </c>
      <c r="BG191" s="25">
        <v>0.98002307751679274</v>
      </c>
      <c r="BH191" s="25">
        <v>0.97992487351579993</v>
      </c>
      <c r="BI191" s="25">
        <v>0.98782727419044092</v>
      </c>
    </row>
    <row r="192" spans="4:61">
      <c r="D192" s="25">
        <v>188</v>
      </c>
      <c r="E192" s="56">
        <f t="shared" ca="1" si="74"/>
        <v>0.28706653872208365</v>
      </c>
      <c r="F192" s="42">
        <f t="shared" ca="1" si="75"/>
        <v>301.45540439455539</v>
      </c>
      <c r="G192" s="42"/>
      <c r="H192" s="25">
        <v>188</v>
      </c>
      <c r="I192" s="42">
        <f t="shared" ca="1" si="76"/>
        <v>0.53265805095897889</v>
      </c>
      <c r="J192" s="42">
        <f t="shared" ca="1" si="77"/>
        <v>3.5476558024936713</v>
      </c>
      <c r="K192" s="4"/>
      <c r="L192" s="4"/>
      <c r="M192" s="4"/>
      <c r="O192" s="25">
        <v>188</v>
      </c>
      <c r="P192" s="58">
        <f t="shared" ca="1" si="78"/>
        <v>0.45037073191976962</v>
      </c>
      <c r="Q192" s="42">
        <f t="shared" ca="1" si="79"/>
        <v>205.71692482638045</v>
      </c>
      <c r="R192" s="42"/>
      <c r="S192" s="25">
        <v>188</v>
      </c>
      <c r="T192" s="58">
        <f t="shared" ca="1" si="80"/>
        <v>0.7814272751437068</v>
      </c>
      <c r="U192" s="42">
        <f t="shared" ca="1" si="81"/>
        <v>3.7359588232725685</v>
      </c>
      <c r="W192" s="1">
        <f t="shared" ca="1" si="84"/>
        <v>46483.404338239867</v>
      </c>
      <c r="X192" s="1">
        <f t="shared" ca="1" si="85"/>
        <v>46483.552157231636</v>
      </c>
      <c r="Y192" s="1">
        <f t="shared" ca="1" si="86"/>
        <v>46814.734264974155</v>
      </c>
      <c r="Z192" s="1">
        <f t="shared" ca="1" si="87"/>
        <v>46814.889929925128</v>
      </c>
      <c r="AC192" s="49">
        <v>189</v>
      </c>
      <c r="AD192" s="90">
        <f t="shared" ca="1" si="65"/>
        <v>45031.260111710704</v>
      </c>
      <c r="AE192" s="49" t="str">
        <f t="shared" ca="1" si="66"/>
        <v>EQUIPO 2</v>
      </c>
      <c r="AF192" s="49" t="str">
        <f t="shared" ca="1" si="67"/>
        <v>INICIO</v>
      </c>
      <c r="AG192" s="49">
        <f t="shared" ca="1" si="82"/>
        <v>1</v>
      </c>
      <c r="AH192" s="49">
        <f t="shared" ca="1" si="83"/>
        <v>0</v>
      </c>
      <c r="AI192" s="49">
        <f t="shared" ca="1" si="68"/>
        <v>1</v>
      </c>
      <c r="AJ192" s="49">
        <f t="shared" ca="1" si="69"/>
        <v>4500</v>
      </c>
      <c r="AK192" s="49">
        <f t="shared" ca="1" si="70"/>
        <v>0.59341981715988368</v>
      </c>
      <c r="AL192" s="49">
        <f t="shared" ca="1" si="71"/>
        <v>2670.3891772194766</v>
      </c>
      <c r="AM192" s="49">
        <f t="shared" ca="1" si="64"/>
        <v>5874.8561898828484</v>
      </c>
      <c r="AN192" s="49">
        <f t="shared" ca="1" si="72"/>
        <v>2023</v>
      </c>
      <c r="AO192" s="49">
        <f t="shared" ca="1" si="73"/>
        <v>4</v>
      </c>
      <c r="AU192" s="25">
        <v>182</v>
      </c>
      <c r="AV192" s="25">
        <v>0.99763979098127242</v>
      </c>
      <c r="AW192" s="25">
        <v>0.98659169509632405</v>
      </c>
      <c r="AX192" s="25">
        <v>0.97951199771279773</v>
      </c>
      <c r="AY192" s="25">
        <v>0.97917037626603998</v>
      </c>
      <c r="AZ192" s="25">
        <v>0.9823522738251167</v>
      </c>
      <c r="BA192" s="25">
        <v>0.9910836167376228</v>
      </c>
      <c r="BB192" s="25">
        <v>0.98800919811502752</v>
      </c>
      <c r="BC192" s="25">
        <v>0.99064080790571596</v>
      </c>
      <c r="BD192" s="25">
        <v>0.98708486825427799</v>
      </c>
      <c r="BE192" s="25">
        <v>0.98284983033839424</v>
      </c>
      <c r="BF192" s="25">
        <v>0.98040605358255573</v>
      </c>
      <c r="BG192" s="25">
        <v>0.98098353408416561</v>
      </c>
      <c r="BH192" s="25">
        <v>0.97917037626603998</v>
      </c>
      <c r="BI192" s="25">
        <v>0.98553086008732416</v>
      </c>
    </row>
    <row r="193" spans="4:61">
      <c r="D193" s="25">
        <v>189</v>
      </c>
      <c r="E193" s="56">
        <f t="shared" ca="1" si="74"/>
        <v>0.19380717250837298</v>
      </c>
      <c r="F193" s="42">
        <f t="shared" ca="1" si="75"/>
        <v>410.14830578756658</v>
      </c>
      <c r="G193" s="42"/>
      <c r="H193" s="25">
        <v>189</v>
      </c>
      <c r="I193" s="42">
        <f t="shared" ca="1" si="76"/>
        <v>0.97832959438191902</v>
      </c>
      <c r="J193" s="42">
        <f t="shared" ca="1" si="77"/>
        <v>4.1805916159417214</v>
      </c>
      <c r="K193" s="4"/>
      <c r="L193" s="4"/>
      <c r="M193" s="4"/>
      <c r="O193" s="25">
        <v>189</v>
      </c>
      <c r="P193" s="58">
        <f t="shared" ca="1" si="78"/>
        <v>0.57682255730404397</v>
      </c>
      <c r="Q193" s="42">
        <f t="shared" ca="1" si="79"/>
        <v>139.17132776843337</v>
      </c>
      <c r="R193" s="42"/>
      <c r="S193" s="25">
        <v>189</v>
      </c>
      <c r="T193" s="58">
        <f t="shared" ca="1" si="80"/>
        <v>0.3946540562316978</v>
      </c>
      <c r="U193" s="42">
        <f t="shared" ca="1" si="81"/>
        <v>3.4168148991795961</v>
      </c>
      <c r="W193" s="1">
        <f t="shared" ca="1" si="84"/>
        <v>46500.641669972785</v>
      </c>
      <c r="X193" s="1">
        <f t="shared" ca="1" si="85"/>
        <v>46500.815861290117</v>
      </c>
      <c r="Y193" s="1">
        <f t="shared" ca="1" si="86"/>
        <v>46820.688735248812</v>
      </c>
      <c r="Z193" s="1">
        <f t="shared" ca="1" si="87"/>
        <v>46820.831102536278</v>
      </c>
      <c r="AC193" s="49">
        <v>190</v>
      </c>
      <c r="AD193" s="90">
        <f t="shared" ca="1" si="65"/>
        <v>45031.284837536419</v>
      </c>
      <c r="AE193" s="49" t="str">
        <f t="shared" ca="1" si="66"/>
        <v>EQUIPO 1</v>
      </c>
      <c r="AF193" s="49" t="str">
        <f t="shared" ca="1" si="67"/>
        <v>INICIO</v>
      </c>
      <c r="AG193" s="49">
        <f t="shared" ca="1" si="82"/>
        <v>0</v>
      </c>
      <c r="AH193" s="49">
        <f t="shared" ca="1" si="83"/>
        <v>0</v>
      </c>
      <c r="AI193" s="49">
        <f t="shared" ca="1" si="68"/>
        <v>0</v>
      </c>
      <c r="AJ193" s="49">
        <f t="shared" ca="1" si="69"/>
        <v>0</v>
      </c>
      <c r="AK193" s="49">
        <f t="shared" ca="1" si="70"/>
        <v>2.9592013040673919</v>
      </c>
      <c r="AL193" s="49">
        <f t="shared" ca="1" si="71"/>
        <v>0</v>
      </c>
      <c r="AM193" s="49">
        <f t="shared" ca="1" si="64"/>
        <v>29296.09291026718</v>
      </c>
      <c r="AN193" s="49">
        <f t="shared" ca="1" si="72"/>
        <v>2023</v>
      </c>
      <c r="AO193" s="49">
        <f t="shared" ca="1" si="73"/>
        <v>4</v>
      </c>
      <c r="AU193" s="25">
        <v>183</v>
      </c>
      <c r="AV193" s="25">
        <v>0.98710314767445329</v>
      </c>
      <c r="AW193" s="25">
        <v>0.98063931507837676</v>
      </c>
      <c r="AX193" s="25">
        <v>0.98922663230611196</v>
      </c>
      <c r="AY193" s="25">
        <v>0.97810538206058106</v>
      </c>
      <c r="AZ193" s="25">
        <v>0.98608135658212526</v>
      </c>
      <c r="BA193" s="25">
        <v>0.99328987608609964</v>
      </c>
      <c r="BB193" s="25">
        <v>0.9897778014153954</v>
      </c>
      <c r="BC193" s="25">
        <v>0.99291691689733952</v>
      </c>
      <c r="BD193" s="25">
        <v>0.99048636080570018</v>
      </c>
      <c r="BE193" s="25">
        <v>0.98512798811605951</v>
      </c>
      <c r="BF193" s="25">
        <v>0.98524846220671225</v>
      </c>
      <c r="BG193" s="25">
        <v>0.99274371068357881</v>
      </c>
      <c r="BH193" s="25">
        <v>0.97810538206058106</v>
      </c>
      <c r="BI193" s="25">
        <v>0.98761720794038954</v>
      </c>
    </row>
    <row r="194" spans="4:61">
      <c r="D194" s="25">
        <v>190</v>
      </c>
      <c r="E194" s="56">
        <f t="shared" ca="1" si="74"/>
        <v>0.47443950967233661</v>
      </c>
      <c r="F194" s="42">
        <f t="shared" ca="1" si="75"/>
        <v>168.86073880727406</v>
      </c>
      <c r="G194" s="42"/>
      <c r="H194" s="25">
        <v>190</v>
      </c>
      <c r="I194" s="42">
        <f t="shared" ca="1" si="76"/>
        <v>0.69920106045159702</v>
      </c>
      <c r="J194" s="42">
        <f t="shared" ca="1" si="77"/>
        <v>3.6913717382467914</v>
      </c>
      <c r="K194" s="4"/>
      <c r="L194" s="4"/>
      <c r="M194" s="4"/>
      <c r="O194" s="25">
        <v>190</v>
      </c>
      <c r="P194" s="58">
        <f t="shared" ca="1" si="78"/>
        <v>0.92202468802028736</v>
      </c>
      <c r="Q194" s="42">
        <f t="shared" ca="1" si="79"/>
        <v>18.580778419587951</v>
      </c>
      <c r="R194" s="42"/>
      <c r="S194" s="25">
        <v>190</v>
      </c>
      <c r="T194" s="58">
        <f t="shared" ca="1" si="80"/>
        <v>0.18550213537487714</v>
      </c>
      <c r="U194" s="42">
        <f t="shared" ca="1" si="81"/>
        <v>3.2250701177803034</v>
      </c>
      <c r="W194" s="1">
        <f t="shared" ca="1" si="84"/>
        <v>46507.85172540709</v>
      </c>
      <c r="X194" s="1">
        <f t="shared" ca="1" si="85"/>
        <v>46508.005532562849</v>
      </c>
      <c r="Y194" s="1">
        <f t="shared" ca="1" si="86"/>
        <v>46821.605301637093</v>
      </c>
      <c r="Z194" s="1">
        <f t="shared" ca="1" si="87"/>
        <v>46821.739679558668</v>
      </c>
      <c r="AC194" s="49">
        <v>191</v>
      </c>
      <c r="AD194" s="90">
        <f t="shared" ca="1" si="65"/>
        <v>45031.408137590755</v>
      </c>
      <c r="AE194" s="49" t="str">
        <f t="shared" ca="1" si="66"/>
        <v>EQUIPO 2</v>
      </c>
      <c r="AF194" s="49" t="str">
        <f t="shared" ca="1" si="67"/>
        <v>FIN</v>
      </c>
      <c r="AG194" s="49">
        <f t="shared" ca="1" si="82"/>
        <v>0</v>
      </c>
      <c r="AH194" s="49">
        <f t="shared" ca="1" si="83"/>
        <v>1</v>
      </c>
      <c r="AI194" s="49">
        <f t="shared" ca="1" si="68"/>
        <v>1</v>
      </c>
      <c r="AJ194" s="49">
        <f t="shared" ca="1" si="69"/>
        <v>5400</v>
      </c>
      <c r="AK194" s="49">
        <f t="shared" ca="1" si="70"/>
        <v>0.91154154989635572</v>
      </c>
      <c r="AL194" s="49">
        <f t="shared" ca="1" si="71"/>
        <v>4922.3243694403209</v>
      </c>
      <c r="AM194" s="49">
        <f t="shared" ca="1" si="64"/>
        <v>9024.2613439739216</v>
      </c>
      <c r="AN194" s="49">
        <f t="shared" ca="1" si="72"/>
        <v>2023</v>
      </c>
      <c r="AO194" s="49">
        <f t="shared" ca="1" si="73"/>
        <v>4</v>
      </c>
      <c r="AU194" s="25">
        <v>184</v>
      </c>
      <c r="AV194" s="25">
        <v>0.98475791978205296</v>
      </c>
      <c r="AW194" s="25">
        <v>0.97810881794443116</v>
      </c>
      <c r="AX194" s="25">
        <v>0.97971349385836481</v>
      </c>
      <c r="AY194" s="25">
        <v>0.98908470536083448</v>
      </c>
      <c r="AZ194" s="25">
        <v>0.98632136644499202</v>
      </c>
      <c r="BA194" s="25">
        <v>0.99265394884046543</v>
      </c>
      <c r="BB194" s="25">
        <v>0.98339657767952271</v>
      </c>
      <c r="BC194" s="25">
        <v>0.99495712563895566</v>
      </c>
      <c r="BD194" s="25">
        <v>0.98367118265549724</v>
      </c>
      <c r="BE194" s="25">
        <v>0.9870091779155814</v>
      </c>
      <c r="BF194" s="25">
        <v>0.98215530907281479</v>
      </c>
      <c r="BG194" s="25">
        <v>0.98607173200895648</v>
      </c>
      <c r="BH194" s="25">
        <v>0.97810881794443116</v>
      </c>
      <c r="BI194" s="25">
        <v>0.98559770864071183</v>
      </c>
    </row>
    <row r="195" spans="4:61">
      <c r="D195" s="25">
        <v>191</v>
      </c>
      <c r="E195" s="56">
        <f t="shared" ca="1" si="74"/>
        <v>0.30864632772764899</v>
      </c>
      <c r="F195" s="42">
        <f t="shared" ca="1" si="75"/>
        <v>281.83069648503334</v>
      </c>
      <c r="G195" s="42"/>
      <c r="H195" s="25">
        <v>191</v>
      </c>
      <c r="I195" s="42">
        <f t="shared" ca="1" si="76"/>
        <v>0.70671162999515058</v>
      </c>
      <c r="J195" s="42">
        <f t="shared" ca="1" si="77"/>
        <v>3.698456916053054</v>
      </c>
      <c r="K195" s="4"/>
      <c r="L195" s="4"/>
      <c r="M195" s="4"/>
      <c r="O195" s="25">
        <v>191</v>
      </c>
      <c r="P195" s="58">
        <f t="shared" ca="1" si="78"/>
        <v>0.79044139543252023</v>
      </c>
      <c r="Q195" s="42">
        <f t="shared" ca="1" si="79"/>
        <v>56.898111411403946</v>
      </c>
      <c r="R195" s="42"/>
      <c r="S195" s="25">
        <v>191</v>
      </c>
      <c r="T195" s="58">
        <f t="shared" ca="1" si="80"/>
        <v>0.25928040344765679</v>
      </c>
      <c r="U195" s="42">
        <f t="shared" ca="1" si="81"/>
        <v>3.3011795415427239</v>
      </c>
      <c r="W195" s="1">
        <f t="shared" ca="1" si="84"/>
        <v>46519.748478249727</v>
      </c>
      <c r="X195" s="1">
        <f t="shared" ca="1" si="85"/>
        <v>46519.90258062123</v>
      </c>
      <c r="Y195" s="1">
        <f t="shared" ca="1" si="86"/>
        <v>46824.110434200811</v>
      </c>
      <c r="Z195" s="1">
        <f t="shared" ca="1" si="87"/>
        <v>46824.247983348374</v>
      </c>
      <c r="AC195" s="49">
        <v>192</v>
      </c>
      <c r="AD195" s="90">
        <f t="shared" ca="1" si="65"/>
        <v>45031.446118488668</v>
      </c>
      <c r="AE195" s="49" t="str">
        <f t="shared" ca="1" si="66"/>
        <v>EQUIPO 1</v>
      </c>
      <c r="AF195" s="49" t="str">
        <f t="shared" ca="1" si="67"/>
        <v>FIN</v>
      </c>
      <c r="AG195" s="49">
        <f t="shared" ca="1" si="82"/>
        <v>1</v>
      </c>
      <c r="AH195" s="49">
        <f t="shared" ca="1" si="83"/>
        <v>1</v>
      </c>
      <c r="AI195" s="49">
        <f t="shared" ca="1" si="68"/>
        <v>1</v>
      </c>
      <c r="AJ195" s="49">
        <f t="shared" ca="1" si="69"/>
        <v>9900</v>
      </c>
      <c r="AK195" s="49">
        <f t="shared" ca="1" si="70"/>
        <v>373.29315627197502</v>
      </c>
      <c r="AL195" s="49">
        <f t="shared" ca="1" si="71"/>
        <v>3695602.2470925525</v>
      </c>
      <c r="AM195" s="49">
        <f t="shared" ca="1" si="64"/>
        <v>3695602.2470925525</v>
      </c>
      <c r="AN195" s="49">
        <f t="shared" ca="1" si="72"/>
        <v>2023</v>
      </c>
      <c r="AO195" s="49">
        <f t="shared" ca="1" si="73"/>
        <v>4</v>
      </c>
      <c r="AU195" s="25">
        <v>185</v>
      </c>
      <c r="AV195" s="25">
        <v>0.99314491883975053</v>
      </c>
      <c r="AW195" s="25">
        <v>0.9799449320539585</v>
      </c>
      <c r="AX195" s="25">
        <v>0.98081968202175196</v>
      </c>
      <c r="AY195" s="25">
        <v>0.99480859693107659</v>
      </c>
      <c r="AZ195" s="25">
        <v>0.99029468315553815</v>
      </c>
      <c r="BA195" s="25">
        <v>0.98295022046125591</v>
      </c>
      <c r="BB195" s="25">
        <v>0.98818108952391981</v>
      </c>
      <c r="BC195" s="25">
        <v>0.99529421381408956</v>
      </c>
      <c r="BD195" s="25">
        <v>0.99489339308090219</v>
      </c>
      <c r="BE195" s="25">
        <v>0.98166851719069914</v>
      </c>
      <c r="BF195" s="25">
        <v>0.98371446513717242</v>
      </c>
      <c r="BG195" s="25">
        <v>0.98110281225384188</v>
      </c>
      <c r="BH195" s="25">
        <v>0.9799449320539585</v>
      </c>
      <c r="BI195" s="25">
        <v>0.98715565383380033</v>
      </c>
    </row>
    <row r="196" spans="4:61">
      <c r="D196" s="25">
        <v>192</v>
      </c>
      <c r="E196" s="56">
        <f t="shared" ca="1" si="74"/>
        <v>0.28919184752497262</v>
      </c>
      <c r="F196" s="42">
        <f t="shared" ca="1" si="75"/>
        <v>299.4515933074</v>
      </c>
      <c r="G196" s="42"/>
      <c r="H196" s="25">
        <v>192</v>
      </c>
      <c r="I196" s="42">
        <f t="shared" ca="1" si="76"/>
        <v>5.4808717404126961E-2</v>
      </c>
      <c r="J196" s="42">
        <f t="shared" ca="1" si="77"/>
        <v>2.9985002405421288</v>
      </c>
      <c r="K196" s="4"/>
      <c r="L196" s="4"/>
      <c r="M196" s="4"/>
      <c r="O196" s="25">
        <v>192</v>
      </c>
      <c r="P196" s="58">
        <f t="shared" ca="1" si="78"/>
        <v>0.25900205899327422</v>
      </c>
      <c r="Q196" s="42">
        <f t="shared" ca="1" si="79"/>
        <v>358.11375848649158</v>
      </c>
      <c r="R196" s="42"/>
      <c r="S196" s="25">
        <v>192</v>
      </c>
      <c r="T196" s="58">
        <f t="shared" ca="1" si="80"/>
        <v>0.22685258504235772</v>
      </c>
      <c r="U196" s="42">
        <f t="shared" ca="1" si="81"/>
        <v>3.2694902037461127</v>
      </c>
      <c r="W196" s="1">
        <f t="shared" ca="1" si="84"/>
        <v>46532.379730342371</v>
      </c>
      <c r="X196" s="1">
        <f t="shared" ca="1" si="85"/>
        <v>46532.504667852394</v>
      </c>
      <c r="Y196" s="1">
        <f t="shared" ca="1" si="86"/>
        <v>46839.169389951974</v>
      </c>
      <c r="Z196" s="1">
        <f t="shared" ca="1" si="87"/>
        <v>46839.305618710467</v>
      </c>
      <c r="AC196" s="49">
        <v>193</v>
      </c>
      <c r="AD196" s="90">
        <f t="shared" ca="1" si="65"/>
        <v>45047</v>
      </c>
      <c r="AE196" s="49" t="str">
        <f t="shared" ca="1" si="66"/>
        <v>CAMBIO MES</v>
      </c>
      <c r="AF196" s="49" t="str">
        <f t="shared" ca="1" si="67"/>
        <v>CAMBIO MES</v>
      </c>
      <c r="AG196" s="49">
        <f t="shared" ca="1" si="82"/>
        <v>1</v>
      </c>
      <c r="AH196" s="49">
        <f t="shared" ca="1" si="83"/>
        <v>1</v>
      </c>
      <c r="AI196" s="49">
        <f t="shared" ca="1" si="68"/>
        <v>1</v>
      </c>
      <c r="AJ196" s="49">
        <f t="shared" ca="1" si="69"/>
        <v>9900</v>
      </c>
      <c r="AK196" s="49">
        <f t="shared" ca="1" si="70"/>
        <v>115.50956165988464</v>
      </c>
      <c r="AL196" s="49">
        <f t="shared" ca="1" si="71"/>
        <v>1143544.6604328579</v>
      </c>
      <c r="AM196" s="49">
        <f t="shared" ref="AM196:AM259" ca="1" si="88">$AR$2*AK196</f>
        <v>1143544.6604328579</v>
      </c>
      <c r="AN196" s="49">
        <f t="shared" ca="1" si="72"/>
        <v>2023</v>
      </c>
      <c r="AO196" s="49">
        <f t="shared" ca="1" si="73"/>
        <v>5</v>
      </c>
      <c r="AU196" s="25">
        <v>186</v>
      </c>
      <c r="AV196" s="25">
        <v>0.96991183828762251</v>
      </c>
      <c r="AW196" s="25">
        <v>0.97816544986850884</v>
      </c>
      <c r="AX196" s="25">
        <v>0.98582951501782567</v>
      </c>
      <c r="AY196" s="25">
        <v>0.98044728481365928</v>
      </c>
      <c r="AZ196" s="25">
        <v>0.97854113639284968</v>
      </c>
      <c r="BA196" s="25">
        <v>0.98031176832794731</v>
      </c>
      <c r="BB196" s="25">
        <v>0.98262228972064825</v>
      </c>
      <c r="BC196" s="25">
        <v>0.99786541446100629</v>
      </c>
      <c r="BD196" s="25">
        <v>0.98142003997259231</v>
      </c>
      <c r="BE196" s="25">
        <v>0.98338223782771206</v>
      </c>
      <c r="BF196" s="25">
        <v>0.97813900785690888</v>
      </c>
      <c r="BG196" s="25">
        <v>0.99278109661942548</v>
      </c>
      <c r="BH196" s="25">
        <v>0.96991183828762251</v>
      </c>
      <c r="BI196" s="25">
        <v>0.9824776974542283</v>
      </c>
    </row>
    <row r="197" spans="4:61">
      <c r="D197" s="25">
        <v>193</v>
      </c>
      <c r="E197" s="56">
        <f t="shared" ca="1" si="74"/>
        <v>0.26853281778300797</v>
      </c>
      <c r="F197" s="42">
        <f t="shared" ca="1" si="75"/>
        <v>319.65245623193891</v>
      </c>
      <c r="G197" s="42"/>
      <c r="H197" s="25">
        <v>193</v>
      </c>
      <c r="I197" s="42">
        <f t="shared" ca="1" si="76"/>
        <v>0.66488827825280694</v>
      </c>
      <c r="J197" s="42">
        <f t="shared" ca="1" si="77"/>
        <v>3.659940504137468</v>
      </c>
      <c r="K197" s="4"/>
      <c r="L197" s="4"/>
      <c r="M197" s="4"/>
      <c r="O197" s="25">
        <v>193</v>
      </c>
      <c r="P197" s="58">
        <f t="shared" ca="1" si="78"/>
        <v>0.30211794653950541</v>
      </c>
      <c r="Q197" s="42">
        <f t="shared" ca="1" si="79"/>
        <v>315.29532804550519</v>
      </c>
      <c r="R197" s="42"/>
      <c r="S197" s="25">
        <v>193</v>
      </c>
      <c r="T197" s="58">
        <f t="shared" ca="1" si="80"/>
        <v>1.9187838432590532E-2</v>
      </c>
      <c r="U197" s="42">
        <f t="shared" ca="1" si="81"/>
        <v>2.8655854979969662</v>
      </c>
      <c r="W197" s="1">
        <f t="shared" ca="1" si="84"/>
        <v>46545.823520195394</v>
      </c>
      <c r="X197" s="1">
        <f t="shared" ca="1" si="85"/>
        <v>46545.976017716399</v>
      </c>
      <c r="Y197" s="1">
        <f t="shared" ca="1" si="86"/>
        <v>46852.442924045696</v>
      </c>
      <c r="Z197" s="1">
        <f t="shared" ca="1" si="87"/>
        <v>46852.562323441445</v>
      </c>
      <c r="AC197" s="49">
        <v>194</v>
      </c>
      <c r="AD197" s="90">
        <f t="shared" ref="AD197:AD260" ca="1" si="89">SMALL($W$5:$AA$504,AC197)</f>
        <v>45051.812898402495</v>
      </c>
      <c r="AE197" s="49" t="str">
        <f t="shared" ref="AE197:AE260" ca="1" si="90">IFERROR(IF(VLOOKUP(AD197,$W$5:$W$504,1,0)&gt;0,$W$3,""),IFERROR(IF(VLOOKUP(AD197,$X$5:$X$504,1,0)&gt;0,$X$3,""),IFERROR(IF(VLOOKUP(AD197,$Y$5:$Y$504,1,0)&gt;0,$Y$3,""),IFERROR(IF(VLOOKUP(AD197,$Z$5:$Z$504,1,0)&gt;0,$Z$3,""),IFERROR(IF(VLOOKUP(AD197,$AA$5:$AA$64,1,0)&gt;0,$AA$3,""),"ERROR")))))</f>
        <v>EQUIPO 2</v>
      </c>
      <c r="AF197" s="49" t="str">
        <f t="shared" ref="AF197:AF260" ca="1" si="91">IFERROR(IF(VLOOKUP(AD197,$W$5:$W$504,1,0)&gt;0,$W$4,""),IFERROR(IF(VLOOKUP(AD197,$X$5:$X$504,1,0)&gt;0,$X$4,""),IFERROR(IF(VLOOKUP(AD197,$Y$5:$Y$504,1,0)&gt;0,$Y$4,""),IFERROR(IF(VLOOKUP(AD197,$Z$5:$Z$504,1,0)&gt;0,$Z$4,""),IFERROR(IF(VLOOKUP(AD197,$AA$5:$AA$64,1,0)&gt;0,$AA$3,""),"ERROR")))))</f>
        <v>INICIO</v>
      </c>
      <c r="AG197" s="49">
        <f t="shared" ca="1" si="82"/>
        <v>1</v>
      </c>
      <c r="AH197" s="49">
        <f t="shared" ca="1" si="83"/>
        <v>0</v>
      </c>
      <c r="AI197" s="49">
        <f t="shared" ref="AI197:AI260" ca="1" si="92">IF(AG197=1,1,IF(AH197=1,1,0))</f>
        <v>1</v>
      </c>
      <c r="AJ197" s="49">
        <f t="shared" ref="AJ197:AJ260" ca="1" si="93">IF((IF(AG197=1,$F$3,0)+IF(AH197=1,$Q$3,0))&gt;$AR$2,$AR$2,IF(AG197=1,$F$3,0)+IF(AH197=1,$Q$3,0))</f>
        <v>4500</v>
      </c>
      <c r="AK197" s="49">
        <f t="shared" ref="AK197:AK260" ca="1" si="94">(AD198-AD197)*24</f>
        <v>3.2406655147788115</v>
      </c>
      <c r="AL197" s="49">
        <f t="shared" ref="AL197:AL260" ca="1" si="95">AI197*AK197*AJ197</f>
        <v>14582.994816504652</v>
      </c>
      <c r="AM197" s="49">
        <f t="shared" ca="1" si="88"/>
        <v>32082.588596310234</v>
      </c>
      <c r="AN197" s="49">
        <f t="shared" ref="AN197:AN260" ca="1" si="96">YEAR(AD197)</f>
        <v>2023</v>
      </c>
      <c r="AO197" s="49">
        <f t="shared" ref="AO197:AO260" ca="1" si="97">MONTH(AD197)</f>
        <v>5</v>
      </c>
      <c r="AU197" s="25">
        <v>187</v>
      </c>
      <c r="AV197" s="25">
        <v>0.97279385896150494</v>
      </c>
      <c r="AW197" s="25">
        <v>0.99315026120051064</v>
      </c>
      <c r="AX197" s="25">
        <v>0.98390079492428595</v>
      </c>
      <c r="AY197" s="25">
        <v>0.9897098012606167</v>
      </c>
      <c r="AZ197" s="25">
        <v>0.97789032658666353</v>
      </c>
      <c r="BA197" s="25">
        <v>0.98502707696038239</v>
      </c>
      <c r="BB197" s="25">
        <v>0.99037243159706112</v>
      </c>
      <c r="BC197" s="25">
        <v>0.98108889207554362</v>
      </c>
      <c r="BD197" s="25">
        <v>0.99140228659070406</v>
      </c>
      <c r="BE197" s="25">
        <v>0.99317167577918131</v>
      </c>
      <c r="BF197" s="25">
        <v>0.98762467136173548</v>
      </c>
      <c r="BG197" s="25">
        <v>0.99703410166935202</v>
      </c>
      <c r="BH197" s="25">
        <v>0.97279385896150494</v>
      </c>
      <c r="BI197" s="25">
        <v>0.98696571957493928</v>
      </c>
    </row>
    <row r="198" spans="4:61">
      <c r="D198" s="25">
        <v>194</v>
      </c>
      <c r="E198" s="56">
        <f t="shared" ref="E198:E261" ca="1" si="98">RAND()</f>
        <v>0.18756727934102724</v>
      </c>
      <c r="F198" s="42">
        <f t="shared" ref="F198:F261" ca="1" si="99">$B$6*(-LN(E198))^(1/$B$7)</f>
        <v>419.36298811867107</v>
      </c>
      <c r="G198" s="42"/>
      <c r="H198" s="25">
        <v>194</v>
      </c>
      <c r="I198" s="42">
        <f t="shared" ref="I198:I261" ca="1" si="100">RAND()</f>
        <v>0.39393341806530846</v>
      </c>
      <c r="J198" s="42">
        <f t="shared" ref="J198:J261" ca="1" si="101">NORMINV(I198,$B$11,$B$13)</f>
        <v>3.4330375674707336</v>
      </c>
      <c r="K198" s="4"/>
      <c r="L198" s="4"/>
      <c r="M198" s="4"/>
      <c r="O198" s="25">
        <v>194</v>
      </c>
      <c r="P198" s="58">
        <f t="shared" ref="P198:P261" ca="1" si="102">RAND()</f>
        <v>0.61820320263882422</v>
      </c>
      <c r="Q198" s="42">
        <f t="shared" ref="Q198:Q261" ca="1" si="103">$M$6*(-LN(P198))^(1/$M$7)</f>
        <v>120.79494149320495</v>
      </c>
      <c r="R198" s="42"/>
      <c r="S198" s="25">
        <v>194</v>
      </c>
      <c r="T198" s="58">
        <f t="shared" ref="T198:T261" ca="1" si="104">RAND()</f>
        <v>0.79123822478081607</v>
      </c>
      <c r="U198" s="42">
        <f t="shared" ref="U198:U261" ca="1" si="105">NORMINV(T198,$M$11,$M$13)</f>
        <v>3.7462591785728065</v>
      </c>
      <c r="W198" s="1">
        <f t="shared" ca="1" si="84"/>
        <v>46563.449475554677</v>
      </c>
      <c r="X198" s="1">
        <f t="shared" ca="1" si="85"/>
        <v>46563.592518786652</v>
      </c>
      <c r="Y198" s="1">
        <f t="shared" ca="1" si="86"/>
        <v>46857.595446003659</v>
      </c>
      <c r="Z198" s="1">
        <f t="shared" ca="1" si="87"/>
        <v>46857.751540136102</v>
      </c>
      <c r="AC198" s="49">
        <v>195</v>
      </c>
      <c r="AD198" s="90">
        <f t="shared" ca="1" si="89"/>
        <v>45051.947926132278</v>
      </c>
      <c r="AE198" s="49" t="str">
        <f t="shared" ca="1" si="90"/>
        <v>EQUIPO 2</v>
      </c>
      <c r="AF198" s="49" t="str">
        <f t="shared" ca="1" si="91"/>
        <v>FIN</v>
      </c>
      <c r="AG198" s="49">
        <f t="shared" ref="AG198:AG261" ca="1" si="106">IF(AE198&lt;&gt;$AG$3,AG197,IF(AF198="INICIO",0,IF(AF198="FIN",1,"ERROR")))</f>
        <v>1</v>
      </c>
      <c r="AH198" s="49">
        <f t="shared" ref="AH198:AH261" ca="1" si="107">IF(AE198&lt;&gt;$AH$3,AH197,IF(AF198="INICIO",0,IF(AF198="FIN",1,"ERROR")))</f>
        <v>1</v>
      </c>
      <c r="AI198" s="49">
        <f t="shared" ca="1" si="92"/>
        <v>1</v>
      </c>
      <c r="AJ198" s="49">
        <f t="shared" ca="1" si="93"/>
        <v>9900</v>
      </c>
      <c r="AK198" s="49">
        <f t="shared" ca="1" si="94"/>
        <v>112.96750191017054</v>
      </c>
      <c r="AL198" s="49">
        <f t="shared" ca="1" si="95"/>
        <v>1118378.2689106883</v>
      </c>
      <c r="AM198" s="49">
        <f t="shared" ca="1" si="88"/>
        <v>1118378.2689106883</v>
      </c>
      <c r="AN198" s="49">
        <f t="shared" ca="1" si="96"/>
        <v>2023</v>
      </c>
      <c r="AO198" s="49">
        <f t="shared" ca="1" si="97"/>
        <v>5</v>
      </c>
      <c r="AU198" s="25">
        <v>188</v>
      </c>
      <c r="AV198" s="25">
        <v>0.97437295723699013</v>
      </c>
      <c r="AW198" s="25">
        <v>0.99188390537719862</v>
      </c>
      <c r="AX198" s="25">
        <v>0.99771332384829337</v>
      </c>
      <c r="AY198" s="25">
        <v>0.98241837104933982</v>
      </c>
      <c r="AZ198" s="25">
        <v>0.98454479404676987</v>
      </c>
      <c r="BA198" s="25">
        <v>0.98633318630763256</v>
      </c>
      <c r="BB198" s="25">
        <v>0.98765124550858741</v>
      </c>
      <c r="BC198" s="25">
        <v>0.97070955501884315</v>
      </c>
      <c r="BD198" s="25">
        <v>0.98216092637032959</v>
      </c>
      <c r="BE198" s="25">
        <v>0.98071392146628766</v>
      </c>
      <c r="BF198" s="25">
        <v>0.98491463405040425</v>
      </c>
      <c r="BG198" s="25">
        <v>0.97262582652896123</v>
      </c>
      <c r="BH198" s="25">
        <v>0.97070955501884315</v>
      </c>
      <c r="BI198" s="25">
        <v>0.98305133316530646</v>
      </c>
    </row>
    <row r="199" spans="4:61">
      <c r="D199" s="25">
        <v>195</v>
      </c>
      <c r="E199" s="56">
        <f t="shared" ca="1" si="98"/>
        <v>0.70553271175181553</v>
      </c>
      <c r="F199" s="42">
        <f t="shared" ca="1" si="99"/>
        <v>71.832003425596753</v>
      </c>
      <c r="G199" s="42"/>
      <c r="H199" s="25">
        <v>195</v>
      </c>
      <c r="I199" s="42">
        <f t="shared" ca="1" si="100"/>
        <v>0.99948141729487561</v>
      </c>
      <c r="J199" s="42">
        <f t="shared" ca="1" si="101"/>
        <v>4.5919470782889755</v>
      </c>
      <c r="K199" s="4"/>
      <c r="L199" s="4"/>
      <c r="M199" s="4"/>
      <c r="O199" s="25">
        <v>195</v>
      </c>
      <c r="P199" s="58">
        <f t="shared" ca="1" si="102"/>
        <v>0.98631920293356323</v>
      </c>
      <c r="Q199" s="42">
        <f t="shared" ca="1" si="103"/>
        <v>2.8737704351009206</v>
      </c>
      <c r="R199" s="42"/>
      <c r="S199" s="25">
        <v>195</v>
      </c>
      <c r="T199" s="58">
        <f t="shared" ca="1" si="104"/>
        <v>0.62584276760247359</v>
      </c>
      <c r="U199" s="42">
        <f t="shared" ca="1" si="105"/>
        <v>3.5965446914423791</v>
      </c>
      <c r="W199" s="1">
        <f t="shared" ca="1" si="84"/>
        <v>46566.585518929387</v>
      </c>
      <c r="X199" s="1">
        <f t="shared" ca="1" si="85"/>
        <v>46566.776850057649</v>
      </c>
      <c r="Y199" s="1">
        <f t="shared" ca="1" si="86"/>
        <v>46857.8712805709</v>
      </c>
      <c r="Z199" s="1">
        <f t="shared" ca="1" si="87"/>
        <v>46858.021136599709</v>
      </c>
      <c r="AC199" s="49">
        <v>196</v>
      </c>
      <c r="AD199" s="90">
        <f t="shared" ca="1" si="89"/>
        <v>45056.654905378535</v>
      </c>
      <c r="AE199" s="49" t="str">
        <f t="shared" ca="1" si="90"/>
        <v>EQUIPO 1</v>
      </c>
      <c r="AF199" s="49" t="str">
        <f t="shared" ca="1" si="91"/>
        <v>INICIO</v>
      </c>
      <c r="AG199" s="49">
        <f t="shared" ca="1" si="106"/>
        <v>0</v>
      </c>
      <c r="AH199" s="49">
        <f t="shared" ca="1" si="107"/>
        <v>1</v>
      </c>
      <c r="AI199" s="49">
        <f t="shared" ca="1" si="92"/>
        <v>1</v>
      </c>
      <c r="AJ199" s="49">
        <f t="shared" ca="1" si="93"/>
        <v>5400</v>
      </c>
      <c r="AK199" s="49">
        <f t="shared" ca="1" si="94"/>
        <v>3.1555760273477063</v>
      </c>
      <c r="AL199" s="49">
        <f t="shared" ca="1" si="95"/>
        <v>17040.110547677614</v>
      </c>
      <c r="AM199" s="49">
        <f t="shared" ca="1" si="88"/>
        <v>31240.202670742292</v>
      </c>
      <c r="AN199" s="49">
        <f t="shared" ca="1" si="96"/>
        <v>2023</v>
      </c>
      <c r="AO199" s="49">
        <f t="shared" ca="1" si="97"/>
        <v>5</v>
      </c>
      <c r="AU199" s="25">
        <v>189</v>
      </c>
      <c r="AV199" s="25">
        <v>0.99091243068806667</v>
      </c>
      <c r="AW199" s="25">
        <v>0.97875910949045086</v>
      </c>
      <c r="AX199" s="25">
        <v>0.98677708888545046</v>
      </c>
      <c r="AY199" s="25">
        <v>0.98288875397319508</v>
      </c>
      <c r="AZ199" s="25">
        <v>0.99573070780285167</v>
      </c>
      <c r="BA199" s="25">
        <v>0.99184399283059799</v>
      </c>
      <c r="BB199" s="25">
        <v>0.99046273893816061</v>
      </c>
      <c r="BC199" s="25">
        <v>0.98988843706088525</v>
      </c>
      <c r="BD199" s="25">
        <v>0.9920162730360379</v>
      </c>
      <c r="BE199" s="25">
        <v>0.99517412514488024</v>
      </c>
      <c r="BF199" s="25">
        <v>0.98790565285007959</v>
      </c>
      <c r="BG199" s="25">
        <v>0.99210839874797818</v>
      </c>
      <c r="BH199" s="25">
        <v>0.97875910949045086</v>
      </c>
      <c r="BI199" s="25">
        <v>0.98958707456865347</v>
      </c>
    </row>
    <row r="200" spans="4:61">
      <c r="D200" s="25">
        <v>196</v>
      </c>
      <c r="E200" s="56">
        <f t="shared" ca="1" si="98"/>
        <v>0.39380019442742675</v>
      </c>
      <c r="F200" s="42">
        <f t="shared" ca="1" si="99"/>
        <v>217.02054057692271</v>
      </c>
      <c r="G200" s="42"/>
      <c r="H200" s="25">
        <v>196</v>
      </c>
      <c r="I200" s="42">
        <f t="shared" ca="1" si="100"/>
        <v>0.6742279434351488</v>
      </c>
      <c r="J200" s="42">
        <f t="shared" ca="1" si="101"/>
        <v>3.6683570071624869</v>
      </c>
      <c r="K200" s="4"/>
      <c r="L200" s="4"/>
      <c r="M200" s="4"/>
      <c r="O200" s="25">
        <v>196</v>
      </c>
      <c r="P200" s="58">
        <f t="shared" ca="1" si="102"/>
        <v>3.153374788382135E-2</v>
      </c>
      <c r="Q200" s="42">
        <f t="shared" ca="1" si="103"/>
        <v>962.42911921238272</v>
      </c>
      <c r="R200" s="42"/>
      <c r="S200" s="25">
        <v>196</v>
      </c>
      <c r="T200" s="58">
        <f t="shared" ca="1" si="104"/>
        <v>0.74085204751082134</v>
      </c>
      <c r="U200" s="42">
        <f t="shared" ca="1" si="105"/>
        <v>3.6959071632364808</v>
      </c>
      <c r="W200" s="1">
        <f t="shared" ref="W200:W228" ca="1" si="108">X199+F200/24</f>
        <v>46575.819372581689</v>
      </c>
      <c r="X200" s="1">
        <f t="shared" ref="X200:X228" ca="1" si="109">W200+J200/24</f>
        <v>46575.972220790318</v>
      </c>
      <c r="Y200" s="1">
        <f t="shared" ref="Y200:Y228" ca="1" si="110">Z199+Q200/24</f>
        <v>46898.122349900223</v>
      </c>
      <c r="Z200" s="1">
        <f t="shared" ref="Z200:Z228" ca="1" si="111">Y200+U200/24</f>
        <v>46898.276346032028</v>
      </c>
      <c r="AC200" s="49">
        <v>197</v>
      </c>
      <c r="AD200" s="90">
        <f t="shared" ca="1" si="89"/>
        <v>45056.786387713008</v>
      </c>
      <c r="AE200" s="49" t="str">
        <f t="shared" ca="1" si="90"/>
        <v>EQUIPO 1</v>
      </c>
      <c r="AF200" s="49" t="str">
        <f t="shared" ca="1" si="91"/>
        <v>FIN</v>
      </c>
      <c r="AG200" s="49">
        <f t="shared" ca="1" si="106"/>
        <v>1</v>
      </c>
      <c r="AH200" s="49">
        <f t="shared" ca="1" si="107"/>
        <v>1</v>
      </c>
      <c r="AI200" s="49">
        <f t="shared" ca="1" si="92"/>
        <v>1</v>
      </c>
      <c r="AJ200" s="49">
        <f t="shared" ca="1" si="93"/>
        <v>9900</v>
      </c>
      <c r="AK200" s="49">
        <f t="shared" ca="1" si="94"/>
        <v>69.344417538726702</v>
      </c>
      <c r="AL200" s="49">
        <f t="shared" ca="1" si="95"/>
        <v>686509.73363339435</v>
      </c>
      <c r="AM200" s="49">
        <f t="shared" ca="1" si="88"/>
        <v>686509.73363339435</v>
      </c>
      <c r="AN200" s="49">
        <f t="shared" ca="1" si="96"/>
        <v>2023</v>
      </c>
      <c r="AO200" s="49">
        <f t="shared" ca="1" si="97"/>
        <v>5</v>
      </c>
      <c r="AU200" s="25">
        <v>190</v>
      </c>
      <c r="AV200" s="25">
        <v>0.98757434045348269</v>
      </c>
      <c r="AW200" s="25">
        <v>0.99347023653977551</v>
      </c>
      <c r="AX200" s="25">
        <v>0.98611238230809439</v>
      </c>
      <c r="AY200" s="25">
        <v>0.98422887235319179</v>
      </c>
      <c r="AZ200" s="25">
        <v>0.98639579796979271</v>
      </c>
      <c r="BA200" s="25">
        <v>0.99589801325540372</v>
      </c>
      <c r="BB200" s="25">
        <v>0.98542226241335917</v>
      </c>
      <c r="BC200" s="25">
        <v>0.99478249080275394</v>
      </c>
      <c r="BD200" s="25">
        <v>0.98308483271828329</v>
      </c>
      <c r="BE200" s="25">
        <v>0.96411825585617927</v>
      </c>
      <c r="BF200" s="25">
        <v>0.98399783860191836</v>
      </c>
      <c r="BG200" s="25">
        <v>0.98660247124435119</v>
      </c>
      <c r="BH200" s="25">
        <v>0.96411825585617927</v>
      </c>
      <c r="BI200" s="25">
        <v>0.98593803378038625</v>
      </c>
    </row>
    <row r="201" spans="4:61">
      <c r="D201" s="25">
        <v>197</v>
      </c>
      <c r="E201" s="56">
        <f t="shared" ca="1" si="98"/>
        <v>0.55059285073039455</v>
      </c>
      <c r="F201" s="42">
        <f t="shared" ca="1" si="99"/>
        <v>131.43514673629124</v>
      </c>
      <c r="G201" s="42"/>
      <c r="H201" s="25">
        <v>197</v>
      </c>
      <c r="I201" s="42">
        <f t="shared" ca="1" si="100"/>
        <v>0.26331396489749492</v>
      </c>
      <c r="J201" s="42">
        <f t="shared" ca="1" si="101"/>
        <v>3.3141598396827701</v>
      </c>
      <c r="K201" s="4"/>
      <c r="L201" s="4"/>
      <c r="M201" s="4"/>
      <c r="O201" s="25">
        <v>197</v>
      </c>
      <c r="P201" s="58">
        <f t="shared" ca="1" si="102"/>
        <v>0.66531278480887024</v>
      </c>
      <c r="Q201" s="42">
        <f t="shared" ca="1" si="103"/>
        <v>101.46719226852947</v>
      </c>
      <c r="R201" s="42"/>
      <c r="S201" s="25">
        <v>197</v>
      </c>
      <c r="T201" s="58">
        <f t="shared" ca="1" si="104"/>
        <v>0.37056540883930689</v>
      </c>
      <c r="U201" s="42">
        <f t="shared" ca="1" si="105"/>
        <v>3.3975155475423819</v>
      </c>
      <c r="W201" s="1">
        <f t="shared" ca="1" si="108"/>
        <v>46581.448685237665</v>
      </c>
      <c r="X201" s="1">
        <f t="shared" ca="1" si="109"/>
        <v>46581.586775230986</v>
      </c>
      <c r="Y201" s="1">
        <f t="shared" ca="1" si="110"/>
        <v>46902.504145709885</v>
      </c>
      <c r="Z201" s="1">
        <f t="shared" ca="1" si="111"/>
        <v>46902.645708857701</v>
      </c>
      <c r="AC201" s="49">
        <v>198</v>
      </c>
      <c r="AD201" s="90">
        <f t="shared" ca="1" si="89"/>
        <v>45059.675738443788</v>
      </c>
      <c r="AE201" s="49" t="str">
        <f t="shared" ca="1" si="90"/>
        <v>EQUIPO 1</v>
      </c>
      <c r="AF201" s="49" t="str">
        <f t="shared" ca="1" si="91"/>
        <v>INICIO</v>
      </c>
      <c r="AG201" s="49">
        <f t="shared" ca="1" si="106"/>
        <v>0</v>
      </c>
      <c r="AH201" s="49">
        <f t="shared" ca="1" si="107"/>
        <v>1</v>
      </c>
      <c r="AI201" s="49">
        <f t="shared" ca="1" si="92"/>
        <v>1</v>
      </c>
      <c r="AJ201" s="49">
        <f t="shared" ca="1" si="93"/>
        <v>5400</v>
      </c>
      <c r="AK201" s="49">
        <f t="shared" ca="1" si="94"/>
        <v>3.3192934482358396</v>
      </c>
      <c r="AL201" s="49">
        <f t="shared" ca="1" si="95"/>
        <v>17924.184620473534</v>
      </c>
      <c r="AM201" s="49">
        <f t="shared" ca="1" si="88"/>
        <v>32861.005137534812</v>
      </c>
      <c r="AN201" s="49">
        <f t="shared" ca="1" si="96"/>
        <v>2023</v>
      </c>
      <c r="AO201" s="49">
        <f t="shared" ca="1" si="97"/>
        <v>5</v>
      </c>
      <c r="AU201" s="25">
        <v>191</v>
      </c>
      <c r="AV201" s="25">
        <v>0.98208572522123705</v>
      </c>
      <c r="AW201" s="25">
        <v>0.99227896103108582</v>
      </c>
      <c r="AX201" s="25">
        <v>0.99709043938291375</v>
      </c>
      <c r="AY201" s="25">
        <v>0.9800220685938017</v>
      </c>
      <c r="AZ201" s="25">
        <v>0.98212602759954759</v>
      </c>
      <c r="BA201" s="25">
        <v>0.99329106554509816</v>
      </c>
      <c r="BB201" s="25">
        <v>0.99758763369319614</v>
      </c>
      <c r="BC201" s="25">
        <v>0.99359945302033637</v>
      </c>
      <c r="BD201" s="25">
        <v>0.9796344805216749</v>
      </c>
      <c r="BE201" s="25">
        <v>0.99043087248600037</v>
      </c>
      <c r="BF201" s="25">
        <v>0.99207398976857708</v>
      </c>
      <c r="BG201" s="25">
        <v>0.99329320001316035</v>
      </c>
      <c r="BH201" s="25">
        <v>0.9796344805216749</v>
      </c>
      <c r="BI201" s="25">
        <v>0.98952826022969542</v>
      </c>
    </row>
    <row r="202" spans="4:61">
      <c r="D202" s="25">
        <v>198</v>
      </c>
      <c r="E202" s="56">
        <f t="shared" ca="1" si="98"/>
        <v>0.68661038698221732</v>
      </c>
      <c r="F202" s="42">
        <f t="shared" ca="1" si="99"/>
        <v>78.161055456978715</v>
      </c>
      <c r="G202" s="42"/>
      <c r="H202" s="25">
        <v>198</v>
      </c>
      <c r="I202" s="42">
        <f t="shared" ca="1" si="100"/>
        <v>0.18859308273872011</v>
      </c>
      <c r="J202" s="42">
        <f t="shared" ca="1" si="101"/>
        <v>3.2325536164411077</v>
      </c>
      <c r="K202" s="4"/>
      <c r="L202" s="4"/>
      <c r="M202" s="4"/>
      <c r="O202" s="25">
        <v>198</v>
      </c>
      <c r="P202" s="58">
        <f t="shared" ca="1" si="102"/>
        <v>0.68441548641608874</v>
      </c>
      <c r="Q202" s="42">
        <f t="shared" ca="1" si="103"/>
        <v>94.064051911975156</v>
      </c>
      <c r="R202" s="42"/>
      <c r="S202" s="25">
        <v>198</v>
      </c>
      <c r="T202" s="58">
        <f t="shared" ca="1" si="104"/>
        <v>0.91257041647615811</v>
      </c>
      <c r="U202" s="42">
        <f t="shared" ca="1" si="105"/>
        <v>3.9131397817634355</v>
      </c>
      <c r="W202" s="1">
        <f t="shared" ca="1" si="108"/>
        <v>46584.843485875026</v>
      </c>
      <c r="X202" s="1">
        <f t="shared" ca="1" si="109"/>
        <v>46584.978175609045</v>
      </c>
      <c r="Y202" s="1">
        <f t="shared" ca="1" si="110"/>
        <v>46906.565044354036</v>
      </c>
      <c r="Z202" s="1">
        <f t="shared" ca="1" si="111"/>
        <v>46906.72809184494</v>
      </c>
      <c r="AC202" s="49">
        <v>199</v>
      </c>
      <c r="AD202" s="90">
        <f t="shared" ca="1" si="89"/>
        <v>45059.814042337464</v>
      </c>
      <c r="AE202" s="49" t="str">
        <f t="shared" ca="1" si="90"/>
        <v>EQUIPO 1</v>
      </c>
      <c r="AF202" s="49" t="str">
        <f t="shared" ca="1" si="91"/>
        <v>FIN</v>
      </c>
      <c r="AG202" s="49">
        <f t="shared" ca="1" si="106"/>
        <v>1</v>
      </c>
      <c r="AH202" s="49">
        <f t="shared" ca="1" si="107"/>
        <v>1</v>
      </c>
      <c r="AI202" s="49">
        <f t="shared" ca="1" si="92"/>
        <v>1</v>
      </c>
      <c r="AJ202" s="49">
        <f t="shared" ca="1" si="93"/>
        <v>9900</v>
      </c>
      <c r="AK202" s="49">
        <f t="shared" ca="1" si="94"/>
        <v>6.085586650588084</v>
      </c>
      <c r="AL202" s="49">
        <f t="shared" ca="1" si="95"/>
        <v>60247.307840822032</v>
      </c>
      <c r="AM202" s="49">
        <f t="shared" ca="1" si="88"/>
        <v>60247.307840822032</v>
      </c>
      <c r="AN202" s="49">
        <f t="shared" ca="1" si="96"/>
        <v>2023</v>
      </c>
      <c r="AO202" s="49">
        <f t="shared" ca="1" si="97"/>
        <v>5</v>
      </c>
      <c r="AU202" s="25">
        <v>192</v>
      </c>
      <c r="AV202" s="25">
        <v>0.98469059155820926</v>
      </c>
      <c r="AW202" s="25">
        <v>0.98152883284571801</v>
      </c>
      <c r="AX202" s="25">
        <v>0.98608118792800947</v>
      </c>
      <c r="AY202" s="25">
        <v>0.99520677143392544</v>
      </c>
      <c r="AZ202" s="25">
        <v>0.98923119542751736</v>
      </c>
      <c r="BA202" s="25">
        <v>0.97989161570016725</v>
      </c>
      <c r="BB202" s="25">
        <v>0.98254187618657707</v>
      </c>
      <c r="BC202" s="25">
        <v>0.98557748746944451</v>
      </c>
      <c r="BD202" s="25">
        <v>0.98259587380846491</v>
      </c>
      <c r="BE202" s="25">
        <v>0.97772911346538505</v>
      </c>
      <c r="BF202" s="25">
        <v>0.97366415894721292</v>
      </c>
      <c r="BG202" s="25">
        <v>0.9927085505236567</v>
      </c>
      <c r="BH202" s="25">
        <v>0.97366415894721292</v>
      </c>
      <c r="BI202" s="25">
        <v>0.98423402944149629</v>
      </c>
    </row>
    <row r="203" spans="4:61">
      <c r="D203" s="25">
        <v>199</v>
      </c>
      <c r="E203" s="56">
        <f t="shared" ca="1" si="98"/>
        <v>0.45929854718457119</v>
      </c>
      <c r="F203" s="42">
        <f t="shared" ca="1" si="99"/>
        <v>177.14700694812907</v>
      </c>
      <c r="G203" s="42"/>
      <c r="H203" s="25">
        <v>199</v>
      </c>
      <c r="I203" s="42">
        <f t="shared" ca="1" si="100"/>
        <v>0.4459202422177011</v>
      </c>
      <c r="J203" s="42">
        <f t="shared" ca="1" si="101"/>
        <v>3.4764986875494985</v>
      </c>
      <c r="K203" s="4"/>
      <c r="L203" s="4"/>
      <c r="M203" s="4"/>
      <c r="O203" s="25">
        <v>199</v>
      </c>
      <c r="P203" s="58">
        <f t="shared" ca="1" si="102"/>
        <v>0.58147135962421892</v>
      </c>
      <c r="Q203" s="42">
        <f t="shared" ca="1" si="103"/>
        <v>137.03574536223667</v>
      </c>
      <c r="R203" s="42"/>
      <c r="S203" s="25">
        <v>199</v>
      </c>
      <c r="T203" s="58">
        <f t="shared" ca="1" si="104"/>
        <v>0.198231880466468</v>
      </c>
      <c r="U203" s="42">
        <f t="shared" ca="1" si="105"/>
        <v>3.239324525446535</v>
      </c>
      <c r="W203" s="1">
        <f t="shared" ca="1" si="108"/>
        <v>46592.359300898548</v>
      </c>
      <c r="X203" s="1">
        <f t="shared" ca="1" si="109"/>
        <v>46592.504155010531</v>
      </c>
      <c r="Y203" s="1">
        <f t="shared" ca="1" si="110"/>
        <v>46912.437914568363</v>
      </c>
      <c r="Z203" s="1">
        <f t="shared" ca="1" si="111"/>
        <v>46912.572886423593</v>
      </c>
      <c r="AC203" s="49">
        <v>200</v>
      </c>
      <c r="AD203" s="90">
        <f t="shared" ca="1" si="89"/>
        <v>45060.067608447906</v>
      </c>
      <c r="AE203" s="49" t="str">
        <f t="shared" ca="1" si="90"/>
        <v>EQUIPO 1</v>
      </c>
      <c r="AF203" s="49" t="str">
        <f t="shared" ca="1" si="91"/>
        <v>INICIO</v>
      </c>
      <c r="AG203" s="49">
        <f t="shared" ca="1" si="106"/>
        <v>0</v>
      </c>
      <c r="AH203" s="49">
        <f t="shared" ca="1" si="107"/>
        <v>1</v>
      </c>
      <c r="AI203" s="49">
        <f t="shared" ca="1" si="92"/>
        <v>1</v>
      </c>
      <c r="AJ203" s="49">
        <f t="shared" ca="1" si="93"/>
        <v>5400</v>
      </c>
      <c r="AK203" s="49">
        <f t="shared" ca="1" si="94"/>
        <v>3.8086481782374904</v>
      </c>
      <c r="AL203" s="49">
        <f t="shared" ca="1" si="95"/>
        <v>20566.700162482448</v>
      </c>
      <c r="AM203" s="49">
        <f t="shared" ca="1" si="88"/>
        <v>37705.616964551155</v>
      </c>
      <c r="AN203" s="49">
        <f t="shared" ca="1" si="96"/>
        <v>2023</v>
      </c>
      <c r="AO203" s="49">
        <f t="shared" ca="1" si="97"/>
        <v>5</v>
      </c>
      <c r="AU203" s="25">
        <v>193</v>
      </c>
      <c r="AV203" s="25">
        <v>0.98577729976534501</v>
      </c>
      <c r="AW203" s="25">
        <v>0.98776765013379642</v>
      </c>
      <c r="AX203" s="25">
        <v>0.98378617200634555</v>
      </c>
      <c r="AY203" s="25">
        <v>0.98656365657427481</v>
      </c>
      <c r="AZ203" s="25">
        <v>0.97997435192822335</v>
      </c>
      <c r="BA203" s="25">
        <v>0.9833217509700094</v>
      </c>
      <c r="BB203" s="25">
        <v>0.9821459463703156</v>
      </c>
      <c r="BC203" s="25">
        <v>0.98496859045732321</v>
      </c>
      <c r="BD203" s="25">
        <v>0.99144586449490868</v>
      </c>
      <c r="BE203" s="25">
        <v>0.99065316854124352</v>
      </c>
      <c r="BF203" s="25">
        <v>0.98397106467845419</v>
      </c>
      <c r="BG203" s="25">
        <v>0.97870128742266671</v>
      </c>
      <c r="BH203" s="25">
        <v>0.97870128742266671</v>
      </c>
      <c r="BI203" s="25">
        <v>0.98491411295352393</v>
      </c>
    </row>
    <row r="204" spans="4:61">
      <c r="D204" s="25">
        <v>200</v>
      </c>
      <c r="E204" s="56">
        <f t="shared" ca="1" si="98"/>
        <v>0.77257365969016489</v>
      </c>
      <c r="F204" s="42">
        <f t="shared" ca="1" si="99"/>
        <v>51.171704455108248</v>
      </c>
      <c r="G204" s="42"/>
      <c r="H204" s="25">
        <v>200</v>
      </c>
      <c r="I204" s="42">
        <f t="shared" ca="1" si="100"/>
        <v>0.2549967461008793</v>
      </c>
      <c r="J204" s="42">
        <f t="shared" ca="1" si="101"/>
        <v>3.3057729909929559</v>
      </c>
      <c r="K204" s="4"/>
      <c r="L204" s="4"/>
      <c r="M204" s="4"/>
      <c r="O204" s="25">
        <v>200</v>
      </c>
      <c r="P204" s="58">
        <f t="shared" ca="1" si="102"/>
        <v>0.46308594322704022</v>
      </c>
      <c r="Q204" s="42">
        <f t="shared" ca="1" si="103"/>
        <v>198.16865849032399</v>
      </c>
      <c r="R204" s="42"/>
      <c r="S204" s="25">
        <v>200</v>
      </c>
      <c r="T204" s="58">
        <f t="shared" ca="1" si="104"/>
        <v>0.69190625470413014</v>
      </c>
      <c r="U204" s="42">
        <f t="shared" ca="1" si="105"/>
        <v>3.6516790157950747</v>
      </c>
      <c r="W204" s="1">
        <f t="shared" ca="1" si="108"/>
        <v>46594.636309362824</v>
      </c>
      <c r="X204" s="1">
        <f t="shared" ca="1" si="109"/>
        <v>46594.774049904117</v>
      </c>
      <c r="Y204" s="1">
        <f t="shared" ca="1" si="110"/>
        <v>46920.829913860689</v>
      </c>
      <c r="Z204" s="1">
        <f t="shared" ca="1" si="111"/>
        <v>46920.982067153011</v>
      </c>
      <c r="AC204" s="49">
        <v>201</v>
      </c>
      <c r="AD204" s="90">
        <f t="shared" ca="1" si="89"/>
        <v>45060.226302121999</v>
      </c>
      <c r="AE204" s="49" t="str">
        <f t="shared" ca="1" si="90"/>
        <v>EQUIPO 1</v>
      </c>
      <c r="AF204" s="49" t="str">
        <f t="shared" ca="1" si="91"/>
        <v>FIN</v>
      </c>
      <c r="AG204" s="49">
        <f t="shared" ca="1" si="106"/>
        <v>1</v>
      </c>
      <c r="AH204" s="49">
        <f t="shared" ca="1" si="107"/>
        <v>1</v>
      </c>
      <c r="AI204" s="49">
        <f t="shared" ca="1" si="92"/>
        <v>1</v>
      </c>
      <c r="AJ204" s="49">
        <f t="shared" ca="1" si="93"/>
        <v>9900</v>
      </c>
      <c r="AK204" s="49">
        <f t="shared" ca="1" si="94"/>
        <v>66.402253938373178</v>
      </c>
      <c r="AL204" s="49">
        <f t="shared" ca="1" si="95"/>
        <v>657382.31398989446</v>
      </c>
      <c r="AM204" s="49">
        <f t="shared" ca="1" si="88"/>
        <v>657382.31398989446</v>
      </c>
      <c r="AN204" s="49">
        <f t="shared" ca="1" si="96"/>
        <v>2023</v>
      </c>
      <c r="AO204" s="49">
        <f t="shared" ca="1" si="97"/>
        <v>5</v>
      </c>
      <c r="AU204" s="25">
        <v>194</v>
      </c>
      <c r="AV204" s="25">
        <v>0.98788790309371344</v>
      </c>
      <c r="AW204" s="25">
        <v>0.98726140673549168</v>
      </c>
      <c r="AX204" s="25">
        <v>0.99041913803544346</v>
      </c>
      <c r="AY204" s="25">
        <v>0.99447224728318317</v>
      </c>
      <c r="AZ204" s="25">
        <v>0.99340987998324437</v>
      </c>
      <c r="BA204" s="25">
        <v>0.98797978185060797</v>
      </c>
      <c r="BB204" s="25">
        <v>0.98781730499365383</v>
      </c>
      <c r="BC204" s="25">
        <v>0.98283618463288869</v>
      </c>
      <c r="BD204" s="25">
        <v>0.99076123904568947</v>
      </c>
      <c r="BE204" s="25">
        <v>0.98874668649275665</v>
      </c>
      <c r="BF204" s="25">
        <v>0.98788336117314923</v>
      </c>
      <c r="BG204" s="25">
        <v>0.99348216296280401</v>
      </c>
      <c r="BH204" s="25">
        <v>0.98283618463288869</v>
      </c>
      <c r="BI204" s="25">
        <v>0.98940184167715473</v>
      </c>
    </row>
    <row r="205" spans="4:61">
      <c r="D205" s="25">
        <v>201</v>
      </c>
      <c r="E205" s="56">
        <f t="shared" ca="1" si="98"/>
        <v>0.49273482901934251</v>
      </c>
      <c r="F205" s="42">
        <f t="shared" ca="1" si="99"/>
        <v>159.25097543751869</v>
      </c>
      <c r="G205" s="42"/>
      <c r="H205" s="25">
        <v>201</v>
      </c>
      <c r="I205" s="42">
        <f t="shared" ca="1" si="100"/>
        <v>0.71253200762178714</v>
      </c>
      <c r="J205" s="42">
        <f t="shared" ca="1" si="101"/>
        <v>3.7040055458985885</v>
      </c>
      <c r="K205" s="4"/>
      <c r="L205" s="4"/>
      <c r="M205" s="4"/>
      <c r="O205" s="25">
        <v>201</v>
      </c>
      <c r="P205" s="58">
        <f t="shared" ca="1" si="102"/>
        <v>0.54695980331664629</v>
      </c>
      <c r="Q205" s="42">
        <f t="shared" ca="1" si="103"/>
        <v>153.35440989915242</v>
      </c>
      <c r="R205" s="42"/>
      <c r="S205" s="25">
        <v>201</v>
      </c>
      <c r="T205" s="58">
        <f t="shared" ca="1" si="104"/>
        <v>0.24808243281008568</v>
      </c>
      <c r="U205" s="42">
        <f t="shared" ca="1" si="105"/>
        <v>3.2904915226965987</v>
      </c>
      <c r="W205" s="1">
        <f t="shared" ca="1" si="108"/>
        <v>46601.409507214012</v>
      </c>
      <c r="X205" s="1">
        <f t="shared" ca="1" si="109"/>
        <v>46601.563840778421</v>
      </c>
      <c r="Y205" s="1">
        <f t="shared" ca="1" si="110"/>
        <v>46927.371834232144</v>
      </c>
      <c r="Z205" s="1">
        <f t="shared" ca="1" si="111"/>
        <v>46927.50893804559</v>
      </c>
      <c r="AC205" s="49">
        <v>202</v>
      </c>
      <c r="AD205" s="90">
        <f t="shared" ca="1" si="89"/>
        <v>45062.993062702764</v>
      </c>
      <c r="AE205" s="49" t="str">
        <f t="shared" ca="1" si="90"/>
        <v>EQUIPO 2</v>
      </c>
      <c r="AF205" s="49" t="str">
        <f t="shared" ca="1" si="91"/>
        <v>INICIO</v>
      </c>
      <c r="AG205" s="49">
        <f t="shared" ca="1" si="106"/>
        <v>1</v>
      </c>
      <c r="AH205" s="49">
        <f t="shared" ca="1" si="107"/>
        <v>0</v>
      </c>
      <c r="AI205" s="49">
        <f t="shared" ca="1" si="92"/>
        <v>1</v>
      </c>
      <c r="AJ205" s="49">
        <f t="shared" ca="1" si="93"/>
        <v>4500</v>
      </c>
      <c r="AK205" s="49">
        <f t="shared" ca="1" si="94"/>
        <v>3.4040922666317783</v>
      </c>
      <c r="AL205" s="49">
        <f t="shared" ca="1" si="95"/>
        <v>15318.415199843002</v>
      </c>
      <c r="AM205" s="49">
        <f t="shared" ca="1" si="88"/>
        <v>33700.513439654605</v>
      </c>
      <c r="AN205" s="49">
        <f t="shared" ca="1" si="96"/>
        <v>2023</v>
      </c>
      <c r="AO205" s="49">
        <f t="shared" ca="1" si="97"/>
        <v>5</v>
      </c>
      <c r="AU205" s="25">
        <v>195</v>
      </c>
      <c r="AV205" s="25">
        <v>0.99286125088273736</v>
      </c>
      <c r="AW205" s="25">
        <v>0.98596490056294428</v>
      </c>
      <c r="AX205" s="25">
        <v>0.98330226338746218</v>
      </c>
      <c r="AY205" s="25">
        <v>0.98833381378523399</v>
      </c>
      <c r="AZ205" s="25">
        <v>0.98545163530036417</v>
      </c>
      <c r="BA205" s="25">
        <v>0.97526289609588912</v>
      </c>
      <c r="BB205" s="25">
        <v>0.98237118408278234</v>
      </c>
      <c r="BC205" s="25">
        <v>0.99345331700689821</v>
      </c>
      <c r="BD205" s="25">
        <v>0.99730055420819075</v>
      </c>
      <c r="BE205" s="25">
        <v>0.98397355341782511</v>
      </c>
      <c r="BF205" s="25">
        <v>0.99068179087712049</v>
      </c>
      <c r="BG205" s="25">
        <v>0.99252626324041582</v>
      </c>
      <c r="BH205" s="25">
        <v>0.97526289609588912</v>
      </c>
      <c r="BI205" s="25">
        <v>0.98761294633442598</v>
      </c>
    </row>
    <row r="206" spans="4:61">
      <c r="D206" s="25">
        <v>202</v>
      </c>
      <c r="E206" s="56">
        <f t="shared" ca="1" si="98"/>
        <v>0.94261176642495403</v>
      </c>
      <c r="F206" s="42">
        <f t="shared" ca="1" si="99"/>
        <v>9.747438005886039</v>
      </c>
      <c r="G206" s="42"/>
      <c r="H206" s="25">
        <v>202</v>
      </c>
      <c r="I206" s="42">
        <f t="shared" ca="1" si="100"/>
        <v>0.16214751453397369</v>
      </c>
      <c r="J206" s="42">
        <f t="shared" ca="1" si="101"/>
        <v>3.1990605510279599</v>
      </c>
      <c r="K206" s="4"/>
      <c r="L206" s="4"/>
      <c r="M206" s="4"/>
      <c r="O206" s="25">
        <v>202</v>
      </c>
      <c r="P206" s="58">
        <f t="shared" ca="1" si="102"/>
        <v>0.93357604953984752</v>
      </c>
      <c r="Q206" s="42">
        <f t="shared" ca="1" si="103"/>
        <v>15.594970888884433</v>
      </c>
      <c r="R206" s="42"/>
      <c r="S206" s="25">
        <v>202</v>
      </c>
      <c r="T206" s="58">
        <f t="shared" ca="1" si="104"/>
        <v>0.52938040794713181</v>
      </c>
      <c r="U206" s="42">
        <f t="shared" ca="1" si="105"/>
        <v>3.5210092679498115</v>
      </c>
      <c r="W206" s="1">
        <f t="shared" ca="1" si="108"/>
        <v>46601.969984028663</v>
      </c>
      <c r="X206" s="1">
        <f t="shared" ca="1" si="109"/>
        <v>46602.103278218288</v>
      </c>
      <c r="Y206" s="1">
        <f t="shared" ca="1" si="110"/>
        <v>46928.158728499293</v>
      </c>
      <c r="Z206" s="1">
        <f t="shared" ca="1" si="111"/>
        <v>46928.305437218791</v>
      </c>
      <c r="AC206" s="49">
        <v>203</v>
      </c>
      <c r="AD206" s="90">
        <f t="shared" ca="1" si="89"/>
        <v>45063.134899880541</v>
      </c>
      <c r="AE206" s="49" t="str">
        <f t="shared" ca="1" si="90"/>
        <v>EQUIPO 2</v>
      </c>
      <c r="AF206" s="49" t="str">
        <f t="shared" ca="1" si="91"/>
        <v>FIN</v>
      </c>
      <c r="AG206" s="49">
        <f t="shared" ca="1" si="106"/>
        <v>1</v>
      </c>
      <c r="AH206" s="49">
        <f t="shared" ca="1" si="107"/>
        <v>1</v>
      </c>
      <c r="AI206" s="49">
        <f t="shared" ca="1" si="92"/>
        <v>1</v>
      </c>
      <c r="AJ206" s="49">
        <f t="shared" ca="1" si="93"/>
        <v>9900</v>
      </c>
      <c r="AK206" s="49">
        <f t="shared" ca="1" si="94"/>
        <v>51.072394359041937</v>
      </c>
      <c r="AL206" s="49">
        <f t="shared" ca="1" si="95"/>
        <v>505616.70415451517</v>
      </c>
      <c r="AM206" s="49">
        <f t="shared" ca="1" si="88"/>
        <v>505616.70415451517</v>
      </c>
      <c r="AN206" s="49">
        <f t="shared" ca="1" si="96"/>
        <v>2023</v>
      </c>
      <c r="AO206" s="49">
        <f t="shared" ca="1" si="97"/>
        <v>5</v>
      </c>
      <c r="AU206" s="25">
        <v>196</v>
      </c>
      <c r="AV206" s="25">
        <v>0.9925523221244501</v>
      </c>
      <c r="AW206" s="25">
        <v>0.9928024410473667</v>
      </c>
      <c r="AX206" s="25">
        <v>0.97185919904144924</v>
      </c>
      <c r="AY206" s="25">
        <v>0.99491577289437982</v>
      </c>
      <c r="AZ206" s="25">
        <v>0.9811527950968415</v>
      </c>
      <c r="BA206" s="25">
        <v>0.99054017741337608</v>
      </c>
      <c r="BB206" s="25">
        <v>0.98990058906353218</v>
      </c>
      <c r="BC206" s="25">
        <v>0.97939010199547882</v>
      </c>
      <c r="BD206" s="25">
        <v>0.9748718447555792</v>
      </c>
      <c r="BE206" s="25">
        <v>0.99059180975647976</v>
      </c>
      <c r="BF206" s="25">
        <v>0.99188758927577358</v>
      </c>
      <c r="BG206" s="25">
        <v>0.99304931722279244</v>
      </c>
      <c r="BH206" s="25">
        <v>0.97185919904144924</v>
      </c>
      <c r="BI206" s="25">
        <v>0.98687620613923377</v>
      </c>
    </row>
    <row r="207" spans="4:61">
      <c r="D207" s="25">
        <v>203</v>
      </c>
      <c r="E207" s="56">
        <f t="shared" ca="1" si="98"/>
        <v>0.87704057748170072</v>
      </c>
      <c r="F207" s="42">
        <f t="shared" ca="1" si="99"/>
        <v>23.909026171432387</v>
      </c>
      <c r="G207" s="42"/>
      <c r="H207" s="25">
        <v>203</v>
      </c>
      <c r="I207" s="42">
        <f t="shared" ca="1" si="100"/>
        <v>0.92634666770781404</v>
      </c>
      <c r="J207" s="42">
        <f t="shared" ca="1" si="101"/>
        <v>3.9940535075402011</v>
      </c>
      <c r="K207" s="4"/>
      <c r="L207" s="4"/>
      <c r="M207" s="4"/>
      <c r="O207" s="25">
        <v>203</v>
      </c>
      <c r="P207" s="58">
        <f t="shared" ca="1" si="102"/>
        <v>0.68008762512453402</v>
      </c>
      <c r="Q207" s="42">
        <f t="shared" ca="1" si="103"/>
        <v>95.720587364710283</v>
      </c>
      <c r="R207" s="42"/>
      <c r="S207" s="25">
        <v>203</v>
      </c>
      <c r="T207" s="58">
        <f t="shared" ca="1" si="104"/>
        <v>0.96013593321730895</v>
      </c>
      <c r="U207" s="42">
        <f t="shared" ca="1" si="105"/>
        <v>4.0340180533261298</v>
      </c>
      <c r="W207" s="1">
        <f t="shared" ca="1" si="108"/>
        <v>46603.099487642095</v>
      </c>
      <c r="X207" s="1">
        <f t="shared" ca="1" si="109"/>
        <v>46603.26590653824</v>
      </c>
      <c r="Y207" s="1">
        <f t="shared" ca="1" si="110"/>
        <v>46932.293795025653</v>
      </c>
      <c r="Z207" s="1">
        <f t="shared" ca="1" si="111"/>
        <v>46932.461879111208</v>
      </c>
      <c r="AC207" s="49">
        <v>204</v>
      </c>
      <c r="AD207" s="90">
        <f t="shared" ca="1" si="89"/>
        <v>45065.262916312167</v>
      </c>
      <c r="AE207" s="49" t="str">
        <f t="shared" ca="1" si="90"/>
        <v>EQUIPO 1</v>
      </c>
      <c r="AF207" s="49" t="str">
        <f t="shared" ca="1" si="91"/>
        <v>INICIO</v>
      </c>
      <c r="AG207" s="49">
        <f t="shared" ca="1" si="106"/>
        <v>0</v>
      </c>
      <c r="AH207" s="49">
        <f t="shared" ca="1" si="107"/>
        <v>1</v>
      </c>
      <c r="AI207" s="49">
        <f t="shared" ca="1" si="92"/>
        <v>1</v>
      </c>
      <c r="AJ207" s="49">
        <f t="shared" ca="1" si="93"/>
        <v>5400</v>
      </c>
      <c r="AK207" s="49">
        <f t="shared" ca="1" si="94"/>
        <v>3.7420877100666985</v>
      </c>
      <c r="AL207" s="49">
        <f t="shared" ca="1" si="95"/>
        <v>20207.273634360172</v>
      </c>
      <c r="AM207" s="49">
        <f t="shared" ca="1" si="88"/>
        <v>37046.668329660315</v>
      </c>
      <c r="AN207" s="49">
        <f t="shared" ca="1" si="96"/>
        <v>2023</v>
      </c>
      <c r="AO207" s="49">
        <f t="shared" ca="1" si="97"/>
        <v>5</v>
      </c>
      <c r="AU207" s="25">
        <v>197</v>
      </c>
      <c r="AV207" s="25">
        <v>0.99315109583635186</v>
      </c>
      <c r="AW207" s="25">
        <v>0.97449280681734463</v>
      </c>
      <c r="AX207" s="25">
        <v>0.97999534301398439</v>
      </c>
      <c r="AY207" s="25">
        <v>0.98915180310267459</v>
      </c>
      <c r="AZ207" s="25">
        <v>0.98715134954560568</v>
      </c>
      <c r="BA207" s="25">
        <v>0.98553974237661224</v>
      </c>
      <c r="BB207" s="25">
        <v>0.97928579175698671</v>
      </c>
      <c r="BC207" s="25">
        <v>0.9929847376390889</v>
      </c>
      <c r="BD207" s="25">
        <v>0.97946560611589728</v>
      </c>
      <c r="BE207" s="25">
        <v>0.98773784455184366</v>
      </c>
      <c r="BF207" s="25">
        <v>0.98529105365614122</v>
      </c>
      <c r="BG207" s="25">
        <v>0.9851161098064849</v>
      </c>
      <c r="BH207" s="25">
        <v>0.97449280681734463</v>
      </c>
      <c r="BI207" s="25">
        <v>0.98486531444376246</v>
      </c>
    </row>
    <row r="208" spans="4:61">
      <c r="D208" s="25">
        <v>204</v>
      </c>
      <c r="E208" s="56">
        <f t="shared" ca="1" si="98"/>
        <v>0.55136010755705822</v>
      </c>
      <c r="F208" s="42">
        <f t="shared" ca="1" si="99"/>
        <v>131.09012764448329</v>
      </c>
      <c r="G208" s="42"/>
      <c r="H208" s="25">
        <v>204</v>
      </c>
      <c r="I208" s="42">
        <f t="shared" ca="1" si="100"/>
        <v>0.17032187293879364</v>
      </c>
      <c r="J208" s="42">
        <f t="shared" ca="1" si="101"/>
        <v>3.2097624220430783</v>
      </c>
      <c r="K208" s="4"/>
      <c r="L208" s="4"/>
      <c r="M208" s="4"/>
      <c r="O208" s="25">
        <v>204</v>
      </c>
      <c r="P208" s="58">
        <f t="shared" ca="1" si="102"/>
        <v>0.41848965856698217</v>
      </c>
      <c r="Q208" s="42">
        <f t="shared" ca="1" si="103"/>
        <v>225.68682508120403</v>
      </c>
      <c r="R208" s="42"/>
      <c r="S208" s="25">
        <v>204</v>
      </c>
      <c r="T208" s="58">
        <f t="shared" ca="1" si="104"/>
        <v>0.69337222804962373</v>
      </c>
      <c r="U208" s="42">
        <f t="shared" ca="1" si="105"/>
        <v>3.6529537564379866</v>
      </c>
      <c r="W208" s="1">
        <f t="shared" ca="1" si="108"/>
        <v>46608.727995190093</v>
      </c>
      <c r="X208" s="1">
        <f t="shared" ca="1" si="109"/>
        <v>46608.861735291008</v>
      </c>
      <c r="Y208" s="1">
        <f t="shared" ca="1" si="110"/>
        <v>46941.865496822924</v>
      </c>
      <c r="Z208" s="1">
        <f t="shared" ca="1" si="111"/>
        <v>46942.017703229445</v>
      </c>
      <c r="AC208" s="49">
        <v>205</v>
      </c>
      <c r="AD208" s="90">
        <f t="shared" ca="1" si="89"/>
        <v>45065.41883663342</v>
      </c>
      <c r="AE208" s="49" t="str">
        <f t="shared" ca="1" si="90"/>
        <v>EQUIPO 1</v>
      </c>
      <c r="AF208" s="49" t="str">
        <f t="shared" ca="1" si="91"/>
        <v>FIN</v>
      </c>
      <c r="AG208" s="49">
        <f t="shared" ca="1" si="106"/>
        <v>1</v>
      </c>
      <c r="AH208" s="49">
        <f t="shared" ca="1" si="107"/>
        <v>1</v>
      </c>
      <c r="AI208" s="49">
        <f t="shared" ca="1" si="92"/>
        <v>1</v>
      </c>
      <c r="AJ208" s="49">
        <f t="shared" ca="1" si="93"/>
        <v>9900</v>
      </c>
      <c r="AK208" s="49">
        <f t="shared" ca="1" si="94"/>
        <v>39.613223927328363</v>
      </c>
      <c r="AL208" s="49">
        <f t="shared" ca="1" si="95"/>
        <v>392170.91688055079</v>
      </c>
      <c r="AM208" s="49">
        <f t="shared" ca="1" si="88"/>
        <v>392170.91688055079</v>
      </c>
      <c r="AN208" s="49">
        <f t="shared" ca="1" si="96"/>
        <v>2023</v>
      </c>
      <c r="AO208" s="49">
        <f t="shared" ca="1" si="97"/>
        <v>5</v>
      </c>
      <c r="AU208" s="25">
        <v>198</v>
      </c>
      <c r="AV208" s="25">
        <v>0.99008759431321369</v>
      </c>
      <c r="AW208" s="25">
        <v>0.98640348206367157</v>
      </c>
      <c r="AX208" s="25">
        <v>0.9921462857046236</v>
      </c>
      <c r="AY208" s="25">
        <v>0.98458173658282344</v>
      </c>
      <c r="AZ208" s="25">
        <v>0.99070955218169532</v>
      </c>
      <c r="BA208" s="25">
        <v>0.99180305590520168</v>
      </c>
      <c r="BB208" s="25">
        <v>0.97899782427090642</v>
      </c>
      <c r="BC208" s="25">
        <v>0.98524571585865384</v>
      </c>
      <c r="BD208" s="25">
        <v>0.98789772615137117</v>
      </c>
      <c r="BE208" s="25">
        <v>0.99518417313632135</v>
      </c>
      <c r="BF208" s="25">
        <v>0.97583981689507093</v>
      </c>
      <c r="BG208" s="25">
        <v>0.98582058118137716</v>
      </c>
      <c r="BH208" s="25">
        <v>0.97583981689507093</v>
      </c>
      <c r="BI208" s="25">
        <v>0.98709458213389656</v>
      </c>
    </row>
    <row r="209" spans="4:61">
      <c r="D209" s="25">
        <v>205</v>
      </c>
      <c r="E209" s="56">
        <f t="shared" ca="1" si="98"/>
        <v>0.89034462188010499</v>
      </c>
      <c r="F209" s="42">
        <f t="shared" ca="1" si="99"/>
        <v>20.845232505282802</v>
      </c>
      <c r="G209" s="42"/>
      <c r="H209" s="25">
        <v>205</v>
      </c>
      <c r="I209" s="42">
        <f t="shared" ca="1" si="100"/>
        <v>0.6994670269405594</v>
      </c>
      <c r="J209" s="42">
        <f t="shared" ca="1" si="101"/>
        <v>3.6916212549843501</v>
      </c>
      <c r="K209" s="4"/>
      <c r="L209" s="4"/>
      <c r="M209" s="4"/>
      <c r="O209" s="25">
        <v>205</v>
      </c>
      <c r="P209" s="58">
        <f t="shared" ca="1" si="102"/>
        <v>0.78782274655629014</v>
      </c>
      <c r="Q209" s="42">
        <f t="shared" ca="1" si="103"/>
        <v>57.743253683676002</v>
      </c>
      <c r="R209" s="42"/>
      <c r="S209" s="25">
        <v>205</v>
      </c>
      <c r="T209" s="58">
        <f t="shared" ca="1" si="104"/>
        <v>0.93179925678463493</v>
      </c>
      <c r="U209" s="42">
        <f t="shared" ca="1" si="105"/>
        <v>3.9536570295228839</v>
      </c>
      <c r="W209" s="1">
        <f t="shared" ca="1" si="108"/>
        <v>46609.730286645397</v>
      </c>
      <c r="X209" s="1">
        <f t="shared" ca="1" si="109"/>
        <v>46609.884104197692</v>
      </c>
      <c r="Y209" s="1">
        <f t="shared" ca="1" si="110"/>
        <v>46944.423672132929</v>
      </c>
      <c r="Z209" s="1">
        <f t="shared" ca="1" si="111"/>
        <v>46944.588407842493</v>
      </c>
      <c r="AC209" s="49">
        <v>206</v>
      </c>
      <c r="AD209" s="90">
        <f t="shared" ca="1" si="89"/>
        <v>45067.069387630392</v>
      </c>
      <c r="AE209" s="49" t="str">
        <f t="shared" ca="1" si="90"/>
        <v>EQUIPO 1</v>
      </c>
      <c r="AF209" s="49" t="str">
        <f t="shared" ca="1" si="91"/>
        <v>INICIO</v>
      </c>
      <c r="AG209" s="49">
        <f t="shared" ca="1" si="106"/>
        <v>0</v>
      </c>
      <c r="AH209" s="49">
        <f t="shared" ca="1" si="107"/>
        <v>1</v>
      </c>
      <c r="AI209" s="49">
        <f t="shared" ca="1" si="92"/>
        <v>1</v>
      </c>
      <c r="AJ209" s="49">
        <f t="shared" ca="1" si="93"/>
        <v>5400</v>
      </c>
      <c r="AK209" s="49">
        <f t="shared" ca="1" si="94"/>
        <v>3.4077199855819345</v>
      </c>
      <c r="AL209" s="49">
        <f t="shared" ca="1" si="95"/>
        <v>18401.687922142446</v>
      </c>
      <c r="AM209" s="49">
        <f t="shared" ca="1" si="88"/>
        <v>33736.427857261151</v>
      </c>
      <c r="AN209" s="49">
        <f t="shared" ca="1" si="96"/>
        <v>2023</v>
      </c>
      <c r="AO209" s="49">
        <f t="shared" ca="1" si="97"/>
        <v>5</v>
      </c>
      <c r="AU209" s="25">
        <v>199</v>
      </c>
      <c r="AV209" s="25">
        <v>0.98584239251810646</v>
      </c>
      <c r="AW209" s="25">
        <v>0.99067370777245489</v>
      </c>
      <c r="AX209" s="25">
        <v>0.9876256386235307</v>
      </c>
      <c r="AY209" s="25">
        <v>0.97620342678776295</v>
      </c>
      <c r="AZ209" s="25">
        <v>0.98801466832930029</v>
      </c>
      <c r="BA209" s="25">
        <v>0.99429660419938781</v>
      </c>
      <c r="BB209" s="25">
        <v>0.98511576683365421</v>
      </c>
      <c r="BC209" s="25">
        <v>0.99029301925501489</v>
      </c>
      <c r="BD209" s="25">
        <v>0.9800542569134405</v>
      </c>
      <c r="BE209" s="25">
        <v>0.99127688674326453</v>
      </c>
      <c r="BF209" s="25">
        <v>0.98682441882898075</v>
      </c>
      <c r="BG209" s="25">
        <v>0.98666192860996094</v>
      </c>
      <c r="BH209" s="25">
        <v>0.97620342678776295</v>
      </c>
      <c r="BI209" s="25">
        <v>0.98696848619916655</v>
      </c>
    </row>
    <row r="210" spans="4:61">
      <c r="D210" s="25">
        <v>206</v>
      </c>
      <c r="E210" s="56">
        <f t="shared" ca="1" si="98"/>
        <v>0.62587519344877762</v>
      </c>
      <c r="F210" s="42">
        <f t="shared" ca="1" si="99"/>
        <v>100.13476000360055</v>
      </c>
      <c r="G210" s="42"/>
      <c r="H210" s="25">
        <v>206</v>
      </c>
      <c r="I210" s="42">
        <f t="shared" ca="1" si="100"/>
        <v>0.61711949249211662</v>
      </c>
      <c r="J210" s="42">
        <f t="shared" ca="1" si="101"/>
        <v>3.6181736059675522</v>
      </c>
      <c r="K210" s="4"/>
      <c r="L210" s="4"/>
      <c r="M210" s="4"/>
      <c r="O210" s="25">
        <v>206</v>
      </c>
      <c r="P210" s="58">
        <f t="shared" ca="1" si="102"/>
        <v>0.50765939534562521</v>
      </c>
      <c r="Q210" s="42">
        <f t="shared" ca="1" si="103"/>
        <v>173.35768396183192</v>
      </c>
      <c r="R210" s="42"/>
      <c r="S210" s="25">
        <v>206</v>
      </c>
      <c r="T210" s="58">
        <f t="shared" ca="1" si="104"/>
        <v>0.4660822036628034</v>
      </c>
      <c r="U210" s="42">
        <f t="shared" ca="1" si="105"/>
        <v>3.4724653983561691</v>
      </c>
      <c r="W210" s="1">
        <f t="shared" ca="1" si="108"/>
        <v>46614.056385864511</v>
      </c>
      <c r="X210" s="1">
        <f t="shared" ca="1" si="109"/>
        <v>46614.207143098094</v>
      </c>
      <c r="Y210" s="1">
        <f t="shared" ca="1" si="110"/>
        <v>46951.811644674235</v>
      </c>
      <c r="Z210" s="1">
        <f t="shared" ca="1" si="111"/>
        <v>46951.956330732501</v>
      </c>
      <c r="AC210" s="49">
        <v>207</v>
      </c>
      <c r="AD210" s="90">
        <f t="shared" ca="1" si="89"/>
        <v>45067.211375963125</v>
      </c>
      <c r="AE210" s="49" t="str">
        <f t="shared" ca="1" si="90"/>
        <v>EQUIPO 1</v>
      </c>
      <c r="AF210" s="49" t="str">
        <f t="shared" ca="1" si="91"/>
        <v>FIN</v>
      </c>
      <c r="AG210" s="49">
        <f t="shared" ca="1" si="106"/>
        <v>1</v>
      </c>
      <c r="AH210" s="49">
        <f t="shared" ca="1" si="107"/>
        <v>1</v>
      </c>
      <c r="AI210" s="49">
        <f t="shared" ca="1" si="92"/>
        <v>1</v>
      </c>
      <c r="AJ210" s="49">
        <f t="shared" ca="1" si="93"/>
        <v>9900</v>
      </c>
      <c r="AK210" s="49">
        <f t="shared" ca="1" si="94"/>
        <v>258.9269768850063</v>
      </c>
      <c r="AL210" s="49">
        <f t="shared" ca="1" si="95"/>
        <v>2563377.0711615626</v>
      </c>
      <c r="AM210" s="49">
        <f t="shared" ca="1" si="88"/>
        <v>2563377.0711615626</v>
      </c>
      <c r="AN210" s="49">
        <f t="shared" ca="1" si="96"/>
        <v>2023</v>
      </c>
      <c r="AO210" s="49">
        <f t="shared" ca="1" si="97"/>
        <v>5</v>
      </c>
      <c r="AU210" s="25">
        <v>200</v>
      </c>
      <c r="AV210" s="25">
        <v>0.97576901517655434</v>
      </c>
      <c r="AW210" s="25">
        <v>0.98700652226829244</v>
      </c>
      <c r="AX210" s="25">
        <v>0.97844508191111645</v>
      </c>
      <c r="AY210" s="25">
        <v>0.99222239791135947</v>
      </c>
      <c r="AZ210" s="25">
        <v>0.99260063731030768</v>
      </c>
      <c r="BA210" s="25">
        <v>0.9838777404547947</v>
      </c>
      <c r="BB210" s="25">
        <v>0.98659424461707101</v>
      </c>
      <c r="BC210" s="25">
        <v>0.98942189164954464</v>
      </c>
      <c r="BD210" s="25">
        <v>0.98609018096354817</v>
      </c>
      <c r="BE210" s="25">
        <v>0.99095052446238185</v>
      </c>
      <c r="BF210" s="25">
        <v>0.98774879192622544</v>
      </c>
      <c r="BG210" s="25">
        <v>0.98568772329226184</v>
      </c>
      <c r="BH210" s="25">
        <v>0.97576901517655434</v>
      </c>
      <c r="BI210" s="25">
        <v>0.98634348678713957</v>
      </c>
    </row>
    <row r="211" spans="4:61">
      <c r="D211" s="25">
        <v>207</v>
      </c>
      <c r="E211" s="56">
        <f t="shared" ca="1" si="98"/>
        <v>0.25513427271378131</v>
      </c>
      <c r="F211" s="42">
        <f t="shared" ca="1" si="99"/>
        <v>333.68648964524681</v>
      </c>
      <c r="G211" s="42"/>
      <c r="H211" s="25">
        <v>207</v>
      </c>
      <c r="I211" s="42">
        <f t="shared" ca="1" si="100"/>
        <v>0.70011723785805913</v>
      </c>
      <c r="J211" s="42">
        <f t="shared" ca="1" si="101"/>
        <v>3.6922316714529044</v>
      </c>
      <c r="K211" s="4"/>
      <c r="L211" s="4"/>
      <c r="M211" s="4"/>
      <c r="O211" s="25">
        <v>207</v>
      </c>
      <c r="P211" s="58">
        <f t="shared" ca="1" si="102"/>
        <v>0.19875403766874777</v>
      </c>
      <c r="Q211" s="42">
        <f t="shared" ca="1" si="103"/>
        <v>432.32410468637755</v>
      </c>
      <c r="R211" s="42"/>
      <c r="S211" s="25">
        <v>207</v>
      </c>
      <c r="T211" s="58">
        <f t="shared" ca="1" si="104"/>
        <v>0.90054375932762643</v>
      </c>
      <c r="U211" s="42">
        <f t="shared" ca="1" si="105"/>
        <v>3.8911046109973069</v>
      </c>
      <c r="W211" s="1">
        <f t="shared" ca="1" si="108"/>
        <v>46628.110746833314</v>
      </c>
      <c r="X211" s="1">
        <f t="shared" ca="1" si="109"/>
        <v>46628.264589819628</v>
      </c>
      <c r="Y211" s="1">
        <f t="shared" ca="1" si="110"/>
        <v>46969.969835094431</v>
      </c>
      <c r="Z211" s="1">
        <f t="shared" ca="1" si="111"/>
        <v>46970.13196445322</v>
      </c>
      <c r="AC211" s="49">
        <v>208</v>
      </c>
      <c r="AD211" s="90">
        <f t="shared" ca="1" si="89"/>
        <v>45078</v>
      </c>
      <c r="AE211" s="49" t="str">
        <f t="shared" ca="1" si="90"/>
        <v>CAMBIO MES</v>
      </c>
      <c r="AF211" s="49" t="str">
        <f t="shared" ca="1" si="91"/>
        <v>CAMBIO MES</v>
      </c>
      <c r="AG211" s="49">
        <f t="shared" ca="1" si="106"/>
        <v>1</v>
      </c>
      <c r="AH211" s="49">
        <f t="shared" ca="1" si="107"/>
        <v>1</v>
      </c>
      <c r="AI211" s="49">
        <f t="shared" ca="1" si="92"/>
        <v>1</v>
      </c>
      <c r="AJ211" s="49">
        <f t="shared" ca="1" si="93"/>
        <v>9900</v>
      </c>
      <c r="AK211" s="49">
        <f t="shared" ca="1" si="94"/>
        <v>425.67921534727793</v>
      </c>
      <c r="AL211" s="49">
        <f t="shared" ca="1" si="95"/>
        <v>4214224.2319380511</v>
      </c>
      <c r="AM211" s="49">
        <f t="shared" ca="1" si="88"/>
        <v>4214224.2319380511</v>
      </c>
      <c r="AN211" s="49">
        <f t="shared" ca="1" si="96"/>
        <v>2023</v>
      </c>
      <c r="AO211" s="49">
        <f t="shared" ca="1" si="97"/>
        <v>6</v>
      </c>
      <c r="AU211" s="25">
        <v>201</v>
      </c>
      <c r="AV211" s="25">
        <v>0.99262200789435717</v>
      </c>
      <c r="AW211" s="25">
        <v>0.9827911591669537</v>
      </c>
      <c r="AX211" s="25">
        <v>0.9811133045057383</v>
      </c>
      <c r="AY211" s="25">
        <v>0.9918480668735804</v>
      </c>
      <c r="AZ211" s="25">
        <v>0.98633529309950119</v>
      </c>
      <c r="BA211" s="25">
        <v>0.9926602102275921</v>
      </c>
      <c r="BB211" s="25">
        <v>0.97960789475317833</v>
      </c>
      <c r="BC211" s="25">
        <v>0.98258914359416161</v>
      </c>
      <c r="BD211" s="25">
        <v>0.99508805206619722</v>
      </c>
      <c r="BE211" s="25">
        <v>0.99332650898073849</v>
      </c>
      <c r="BF211" s="25">
        <v>0.99344837040323797</v>
      </c>
      <c r="BG211" s="25">
        <v>0.99105619714988236</v>
      </c>
      <c r="BH211" s="25">
        <v>0.97960789475317833</v>
      </c>
      <c r="BI211" s="25">
        <v>0.98849372202035202</v>
      </c>
    </row>
    <row r="212" spans="4:61">
      <c r="D212" s="25">
        <v>208</v>
      </c>
      <c r="E212" s="56">
        <f t="shared" ca="1" si="98"/>
        <v>3.0242535557764905E-2</v>
      </c>
      <c r="F212" s="42">
        <f t="shared" ca="1" si="99"/>
        <v>961.33140842731234</v>
      </c>
      <c r="G212" s="42"/>
      <c r="H212" s="25">
        <v>208</v>
      </c>
      <c r="I212" s="42">
        <f t="shared" ca="1" si="100"/>
        <v>0.76384381308514127</v>
      </c>
      <c r="J212" s="42">
        <f t="shared" ca="1" si="101"/>
        <v>3.7555704061519477</v>
      </c>
      <c r="K212" s="4"/>
      <c r="L212" s="4"/>
      <c r="M212" s="4"/>
      <c r="O212" s="25">
        <v>208</v>
      </c>
      <c r="P212" s="58">
        <f t="shared" ca="1" si="102"/>
        <v>0.1417383489075279</v>
      </c>
      <c r="Q212" s="42">
        <f t="shared" ca="1" si="103"/>
        <v>528.00360478555228</v>
      </c>
      <c r="R212" s="42"/>
      <c r="S212" s="25">
        <v>208</v>
      </c>
      <c r="T212" s="58">
        <f t="shared" ca="1" si="104"/>
        <v>0.26995029334160137</v>
      </c>
      <c r="U212" s="42">
        <f t="shared" ca="1" si="105"/>
        <v>3.3111435885634957</v>
      </c>
      <c r="W212" s="1">
        <f t="shared" ca="1" si="108"/>
        <v>46668.320065170767</v>
      </c>
      <c r="X212" s="1">
        <f t="shared" ca="1" si="109"/>
        <v>46668.476547271021</v>
      </c>
      <c r="Y212" s="1">
        <f t="shared" ca="1" si="110"/>
        <v>46992.132114652617</v>
      </c>
      <c r="Z212" s="1">
        <f t="shared" ca="1" si="111"/>
        <v>46992.27007896881</v>
      </c>
      <c r="AC212" s="49">
        <v>209</v>
      </c>
      <c r="AD212" s="90">
        <f t="shared" ca="1" si="89"/>
        <v>45095.736633972803</v>
      </c>
      <c r="AE212" s="49" t="str">
        <f t="shared" ca="1" si="90"/>
        <v>EQUIPO 1</v>
      </c>
      <c r="AF212" s="49" t="str">
        <f t="shared" ca="1" si="91"/>
        <v>INICIO</v>
      </c>
      <c r="AG212" s="49">
        <f t="shared" ca="1" si="106"/>
        <v>0</v>
      </c>
      <c r="AH212" s="49">
        <f t="shared" ca="1" si="107"/>
        <v>1</v>
      </c>
      <c r="AI212" s="49">
        <f t="shared" ca="1" si="92"/>
        <v>1</v>
      </c>
      <c r="AJ212" s="49">
        <f t="shared" ca="1" si="93"/>
        <v>5400</v>
      </c>
      <c r="AK212" s="49">
        <f t="shared" ca="1" si="94"/>
        <v>3.9874080732115544</v>
      </c>
      <c r="AL212" s="49">
        <f t="shared" ca="1" si="95"/>
        <v>21532.003595342394</v>
      </c>
      <c r="AM212" s="49">
        <f t="shared" ca="1" si="88"/>
        <v>39475.339924794389</v>
      </c>
      <c r="AN212" s="49">
        <f t="shared" ca="1" si="96"/>
        <v>2023</v>
      </c>
      <c r="AO212" s="49">
        <f t="shared" ca="1" si="97"/>
        <v>6</v>
      </c>
      <c r="AU212" s="25">
        <v>202</v>
      </c>
      <c r="AV212" s="25">
        <v>0.98048800244842749</v>
      </c>
      <c r="AW212" s="25">
        <v>0.98532468597269374</v>
      </c>
      <c r="AX212" s="25">
        <v>0.982519667950568</v>
      </c>
      <c r="AY212" s="25">
        <v>0.98468707953026013</v>
      </c>
      <c r="AZ212" s="25">
        <v>0.9799423600552607</v>
      </c>
      <c r="BA212" s="25">
        <v>0.99356172304077051</v>
      </c>
      <c r="BB212" s="25">
        <v>0.98860788208254458</v>
      </c>
      <c r="BC212" s="25">
        <v>0.99202388628380667</v>
      </c>
      <c r="BD212" s="25">
        <v>0.98430493929114593</v>
      </c>
      <c r="BE212" s="25">
        <v>0.98887218054577475</v>
      </c>
      <c r="BF212" s="25">
        <v>0.99796504553034382</v>
      </c>
      <c r="BG212" s="25">
        <v>0.98138033703151395</v>
      </c>
      <c r="BH212" s="25">
        <v>0.9799423600552607</v>
      </c>
      <c r="BI212" s="25">
        <v>0.98660797695003344</v>
      </c>
    </row>
    <row r="213" spans="4:61">
      <c r="D213" s="25">
        <v>209</v>
      </c>
      <c r="E213" s="56">
        <f t="shared" ca="1" si="98"/>
        <v>0.67190138344687433</v>
      </c>
      <c r="F213" s="42">
        <f t="shared" ca="1" si="99"/>
        <v>83.243888231219557</v>
      </c>
      <c r="G213" s="42"/>
      <c r="H213" s="25">
        <v>209</v>
      </c>
      <c r="I213" s="42">
        <f t="shared" ca="1" si="100"/>
        <v>0.1501271001030684</v>
      </c>
      <c r="J213" s="42">
        <f t="shared" ca="1" si="101"/>
        <v>3.1826635039703204</v>
      </c>
      <c r="K213" s="4"/>
      <c r="L213" s="4"/>
      <c r="M213" s="4"/>
      <c r="O213" s="25">
        <v>209</v>
      </c>
      <c r="P213" s="58">
        <f t="shared" ca="1" si="102"/>
        <v>0.77983823418698517</v>
      </c>
      <c r="Q213" s="42">
        <f t="shared" ca="1" si="103"/>
        <v>60.341428109503248</v>
      </c>
      <c r="R213" s="42"/>
      <c r="S213" s="25">
        <v>209</v>
      </c>
      <c r="T213" s="58">
        <f t="shared" ca="1" si="104"/>
        <v>0.10339871131503653</v>
      </c>
      <c r="U213" s="42">
        <f t="shared" ca="1" si="105"/>
        <v>3.1126527914447193</v>
      </c>
      <c r="W213" s="1">
        <f t="shared" ca="1" si="108"/>
        <v>46671.945042613988</v>
      </c>
      <c r="X213" s="1">
        <f t="shared" ca="1" si="109"/>
        <v>46672.077653593318</v>
      </c>
      <c r="Y213" s="1">
        <f t="shared" ca="1" si="110"/>
        <v>46994.784305140041</v>
      </c>
      <c r="Z213" s="1">
        <f t="shared" ca="1" si="111"/>
        <v>46994.913999006349</v>
      </c>
      <c r="AC213" s="49">
        <v>210</v>
      </c>
      <c r="AD213" s="90">
        <f t="shared" ca="1" si="89"/>
        <v>45095.902775975854</v>
      </c>
      <c r="AE213" s="49" t="str">
        <f t="shared" ca="1" si="90"/>
        <v>EQUIPO 1</v>
      </c>
      <c r="AF213" s="49" t="str">
        <f t="shared" ca="1" si="91"/>
        <v>FIN</v>
      </c>
      <c r="AG213" s="49">
        <f t="shared" ca="1" si="106"/>
        <v>1</v>
      </c>
      <c r="AH213" s="49">
        <f t="shared" ca="1" si="107"/>
        <v>1</v>
      </c>
      <c r="AI213" s="49">
        <f t="shared" ca="1" si="92"/>
        <v>1</v>
      </c>
      <c r="AJ213" s="49">
        <f t="shared" ca="1" si="93"/>
        <v>9900</v>
      </c>
      <c r="AK213" s="49">
        <f t="shared" ca="1" si="94"/>
        <v>24.363472003431525</v>
      </c>
      <c r="AL213" s="49">
        <f t="shared" ca="1" si="95"/>
        <v>241198.3728339721</v>
      </c>
      <c r="AM213" s="49">
        <f t="shared" ca="1" si="88"/>
        <v>241198.3728339721</v>
      </c>
      <c r="AN213" s="49">
        <f t="shared" ca="1" si="96"/>
        <v>2023</v>
      </c>
      <c r="AO213" s="49">
        <f t="shared" ca="1" si="97"/>
        <v>6</v>
      </c>
      <c r="AU213" s="25">
        <v>203</v>
      </c>
      <c r="AV213" s="25">
        <v>0.98482662760473993</v>
      </c>
      <c r="AW213" s="25">
        <v>0.97783764733891432</v>
      </c>
      <c r="AX213" s="25">
        <v>0.98219083531466422</v>
      </c>
      <c r="AY213" s="25">
        <v>0.98958411563490967</v>
      </c>
      <c r="AZ213" s="25">
        <v>0.98085395413632415</v>
      </c>
      <c r="BA213" s="25">
        <v>0.98736122127937254</v>
      </c>
      <c r="BB213" s="25">
        <v>0.97870119060531813</v>
      </c>
      <c r="BC213" s="25">
        <v>0.9856283179355545</v>
      </c>
      <c r="BD213" s="25">
        <v>0.988532286070536</v>
      </c>
      <c r="BE213" s="25">
        <v>0.98183361110737066</v>
      </c>
      <c r="BF213" s="25">
        <v>0.99068090965180688</v>
      </c>
      <c r="BG213" s="25">
        <v>0.98358955655821023</v>
      </c>
      <c r="BH213" s="25">
        <v>0.97783764733891432</v>
      </c>
      <c r="BI213" s="25">
        <v>0.98422733985477573</v>
      </c>
    </row>
    <row r="214" spans="4:61">
      <c r="D214" s="25">
        <v>210</v>
      </c>
      <c r="E214" s="56">
        <f t="shared" ca="1" si="98"/>
        <v>0.57402549767664368</v>
      </c>
      <c r="F214" s="42">
        <f t="shared" ca="1" si="99"/>
        <v>121.1534101189161</v>
      </c>
      <c r="G214" s="42"/>
      <c r="H214" s="25">
        <v>210</v>
      </c>
      <c r="I214" s="42">
        <f t="shared" ca="1" si="100"/>
        <v>0.2338321118784501</v>
      </c>
      <c r="J214" s="42">
        <f t="shared" ca="1" si="101"/>
        <v>3.2837538086609732</v>
      </c>
      <c r="K214" s="4"/>
      <c r="L214" s="4"/>
      <c r="M214" s="4"/>
      <c r="O214" s="25">
        <v>210</v>
      </c>
      <c r="P214" s="58">
        <f t="shared" ca="1" si="102"/>
        <v>0.50578772116906001</v>
      </c>
      <c r="Q214" s="42">
        <f t="shared" ca="1" si="103"/>
        <v>174.35168155499505</v>
      </c>
      <c r="R214" s="42"/>
      <c r="S214" s="25">
        <v>210</v>
      </c>
      <c r="T214" s="58">
        <f t="shared" ca="1" si="104"/>
        <v>0.65156090880799233</v>
      </c>
      <c r="U214" s="42">
        <f t="shared" ca="1" si="105"/>
        <v>3.6175336382456731</v>
      </c>
      <c r="W214" s="1">
        <f t="shared" ca="1" si="108"/>
        <v>46677.125712348272</v>
      </c>
      <c r="X214" s="1">
        <f t="shared" ca="1" si="109"/>
        <v>46677.26253542363</v>
      </c>
      <c r="Y214" s="1">
        <f t="shared" ca="1" si="110"/>
        <v>47002.178652404473</v>
      </c>
      <c r="Z214" s="1">
        <f t="shared" ca="1" si="111"/>
        <v>47002.329382972734</v>
      </c>
      <c r="AC214" s="49">
        <v>211</v>
      </c>
      <c r="AD214" s="90">
        <f t="shared" ca="1" si="89"/>
        <v>45096.917920642663</v>
      </c>
      <c r="AE214" s="49" t="str">
        <f t="shared" ca="1" si="90"/>
        <v>EQUIPO 2</v>
      </c>
      <c r="AF214" s="49" t="str">
        <f t="shared" ca="1" si="91"/>
        <v>INICIO</v>
      </c>
      <c r="AG214" s="49">
        <f t="shared" ca="1" si="106"/>
        <v>1</v>
      </c>
      <c r="AH214" s="49">
        <f t="shared" ca="1" si="107"/>
        <v>0</v>
      </c>
      <c r="AI214" s="49">
        <f t="shared" ca="1" si="92"/>
        <v>1</v>
      </c>
      <c r="AJ214" s="49">
        <f t="shared" ca="1" si="93"/>
        <v>4500</v>
      </c>
      <c r="AK214" s="49">
        <f t="shared" ca="1" si="94"/>
        <v>3.6761476811952889</v>
      </c>
      <c r="AL214" s="49">
        <f t="shared" ca="1" si="95"/>
        <v>16542.6645653788</v>
      </c>
      <c r="AM214" s="49">
        <f t="shared" ca="1" si="88"/>
        <v>36393.86204383336</v>
      </c>
      <c r="AN214" s="49">
        <f t="shared" ca="1" si="96"/>
        <v>2023</v>
      </c>
      <c r="AO214" s="49">
        <f t="shared" ca="1" si="97"/>
        <v>6</v>
      </c>
      <c r="AU214" s="25">
        <v>204</v>
      </c>
      <c r="AV214" s="25">
        <v>0.98989335975475667</v>
      </c>
      <c r="AW214" s="25">
        <v>0.985020692406256</v>
      </c>
      <c r="AX214" s="25">
        <v>0.98745741327917558</v>
      </c>
      <c r="AY214" s="25">
        <v>0.994909325074946</v>
      </c>
      <c r="AZ214" s="25">
        <v>0.98535354439903355</v>
      </c>
      <c r="BA214" s="25">
        <v>0.98351865378993397</v>
      </c>
      <c r="BB214" s="25">
        <v>0.988253856907228</v>
      </c>
      <c r="BC214" s="25">
        <v>0.98165457452196303</v>
      </c>
      <c r="BD214" s="25">
        <v>0.99035607405768022</v>
      </c>
      <c r="BE214" s="25">
        <v>0.98318161674605509</v>
      </c>
      <c r="BF214" s="25">
        <v>0.98227396846784609</v>
      </c>
      <c r="BG214" s="25">
        <v>0.98273840704148463</v>
      </c>
      <c r="BH214" s="25">
        <v>0.98165457452196303</v>
      </c>
      <c r="BI214" s="25">
        <v>0.9861668152002131</v>
      </c>
    </row>
    <row r="215" spans="4:61">
      <c r="D215" s="25">
        <v>211</v>
      </c>
      <c r="E215" s="56">
        <f t="shared" ca="1" si="98"/>
        <v>0.49396149597685701</v>
      </c>
      <c r="F215" s="42">
        <f t="shared" ca="1" si="99"/>
        <v>158.62169262418712</v>
      </c>
      <c r="G215" s="42"/>
      <c r="H215" s="25">
        <v>211</v>
      </c>
      <c r="I215" s="42">
        <f t="shared" ca="1" si="100"/>
        <v>0.23761564649081546</v>
      </c>
      <c r="J215" s="42">
        <f t="shared" ca="1" si="101"/>
        <v>3.2877671397133144</v>
      </c>
      <c r="K215" s="4"/>
      <c r="L215" s="4"/>
      <c r="M215" s="4"/>
      <c r="O215" s="25">
        <v>211</v>
      </c>
      <c r="P215" s="58">
        <f t="shared" ca="1" si="102"/>
        <v>0.22909578394826746</v>
      </c>
      <c r="Q215" s="42">
        <f t="shared" ca="1" si="103"/>
        <v>392.41716732239837</v>
      </c>
      <c r="R215" s="42"/>
      <c r="S215" s="25">
        <v>211</v>
      </c>
      <c r="T215" s="58">
        <f t="shared" ca="1" si="104"/>
        <v>0.35558361392705606</v>
      </c>
      <c r="U215" s="42">
        <f t="shared" ca="1" si="105"/>
        <v>3.3853110930447934</v>
      </c>
      <c r="W215" s="1">
        <f t="shared" ca="1" si="108"/>
        <v>46683.871772616301</v>
      </c>
      <c r="X215" s="1">
        <f t="shared" ca="1" si="109"/>
        <v>46684.008762913792</v>
      </c>
      <c r="Y215" s="1">
        <f t="shared" ca="1" si="110"/>
        <v>47018.680098277837</v>
      </c>
      <c r="Z215" s="1">
        <f t="shared" ca="1" si="111"/>
        <v>47018.821152906712</v>
      </c>
      <c r="AC215" s="49">
        <v>212</v>
      </c>
      <c r="AD215" s="90">
        <f t="shared" ca="1" si="89"/>
        <v>45097.071093462713</v>
      </c>
      <c r="AE215" s="49" t="str">
        <f t="shared" ca="1" si="90"/>
        <v>EQUIPO 2</v>
      </c>
      <c r="AF215" s="49" t="str">
        <f t="shared" ca="1" si="91"/>
        <v>FIN</v>
      </c>
      <c r="AG215" s="49">
        <f t="shared" ca="1" si="106"/>
        <v>1</v>
      </c>
      <c r="AH215" s="49">
        <f t="shared" ca="1" si="107"/>
        <v>1</v>
      </c>
      <c r="AI215" s="49">
        <f t="shared" ca="1" si="92"/>
        <v>1</v>
      </c>
      <c r="AJ215" s="49">
        <f t="shared" ca="1" si="93"/>
        <v>9900</v>
      </c>
      <c r="AK215" s="49">
        <f t="shared" ca="1" si="94"/>
        <v>83.93592515430646</v>
      </c>
      <c r="AL215" s="49">
        <f t="shared" ca="1" si="95"/>
        <v>830965.65902763396</v>
      </c>
      <c r="AM215" s="49">
        <f t="shared" ca="1" si="88"/>
        <v>830965.65902763396</v>
      </c>
      <c r="AN215" s="49">
        <f t="shared" ca="1" si="96"/>
        <v>2023</v>
      </c>
      <c r="AO215" s="49">
        <f t="shared" ca="1" si="97"/>
        <v>6</v>
      </c>
      <c r="AU215" s="25">
        <v>205</v>
      </c>
      <c r="AV215" s="25">
        <v>0.97970697788078909</v>
      </c>
      <c r="AW215" s="25">
        <v>0.98339627862507584</v>
      </c>
      <c r="AX215" s="25">
        <v>0.99461205203704561</v>
      </c>
      <c r="AY215" s="25">
        <v>0.9852677410746602</v>
      </c>
      <c r="AZ215" s="25">
        <v>0.9839402092593631</v>
      </c>
      <c r="BA215" s="25">
        <v>0.99053253603388769</v>
      </c>
      <c r="BB215" s="25">
        <v>0.99208577195770653</v>
      </c>
      <c r="BC215" s="25">
        <v>0.98645273302068792</v>
      </c>
      <c r="BD215" s="25">
        <v>0.98579944147645726</v>
      </c>
      <c r="BE215" s="25">
        <v>0.98617342648894335</v>
      </c>
      <c r="BF215" s="25">
        <v>0.98714276233314946</v>
      </c>
      <c r="BG215" s="25">
        <v>0.990140631705271</v>
      </c>
      <c r="BH215" s="25">
        <v>0.97970697788078909</v>
      </c>
      <c r="BI215" s="25">
        <v>0.98713186078408666</v>
      </c>
    </row>
    <row r="216" spans="4:61">
      <c r="D216" s="25">
        <v>212</v>
      </c>
      <c r="E216" s="56">
        <f t="shared" ca="1" si="98"/>
        <v>0.2686899420926645</v>
      </c>
      <c r="F216" s="42">
        <f t="shared" ca="1" si="99"/>
        <v>319.49245700382698</v>
      </c>
      <c r="G216" s="42"/>
      <c r="H216" s="25">
        <v>212</v>
      </c>
      <c r="I216" s="42">
        <f t="shared" ca="1" si="100"/>
        <v>0.49319243562712689</v>
      </c>
      <c r="J216" s="42">
        <f t="shared" ca="1" si="101"/>
        <v>3.5153248870761646</v>
      </c>
      <c r="K216" s="4"/>
      <c r="L216" s="4"/>
      <c r="M216" s="4"/>
      <c r="O216" s="25">
        <v>212</v>
      </c>
      <c r="P216" s="58">
        <f t="shared" ca="1" si="102"/>
        <v>0.92788359402519238</v>
      </c>
      <c r="Q216" s="42">
        <f t="shared" ca="1" si="103"/>
        <v>17.058474316792275</v>
      </c>
      <c r="R216" s="42"/>
      <c r="S216" s="25">
        <v>212</v>
      </c>
      <c r="T216" s="58">
        <f t="shared" ca="1" si="104"/>
        <v>0.7759679082126536</v>
      </c>
      <c r="U216" s="42">
        <f t="shared" ca="1" si="105"/>
        <v>3.7303425549605387</v>
      </c>
      <c r="W216" s="1">
        <f t="shared" ca="1" si="108"/>
        <v>46697.320948622284</v>
      </c>
      <c r="X216" s="1">
        <f t="shared" ca="1" si="109"/>
        <v>46697.467420492576</v>
      </c>
      <c r="Y216" s="1">
        <f t="shared" ca="1" si="110"/>
        <v>47019.531922669914</v>
      </c>
      <c r="Z216" s="1">
        <f t="shared" ca="1" si="111"/>
        <v>47019.687353609705</v>
      </c>
      <c r="AC216" s="49">
        <v>213</v>
      </c>
      <c r="AD216" s="90">
        <f t="shared" ca="1" si="89"/>
        <v>45100.568423677476</v>
      </c>
      <c r="AE216" s="49" t="str">
        <f t="shared" ca="1" si="90"/>
        <v>EQUIPO 2</v>
      </c>
      <c r="AF216" s="49" t="str">
        <f t="shared" ca="1" si="91"/>
        <v>INICIO</v>
      </c>
      <c r="AG216" s="49">
        <f t="shared" ca="1" si="106"/>
        <v>1</v>
      </c>
      <c r="AH216" s="49">
        <f t="shared" ca="1" si="107"/>
        <v>0</v>
      </c>
      <c r="AI216" s="49">
        <f t="shared" ca="1" si="92"/>
        <v>1</v>
      </c>
      <c r="AJ216" s="49">
        <f t="shared" ca="1" si="93"/>
        <v>4500</v>
      </c>
      <c r="AK216" s="49">
        <f t="shared" ca="1" si="94"/>
        <v>1.8482225071638823</v>
      </c>
      <c r="AL216" s="49">
        <f t="shared" ca="1" si="95"/>
        <v>8317.0012822374701</v>
      </c>
      <c r="AM216" s="49">
        <f t="shared" ca="1" si="88"/>
        <v>18297.402820922434</v>
      </c>
      <c r="AN216" s="49">
        <f t="shared" ca="1" si="96"/>
        <v>2023</v>
      </c>
      <c r="AO216" s="49">
        <f t="shared" ca="1" si="97"/>
        <v>6</v>
      </c>
      <c r="AU216" s="25">
        <v>206</v>
      </c>
      <c r="AV216" s="25">
        <v>0.99498923551992358</v>
      </c>
      <c r="AW216" s="25">
        <v>0.98523113149749297</v>
      </c>
      <c r="AX216" s="25">
        <v>0.98446502161336946</v>
      </c>
      <c r="AY216" s="25">
        <v>0.98963330977293673</v>
      </c>
      <c r="AZ216" s="25">
        <v>0.9882003552259202</v>
      </c>
      <c r="BA216" s="25">
        <v>0.9941032886274721</v>
      </c>
      <c r="BB216" s="25">
        <v>0.98951035310909707</v>
      </c>
      <c r="BC216" s="25">
        <v>0.97995157378666642</v>
      </c>
      <c r="BD216" s="25">
        <v>0.98803802692743004</v>
      </c>
      <c r="BE216" s="25">
        <v>0.9852372575818199</v>
      </c>
      <c r="BF216" s="25">
        <v>0.98854542618708263</v>
      </c>
      <c r="BG216" s="25">
        <v>0.9878345708422247</v>
      </c>
      <c r="BH216" s="25">
        <v>0.97995157378666642</v>
      </c>
      <c r="BI216" s="25">
        <v>0.98794914141916312</v>
      </c>
    </row>
    <row r="217" spans="4:61">
      <c r="D217" s="25">
        <v>213</v>
      </c>
      <c r="E217" s="56">
        <f t="shared" ca="1" si="98"/>
        <v>0.90993930752945573</v>
      </c>
      <c r="F217" s="42">
        <f t="shared" ca="1" si="99"/>
        <v>16.504125271547974</v>
      </c>
      <c r="G217" s="42"/>
      <c r="H217" s="25">
        <v>213</v>
      </c>
      <c r="I217" s="42">
        <f t="shared" ca="1" si="100"/>
        <v>0.10427119271609997</v>
      </c>
      <c r="J217" s="42">
        <f t="shared" ca="1" si="101"/>
        <v>3.1102766552802152</v>
      </c>
      <c r="K217" s="4"/>
      <c r="L217" s="4"/>
      <c r="M217" s="4"/>
      <c r="O217" s="25">
        <v>213</v>
      </c>
      <c r="P217" s="58">
        <f t="shared" ca="1" si="102"/>
        <v>0.62098112349198775</v>
      </c>
      <c r="Q217" s="42">
        <f t="shared" ca="1" si="103"/>
        <v>119.61031005087129</v>
      </c>
      <c r="R217" s="42"/>
      <c r="S217" s="25">
        <v>213</v>
      </c>
      <c r="T217" s="58">
        <f t="shared" ca="1" si="104"/>
        <v>0.66486814156273066</v>
      </c>
      <c r="U217" s="42">
        <f t="shared" ca="1" si="105"/>
        <v>3.6286119744597052</v>
      </c>
      <c r="W217" s="1">
        <f t="shared" ca="1" si="108"/>
        <v>46698.155092378889</v>
      </c>
      <c r="X217" s="1">
        <f t="shared" ca="1" si="109"/>
        <v>46698.284687239524</v>
      </c>
      <c r="Y217" s="1">
        <f t="shared" ca="1" si="110"/>
        <v>47024.671116528494</v>
      </c>
      <c r="Z217" s="1">
        <f t="shared" ca="1" si="111"/>
        <v>47024.8223086941</v>
      </c>
      <c r="AC217" s="49">
        <v>214</v>
      </c>
      <c r="AD217" s="90">
        <f t="shared" ca="1" si="89"/>
        <v>45100.645432948608</v>
      </c>
      <c r="AE217" s="49" t="str">
        <f t="shared" ca="1" si="90"/>
        <v>EQUIPO 1</v>
      </c>
      <c r="AF217" s="49" t="str">
        <f t="shared" ca="1" si="91"/>
        <v>INICIO</v>
      </c>
      <c r="AG217" s="49">
        <f t="shared" ca="1" si="106"/>
        <v>0</v>
      </c>
      <c r="AH217" s="49">
        <f t="shared" ca="1" si="107"/>
        <v>0</v>
      </c>
      <c r="AI217" s="49">
        <f t="shared" ca="1" si="92"/>
        <v>0</v>
      </c>
      <c r="AJ217" s="49">
        <f t="shared" ca="1" si="93"/>
        <v>0</v>
      </c>
      <c r="AK217" s="49">
        <f t="shared" ca="1" si="94"/>
        <v>1.7157380319549702</v>
      </c>
      <c r="AL217" s="49">
        <f t="shared" ca="1" si="95"/>
        <v>0</v>
      </c>
      <c r="AM217" s="49">
        <f t="shared" ca="1" si="88"/>
        <v>16985.806516354205</v>
      </c>
      <c r="AN217" s="49">
        <f t="shared" ca="1" si="96"/>
        <v>2023</v>
      </c>
      <c r="AO217" s="49">
        <f t="shared" ca="1" si="97"/>
        <v>6</v>
      </c>
      <c r="AU217" s="25">
        <v>207</v>
      </c>
      <c r="AV217" s="25">
        <v>0.98693695539931858</v>
      </c>
      <c r="AW217" s="25">
        <v>0.99309984794151718</v>
      </c>
      <c r="AX217" s="25">
        <v>0.98546785528300807</v>
      </c>
      <c r="AY217" s="25">
        <v>0.98064857681507056</v>
      </c>
      <c r="AZ217" s="25">
        <v>0.98311956173386883</v>
      </c>
      <c r="BA217" s="25">
        <v>0.98063057965901501</v>
      </c>
      <c r="BB217" s="25">
        <v>0.98753146806728731</v>
      </c>
      <c r="BC217" s="25">
        <v>0.98874867849627857</v>
      </c>
      <c r="BD217" s="25">
        <v>0.98825120752063422</v>
      </c>
      <c r="BE217" s="25">
        <v>0.98747666241164389</v>
      </c>
      <c r="BF217" s="25">
        <v>0.98110455132877139</v>
      </c>
      <c r="BG217" s="25">
        <v>0.98598191194641938</v>
      </c>
      <c r="BH217" s="25">
        <v>0.98063057965901501</v>
      </c>
      <c r="BI217" s="25">
        <v>0.98580703303934025</v>
      </c>
    </row>
    <row r="218" spans="4:61">
      <c r="D218" s="25">
        <v>214</v>
      </c>
      <c r="E218" s="56">
        <f t="shared" ca="1" si="98"/>
        <v>0.55381154900979901</v>
      </c>
      <c r="F218" s="42">
        <f t="shared" ca="1" si="99"/>
        <v>129.99164935495546</v>
      </c>
      <c r="G218" s="42"/>
      <c r="H218" s="25">
        <v>214</v>
      </c>
      <c r="I218" s="42">
        <f t="shared" ca="1" si="100"/>
        <v>0.41661849682599694</v>
      </c>
      <c r="J218" s="42">
        <f t="shared" ca="1" si="101"/>
        <v>3.4521484457608738</v>
      </c>
      <c r="K218" s="4"/>
      <c r="L218" s="4"/>
      <c r="M218" s="4"/>
      <c r="O218" s="25">
        <v>214</v>
      </c>
      <c r="P218" s="58">
        <f t="shared" ca="1" si="102"/>
        <v>0.14354611276557883</v>
      </c>
      <c r="Q218" s="42">
        <f t="shared" ca="1" si="103"/>
        <v>524.40027844711506</v>
      </c>
      <c r="R218" s="42"/>
      <c r="S218" s="25">
        <v>214</v>
      </c>
      <c r="T218" s="58">
        <f t="shared" ca="1" si="104"/>
        <v>0.44638722549499321</v>
      </c>
      <c r="U218" s="42">
        <f t="shared" ca="1" si="105"/>
        <v>3.4572842468524567</v>
      </c>
      <c r="W218" s="1">
        <f t="shared" ca="1" si="108"/>
        <v>46703.701005962648</v>
      </c>
      <c r="X218" s="1">
        <f t="shared" ca="1" si="109"/>
        <v>46703.844845481224</v>
      </c>
      <c r="Y218" s="1">
        <f t="shared" ca="1" si="110"/>
        <v>47046.672320296064</v>
      </c>
      <c r="Z218" s="1">
        <f t="shared" ca="1" si="111"/>
        <v>47046.816373806352</v>
      </c>
      <c r="AC218" s="49">
        <v>215</v>
      </c>
      <c r="AD218" s="90">
        <f t="shared" ca="1" si="89"/>
        <v>45100.716922033273</v>
      </c>
      <c r="AE218" s="49" t="str">
        <f t="shared" ca="1" si="90"/>
        <v>EQUIPO 2</v>
      </c>
      <c r="AF218" s="49" t="str">
        <f t="shared" ca="1" si="91"/>
        <v>FIN</v>
      </c>
      <c r="AG218" s="49">
        <f t="shared" ca="1" si="106"/>
        <v>0</v>
      </c>
      <c r="AH218" s="49">
        <f t="shared" ca="1" si="107"/>
        <v>1</v>
      </c>
      <c r="AI218" s="49">
        <f t="shared" ca="1" si="92"/>
        <v>1</v>
      </c>
      <c r="AJ218" s="49">
        <f t="shared" ca="1" si="93"/>
        <v>5400</v>
      </c>
      <c r="AK218" s="49">
        <f t="shared" ca="1" si="94"/>
        <v>1.9027532460750081</v>
      </c>
      <c r="AL218" s="49">
        <f t="shared" ca="1" si="95"/>
        <v>10274.867528805044</v>
      </c>
      <c r="AM218" s="49">
        <f t="shared" ca="1" si="88"/>
        <v>18837.25713614258</v>
      </c>
      <c r="AN218" s="49">
        <f t="shared" ca="1" si="96"/>
        <v>2023</v>
      </c>
      <c r="AO218" s="49">
        <f t="shared" ca="1" si="97"/>
        <v>6</v>
      </c>
      <c r="AU218" s="25">
        <v>208</v>
      </c>
      <c r="AV218" s="25">
        <v>0.9852301238033927</v>
      </c>
      <c r="AW218" s="25">
        <v>0.97923105457348092</v>
      </c>
      <c r="AX218" s="25">
        <v>0.98777020845303254</v>
      </c>
      <c r="AY218" s="25">
        <v>0.9910742258716827</v>
      </c>
      <c r="AZ218" s="25">
        <v>0.99529135050666462</v>
      </c>
      <c r="BA218" s="25">
        <v>0.99264607881930056</v>
      </c>
      <c r="BB218" s="25">
        <v>0.99071471294904279</v>
      </c>
      <c r="BC218" s="25">
        <v>0.99158862843722817</v>
      </c>
      <c r="BD218" s="25">
        <v>0.98667755091472031</v>
      </c>
      <c r="BE218" s="25">
        <v>0.98299242430056766</v>
      </c>
      <c r="BF218" s="25">
        <v>0.99081553455416194</v>
      </c>
      <c r="BG218" s="25">
        <v>0.99488954703085253</v>
      </c>
      <c r="BH218" s="25">
        <v>0.97923105457348092</v>
      </c>
      <c r="BI218" s="25">
        <v>0.98904948384495572</v>
      </c>
    </row>
    <row r="219" spans="4:61">
      <c r="D219" s="25">
        <v>215</v>
      </c>
      <c r="E219" s="56">
        <f t="shared" ca="1" si="98"/>
        <v>0.86701776887291304</v>
      </c>
      <c r="F219" s="42">
        <f t="shared" ca="1" si="99"/>
        <v>26.278141837822886</v>
      </c>
      <c r="G219" s="42"/>
      <c r="H219" s="25">
        <v>215</v>
      </c>
      <c r="I219" s="42">
        <f t="shared" ca="1" si="100"/>
        <v>0.64195374541775063</v>
      </c>
      <c r="J219" s="42">
        <f t="shared" ca="1" si="101"/>
        <v>3.6396458281024482</v>
      </c>
      <c r="K219" s="4"/>
      <c r="L219" s="4"/>
      <c r="M219" s="4"/>
      <c r="O219" s="25">
        <v>215</v>
      </c>
      <c r="P219" s="58">
        <f t="shared" ca="1" si="102"/>
        <v>0.22816409471902999</v>
      </c>
      <c r="Q219" s="42">
        <f t="shared" ca="1" si="103"/>
        <v>393.5591221243514</v>
      </c>
      <c r="R219" s="42"/>
      <c r="S219" s="25">
        <v>215</v>
      </c>
      <c r="T219" s="58">
        <f t="shared" ca="1" si="104"/>
        <v>0.89714120629862393</v>
      </c>
      <c r="U219" s="42">
        <f t="shared" ca="1" si="105"/>
        <v>3.8852283120356046</v>
      </c>
      <c r="W219" s="1">
        <f t="shared" ca="1" si="108"/>
        <v>46704.939768057797</v>
      </c>
      <c r="X219" s="1">
        <f t="shared" ca="1" si="109"/>
        <v>46705.091419967299</v>
      </c>
      <c r="Y219" s="1">
        <f t="shared" ca="1" si="110"/>
        <v>47063.214670561531</v>
      </c>
      <c r="Z219" s="1">
        <f t="shared" ca="1" si="111"/>
        <v>47063.37655507453</v>
      </c>
      <c r="AC219" s="49">
        <v>216</v>
      </c>
      <c r="AD219" s="90">
        <f t="shared" ca="1" si="89"/>
        <v>45100.796203418526</v>
      </c>
      <c r="AE219" s="49" t="str">
        <f t="shared" ca="1" si="90"/>
        <v>EQUIPO 1</v>
      </c>
      <c r="AF219" s="49" t="str">
        <f t="shared" ca="1" si="91"/>
        <v>FIN</v>
      </c>
      <c r="AG219" s="49">
        <f t="shared" ca="1" si="106"/>
        <v>1</v>
      </c>
      <c r="AH219" s="49">
        <f t="shared" ca="1" si="107"/>
        <v>1</v>
      </c>
      <c r="AI219" s="49">
        <f t="shared" ca="1" si="92"/>
        <v>1</v>
      </c>
      <c r="AJ219" s="49">
        <f t="shared" ca="1" si="93"/>
        <v>9900</v>
      </c>
      <c r="AK219" s="49">
        <f t="shared" ca="1" si="94"/>
        <v>172.89111795538338</v>
      </c>
      <c r="AL219" s="49">
        <f t="shared" ca="1" si="95"/>
        <v>1711622.0677582955</v>
      </c>
      <c r="AM219" s="49">
        <f t="shared" ca="1" si="88"/>
        <v>1711622.0677582955</v>
      </c>
      <c r="AN219" s="49">
        <f t="shared" ca="1" si="96"/>
        <v>2023</v>
      </c>
      <c r="AO219" s="49">
        <f t="shared" ca="1" si="97"/>
        <v>6</v>
      </c>
      <c r="AU219" s="25">
        <v>209</v>
      </c>
      <c r="AV219" s="25">
        <v>0.97782965234276187</v>
      </c>
      <c r="AW219" s="25">
        <v>0.98460991486723182</v>
      </c>
      <c r="AX219" s="25">
        <v>0.98173779685409468</v>
      </c>
      <c r="AY219" s="25">
        <v>0.98554030033228179</v>
      </c>
      <c r="AZ219" s="25">
        <v>0.97342872671108938</v>
      </c>
      <c r="BA219" s="25">
        <v>0.97935624735242022</v>
      </c>
      <c r="BB219" s="25">
        <v>0.97928789512495329</v>
      </c>
      <c r="BC219" s="25">
        <v>0.98275088951177725</v>
      </c>
      <c r="BD219" s="25">
        <v>0.97213948529630279</v>
      </c>
      <c r="BE219" s="25">
        <v>0.99352708447098892</v>
      </c>
      <c r="BF219" s="25">
        <v>0.98377295266746489</v>
      </c>
      <c r="BG219" s="25">
        <v>0.99577324448118465</v>
      </c>
      <c r="BH219" s="25">
        <v>0.97213948529630279</v>
      </c>
      <c r="BI219" s="25">
        <v>0.98247136780141864</v>
      </c>
    </row>
    <row r="220" spans="4:61">
      <c r="D220" s="25">
        <v>216</v>
      </c>
      <c r="E220" s="56">
        <f t="shared" ca="1" si="98"/>
        <v>0.64651988140116612</v>
      </c>
      <c r="F220" s="42">
        <f t="shared" ca="1" si="99"/>
        <v>92.367012303434365</v>
      </c>
      <c r="G220" s="42"/>
      <c r="H220" s="25">
        <v>216</v>
      </c>
      <c r="I220" s="42">
        <f t="shared" ca="1" si="100"/>
        <v>0.85398204463411975</v>
      </c>
      <c r="J220" s="42">
        <f t="shared" ca="1" si="101"/>
        <v>3.8649347577799196</v>
      </c>
      <c r="K220" s="4"/>
      <c r="L220" s="4"/>
      <c r="M220" s="4"/>
      <c r="O220" s="25">
        <v>216</v>
      </c>
      <c r="P220" s="58">
        <f t="shared" ca="1" si="102"/>
        <v>0.35587937846306694</v>
      </c>
      <c r="Q220" s="42">
        <f t="shared" ca="1" si="103"/>
        <v>270.07020547410337</v>
      </c>
      <c r="R220" s="42"/>
      <c r="S220" s="25">
        <v>216</v>
      </c>
      <c r="T220" s="58">
        <f t="shared" ca="1" si="104"/>
        <v>0.71310025465362692</v>
      </c>
      <c r="U220" s="42">
        <f t="shared" ca="1" si="105"/>
        <v>3.6703844304354378</v>
      </c>
      <c r="W220" s="1">
        <f t="shared" ca="1" si="108"/>
        <v>46708.94004547994</v>
      </c>
      <c r="X220" s="1">
        <f t="shared" ca="1" si="109"/>
        <v>46709.101084428177</v>
      </c>
      <c r="Y220" s="1">
        <f t="shared" ca="1" si="110"/>
        <v>47074.629480302618</v>
      </c>
      <c r="Z220" s="1">
        <f t="shared" ca="1" si="111"/>
        <v>47074.782412987217</v>
      </c>
      <c r="AC220" s="49">
        <v>217</v>
      </c>
      <c r="AD220" s="90">
        <f t="shared" ca="1" si="89"/>
        <v>45108</v>
      </c>
      <c r="AE220" s="49" t="str">
        <f t="shared" ca="1" si="90"/>
        <v>CAMBIO MES</v>
      </c>
      <c r="AF220" s="49" t="str">
        <f t="shared" ca="1" si="91"/>
        <v>CAMBIO MES</v>
      </c>
      <c r="AG220" s="49">
        <f t="shared" ca="1" si="106"/>
        <v>1</v>
      </c>
      <c r="AH220" s="49">
        <f t="shared" ca="1" si="107"/>
        <v>1</v>
      </c>
      <c r="AI220" s="49">
        <f t="shared" ca="1" si="92"/>
        <v>1</v>
      </c>
      <c r="AJ220" s="49">
        <f t="shared" ca="1" si="93"/>
        <v>9900</v>
      </c>
      <c r="AK220" s="49">
        <f t="shared" ca="1" si="94"/>
        <v>13.968022346205544</v>
      </c>
      <c r="AL220" s="49">
        <f t="shared" ca="1" si="95"/>
        <v>138283.42122743488</v>
      </c>
      <c r="AM220" s="49">
        <f t="shared" ca="1" si="88"/>
        <v>138283.42122743488</v>
      </c>
      <c r="AN220" s="49">
        <f t="shared" ca="1" si="96"/>
        <v>2023</v>
      </c>
      <c r="AO220" s="49">
        <f t="shared" ca="1" si="97"/>
        <v>7</v>
      </c>
      <c r="AU220" s="25">
        <v>210</v>
      </c>
      <c r="AV220" s="25">
        <v>0.98820654360469873</v>
      </c>
      <c r="AW220" s="25">
        <v>0.98788666695056282</v>
      </c>
      <c r="AX220" s="25">
        <v>0.9914430742346374</v>
      </c>
      <c r="AY220" s="25">
        <v>0.98891656393257632</v>
      </c>
      <c r="AZ220" s="25">
        <v>0.98047680663387604</v>
      </c>
      <c r="BA220" s="25">
        <v>0.99465242304246537</v>
      </c>
      <c r="BB220" s="25">
        <v>0.97432381054377948</v>
      </c>
      <c r="BC220" s="25">
        <v>0.99633309933194669</v>
      </c>
      <c r="BD220" s="25">
        <v>0.98340054712208946</v>
      </c>
      <c r="BE220" s="25">
        <v>0.98868152513584417</v>
      </c>
      <c r="BF220" s="25">
        <v>0.9956222097455546</v>
      </c>
      <c r="BG220" s="25">
        <v>0.99249510513373218</v>
      </c>
      <c r="BH220" s="25">
        <v>0.97432381054377948</v>
      </c>
      <c r="BI220" s="25">
        <v>0.98847678265819794</v>
      </c>
    </row>
    <row r="221" spans="4:61">
      <c r="D221" s="25">
        <v>217</v>
      </c>
      <c r="E221" s="56">
        <f t="shared" ca="1" si="98"/>
        <v>0.27230126899802354</v>
      </c>
      <c r="F221" s="42">
        <f t="shared" ca="1" si="99"/>
        <v>315.84304415715485</v>
      </c>
      <c r="G221" s="42"/>
      <c r="H221" s="25">
        <v>217</v>
      </c>
      <c r="I221" s="42">
        <f t="shared" ca="1" si="100"/>
        <v>1.6945649958186371E-2</v>
      </c>
      <c r="J221" s="42">
        <f t="shared" ca="1" si="101"/>
        <v>2.8282396794948306</v>
      </c>
      <c r="K221" s="4"/>
      <c r="L221" s="4"/>
      <c r="M221" s="4"/>
      <c r="O221" s="25">
        <v>217</v>
      </c>
      <c r="P221" s="58">
        <f t="shared" ca="1" si="102"/>
        <v>0.31017396936541974</v>
      </c>
      <c r="Q221" s="42">
        <f t="shared" ca="1" si="103"/>
        <v>308.00533676421139</v>
      </c>
      <c r="R221" s="42"/>
      <c r="S221" s="25">
        <v>217</v>
      </c>
      <c r="T221" s="58">
        <f t="shared" ca="1" si="104"/>
        <v>0.1539408547489356</v>
      </c>
      <c r="U221" s="42">
        <f t="shared" ca="1" si="105"/>
        <v>3.1868415149697529</v>
      </c>
      <c r="W221" s="1">
        <f t="shared" ca="1" si="108"/>
        <v>46722.261211268058</v>
      </c>
      <c r="X221" s="1">
        <f t="shared" ca="1" si="109"/>
        <v>46722.37905458804</v>
      </c>
      <c r="Y221" s="1">
        <f t="shared" ca="1" si="110"/>
        <v>47087.615968685728</v>
      </c>
      <c r="Z221" s="1">
        <f t="shared" ca="1" si="111"/>
        <v>47087.748753748849</v>
      </c>
      <c r="AC221" s="49">
        <v>218</v>
      </c>
      <c r="AD221" s="90">
        <f t="shared" ca="1" si="89"/>
        <v>45108.582000931092</v>
      </c>
      <c r="AE221" s="49" t="str">
        <f t="shared" ca="1" si="90"/>
        <v>EQUIPO 1</v>
      </c>
      <c r="AF221" s="49" t="str">
        <f t="shared" ca="1" si="91"/>
        <v>INICIO</v>
      </c>
      <c r="AG221" s="49">
        <f t="shared" ca="1" si="106"/>
        <v>0</v>
      </c>
      <c r="AH221" s="49">
        <f t="shared" ca="1" si="107"/>
        <v>1</v>
      </c>
      <c r="AI221" s="49">
        <f t="shared" ca="1" si="92"/>
        <v>1</v>
      </c>
      <c r="AJ221" s="49">
        <f t="shared" ca="1" si="93"/>
        <v>5400</v>
      </c>
      <c r="AK221" s="49">
        <f t="shared" ca="1" si="94"/>
        <v>3.4985576519393362</v>
      </c>
      <c r="AL221" s="49">
        <f t="shared" ca="1" si="95"/>
        <v>18892.211320472416</v>
      </c>
      <c r="AM221" s="49">
        <f t="shared" ca="1" si="88"/>
        <v>34635.720754199428</v>
      </c>
      <c r="AN221" s="49">
        <f t="shared" ca="1" si="96"/>
        <v>2023</v>
      </c>
      <c r="AO221" s="49">
        <f t="shared" ca="1" si="97"/>
        <v>7</v>
      </c>
      <c r="AU221" s="25">
        <v>211</v>
      </c>
      <c r="AV221" s="25">
        <v>0.97948187891304395</v>
      </c>
      <c r="AW221" s="25">
        <v>0.99026855896214261</v>
      </c>
      <c r="AX221" s="25">
        <v>0.99705088490608651</v>
      </c>
      <c r="AY221" s="25">
        <v>0.98470519224939423</v>
      </c>
      <c r="AZ221" s="25">
        <v>0.98720565957577633</v>
      </c>
      <c r="BA221" s="25">
        <v>0.99525451079067406</v>
      </c>
      <c r="BB221" s="25">
        <v>0.99155124776937464</v>
      </c>
      <c r="BC221" s="25">
        <v>0.98826645998752549</v>
      </c>
      <c r="BD221" s="25">
        <v>0.99466349169909984</v>
      </c>
      <c r="BE221" s="25">
        <v>0.98804495787641733</v>
      </c>
      <c r="BF221" s="25">
        <v>0.99711096183825509</v>
      </c>
      <c r="BG221" s="25">
        <v>0.98237390656106482</v>
      </c>
      <c r="BH221" s="25">
        <v>0.97948187891304395</v>
      </c>
      <c r="BI221" s="25">
        <v>0.98970158810059394</v>
      </c>
    </row>
    <row r="222" spans="4:61">
      <c r="D222" s="25">
        <v>218</v>
      </c>
      <c r="E222" s="56">
        <f t="shared" ca="1" si="98"/>
        <v>0.70269060419589557</v>
      </c>
      <c r="F222" s="42">
        <f t="shared" ca="1" si="99"/>
        <v>72.767922515691822</v>
      </c>
      <c r="G222" s="42"/>
      <c r="H222" s="25">
        <v>218</v>
      </c>
      <c r="I222" s="42">
        <f t="shared" ca="1" si="100"/>
        <v>0.24361778599988027</v>
      </c>
      <c r="J222" s="42">
        <f t="shared" ca="1" si="101"/>
        <v>3.2940626708775049</v>
      </c>
      <c r="K222" s="4"/>
      <c r="L222" s="4"/>
      <c r="M222" s="4"/>
      <c r="O222" s="25">
        <v>218</v>
      </c>
      <c r="P222" s="58">
        <f t="shared" ca="1" si="102"/>
        <v>0.74567111180665346</v>
      </c>
      <c r="Q222" s="42">
        <f t="shared" ca="1" si="103"/>
        <v>71.831902306757428</v>
      </c>
      <c r="R222" s="42"/>
      <c r="S222" s="25">
        <v>218</v>
      </c>
      <c r="T222" s="58">
        <f t="shared" ca="1" si="104"/>
        <v>0.44172808892827087</v>
      </c>
      <c r="U222" s="42">
        <f t="shared" ca="1" si="105"/>
        <v>3.4536794085961895</v>
      </c>
      <c r="W222" s="1">
        <f t="shared" ca="1" si="108"/>
        <v>46725.41105135953</v>
      </c>
      <c r="X222" s="1">
        <f t="shared" ca="1" si="109"/>
        <v>46725.54830397082</v>
      </c>
      <c r="Y222" s="1">
        <f t="shared" ca="1" si="110"/>
        <v>47090.741749678295</v>
      </c>
      <c r="Z222" s="1">
        <f t="shared" ca="1" si="111"/>
        <v>47090.885652986988</v>
      </c>
      <c r="AC222" s="49">
        <v>219</v>
      </c>
      <c r="AD222" s="90">
        <f t="shared" ca="1" si="89"/>
        <v>45108.727774166589</v>
      </c>
      <c r="AE222" s="49" t="str">
        <f t="shared" ca="1" si="90"/>
        <v>EQUIPO 1</v>
      </c>
      <c r="AF222" s="49" t="str">
        <f t="shared" ca="1" si="91"/>
        <v>FIN</v>
      </c>
      <c r="AG222" s="49">
        <f t="shared" ca="1" si="106"/>
        <v>1</v>
      </c>
      <c r="AH222" s="49">
        <f t="shared" ca="1" si="107"/>
        <v>1</v>
      </c>
      <c r="AI222" s="49">
        <f t="shared" ca="1" si="92"/>
        <v>1</v>
      </c>
      <c r="AJ222" s="49">
        <f t="shared" ca="1" si="93"/>
        <v>9900</v>
      </c>
      <c r="AK222" s="49">
        <f t="shared" ca="1" si="94"/>
        <v>22.177372499601915</v>
      </c>
      <c r="AL222" s="49">
        <f t="shared" ca="1" si="95"/>
        <v>219555.98774605896</v>
      </c>
      <c r="AM222" s="49">
        <f t="shared" ca="1" si="88"/>
        <v>219555.98774605896</v>
      </c>
      <c r="AN222" s="49">
        <f t="shared" ca="1" si="96"/>
        <v>2023</v>
      </c>
      <c r="AO222" s="49">
        <f t="shared" ca="1" si="97"/>
        <v>7</v>
      </c>
      <c r="AU222" s="25">
        <v>212</v>
      </c>
      <c r="AV222" s="25">
        <v>0.993002952103063</v>
      </c>
      <c r="AW222" s="25">
        <v>0.99255767143607998</v>
      </c>
      <c r="AX222" s="25">
        <v>0.98912892609703573</v>
      </c>
      <c r="AY222" s="25">
        <v>0.98538408032280644</v>
      </c>
      <c r="AZ222" s="25">
        <v>0.98713438464847969</v>
      </c>
      <c r="BA222" s="25">
        <v>0.9907754182964601</v>
      </c>
      <c r="BB222" s="25">
        <v>0.98259612905789151</v>
      </c>
      <c r="BC222" s="25">
        <v>0.99213507135121326</v>
      </c>
      <c r="BD222" s="25">
        <v>0.98890952550069711</v>
      </c>
      <c r="BE222" s="25">
        <v>0.9979184398899924</v>
      </c>
      <c r="BF222" s="25">
        <v>0.99064029023720668</v>
      </c>
      <c r="BG222" s="25">
        <v>0.98857081343352093</v>
      </c>
      <c r="BH222" s="25">
        <v>0.98259612905789151</v>
      </c>
      <c r="BI222" s="25">
        <v>0.98991413370041503</v>
      </c>
    </row>
    <row r="223" spans="4:61">
      <c r="D223" s="25">
        <v>219</v>
      </c>
      <c r="E223" s="56">
        <f t="shared" ca="1" si="98"/>
        <v>0.6906840664234033</v>
      </c>
      <c r="F223" s="42">
        <f t="shared" ca="1" si="99"/>
        <v>76.778875375926276</v>
      </c>
      <c r="G223" s="42"/>
      <c r="H223" s="25">
        <v>219</v>
      </c>
      <c r="I223" s="42">
        <f t="shared" ca="1" si="100"/>
        <v>0.39958668002191322</v>
      </c>
      <c r="J223" s="42">
        <f t="shared" ca="1" si="101"/>
        <v>3.4378257801236543</v>
      </c>
      <c r="K223" s="4"/>
      <c r="L223" s="4"/>
      <c r="M223" s="4"/>
      <c r="O223" s="25">
        <v>219</v>
      </c>
      <c r="P223" s="58">
        <f t="shared" ca="1" si="102"/>
        <v>0.63053553369161852</v>
      </c>
      <c r="Q223" s="42">
        <f t="shared" ca="1" si="103"/>
        <v>115.58035307407523</v>
      </c>
      <c r="R223" s="42"/>
      <c r="S223" s="25">
        <v>219</v>
      </c>
      <c r="T223" s="58">
        <f t="shared" ca="1" si="104"/>
        <v>0.27364555964465187</v>
      </c>
      <c r="U223" s="42">
        <f t="shared" ca="1" si="105"/>
        <v>3.314547970739</v>
      </c>
      <c r="W223" s="1">
        <f t="shared" ca="1" si="108"/>
        <v>46728.74742377815</v>
      </c>
      <c r="X223" s="1">
        <f t="shared" ca="1" si="109"/>
        <v>46728.890666518986</v>
      </c>
      <c r="Y223" s="1">
        <f t="shared" ca="1" si="110"/>
        <v>47095.701501031741</v>
      </c>
      <c r="Z223" s="1">
        <f t="shared" ca="1" si="111"/>
        <v>47095.839607197187</v>
      </c>
      <c r="AC223" s="49">
        <v>220</v>
      </c>
      <c r="AD223" s="90">
        <f t="shared" ca="1" si="89"/>
        <v>45109.651831354073</v>
      </c>
      <c r="AE223" s="49" t="str">
        <f t="shared" ca="1" si="90"/>
        <v>EQUIPO 1</v>
      </c>
      <c r="AF223" s="49" t="str">
        <f t="shared" ca="1" si="91"/>
        <v>INICIO</v>
      </c>
      <c r="AG223" s="49">
        <f t="shared" ca="1" si="106"/>
        <v>0</v>
      </c>
      <c r="AH223" s="49">
        <f t="shared" ca="1" si="107"/>
        <v>1</v>
      </c>
      <c r="AI223" s="49">
        <f t="shared" ca="1" si="92"/>
        <v>1</v>
      </c>
      <c r="AJ223" s="49">
        <f t="shared" ca="1" si="93"/>
        <v>5400</v>
      </c>
      <c r="AK223" s="49">
        <f t="shared" ca="1" si="94"/>
        <v>3.6824586907750927</v>
      </c>
      <c r="AL223" s="49">
        <f t="shared" ca="1" si="95"/>
        <v>19885.276930185501</v>
      </c>
      <c r="AM223" s="49">
        <f t="shared" ca="1" si="88"/>
        <v>36456.341038673418</v>
      </c>
      <c r="AN223" s="49">
        <f t="shared" ca="1" si="96"/>
        <v>2023</v>
      </c>
      <c r="AO223" s="49">
        <f t="shared" ca="1" si="97"/>
        <v>7</v>
      </c>
      <c r="AU223" s="25">
        <v>213</v>
      </c>
      <c r="AV223" s="25">
        <v>0.9859777933908459</v>
      </c>
      <c r="AW223" s="25">
        <v>0.9867647239201438</v>
      </c>
      <c r="AX223" s="25">
        <v>0.97374330939740594</v>
      </c>
      <c r="AY223" s="25">
        <v>0.98095196901307347</v>
      </c>
      <c r="AZ223" s="25">
        <v>0.98599073426836226</v>
      </c>
      <c r="BA223" s="25">
        <v>0.98487081554018074</v>
      </c>
      <c r="BB223" s="25">
        <v>0.98623654286113327</v>
      </c>
      <c r="BC223" s="25">
        <v>0.99178786491851723</v>
      </c>
      <c r="BD223" s="25">
        <v>0.98869440736865066</v>
      </c>
      <c r="BE223" s="25">
        <v>0.98798387672058197</v>
      </c>
      <c r="BF223" s="25">
        <v>0.98783426771694915</v>
      </c>
      <c r="BG223" s="25">
        <v>0.99012182195047171</v>
      </c>
      <c r="BH223" s="25">
        <v>0.97374330939740594</v>
      </c>
      <c r="BI223" s="25">
        <v>0.9859352747683563</v>
      </c>
    </row>
    <row r="224" spans="4:61">
      <c r="D224" s="25">
        <v>220</v>
      </c>
      <c r="E224" s="56">
        <f t="shared" ca="1" si="98"/>
        <v>0.37407943081168016</v>
      </c>
      <c r="F224" s="42">
        <f t="shared" ca="1" si="99"/>
        <v>230.52696609898973</v>
      </c>
      <c r="G224" s="42"/>
      <c r="H224" s="25">
        <v>220</v>
      </c>
      <c r="I224" s="42">
        <f t="shared" ca="1" si="100"/>
        <v>0.17132388887056038</v>
      </c>
      <c r="J224" s="42">
        <f t="shared" ca="1" si="101"/>
        <v>3.2110513340681304</v>
      </c>
      <c r="K224" s="4"/>
      <c r="L224" s="4"/>
      <c r="M224" s="4"/>
      <c r="O224" s="25">
        <v>220</v>
      </c>
      <c r="P224" s="58">
        <f t="shared" ca="1" si="102"/>
        <v>0.96755267766137321</v>
      </c>
      <c r="Q224" s="42">
        <f t="shared" ca="1" si="103"/>
        <v>7.2025376785856059</v>
      </c>
      <c r="R224" s="42"/>
      <c r="S224" s="25">
        <v>220</v>
      </c>
      <c r="T224" s="58">
        <f t="shared" ca="1" si="104"/>
        <v>0.78967391282628885</v>
      </c>
      <c r="U224" s="42">
        <f t="shared" ca="1" si="105"/>
        <v>3.744598163816693</v>
      </c>
      <c r="W224" s="1">
        <f t="shared" ca="1" si="108"/>
        <v>46738.495956773113</v>
      </c>
      <c r="X224" s="1">
        <f t="shared" ca="1" si="109"/>
        <v>46738.629750578701</v>
      </c>
      <c r="Y224" s="1">
        <f t="shared" ca="1" si="110"/>
        <v>47096.139712933793</v>
      </c>
      <c r="Z224" s="1">
        <f t="shared" ca="1" si="111"/>
        <v>47096.295737857283</v>
      </c>
      <c r="AC224" s="49">
        <v>221</v>
      </c>
      <c r="AD224" s="90">
        <f t="shared" ca="1" si="89"/>
        <v>45109.805267132855</v>
      </c>
      <c r="AE224" s="49" t="str">
        <f t="shared" ca="1" si="90"/>
        <v>EQUIPO 1</v>
      </c>
      <c r="AF224" s="49" t="str">
        <f t="shared" ca="1" si="91"/>
        <v>FIN</v>
      </c>
      <c r="AG224" s="49">
        <f t="shared" ca="1" si="106"/>
        <v>1</v>
      </c>
      <c r="AH224" s="49">
        <f t="shared" ca="1" si="107"/>
        <v>1</v>
      </c>
      <c r="AI224" s="49">
        <f t="shared" ca="1" si="92"/>
        <v>1</v>
      </c>
      <c r="AJ224" s="49">
        <f t="shared" ca="1" si="93"/>
        <v>9900</v>
      </c>
      <c r="AK224" s="49">
        <f t="shared" ca="1" si="94"/>
        <v>15.854053955816198</v>
      </c>
      <c r="AL224" s="49">
        <f t="shared" ca="1" si="95"/>
        <v>156955.13416258036</v>
      </c>
      <c r="AM224" s="49">
        <f t="shared" ca="1" si="88"/>
        <v>156955.13416258036</v>
      </c>
      <c r="AN224" s="49">
        <f t="shared" ca="1" si="96"/>
        <v>2023</v>
      </c>
      <c r="AO224" s="49">
        <f t="shared" ca="1" si="97"/>
        <v>7</v>
      </c>
      <c r="AU224" s="25">
        <v>214</v>
      </c>
      <c r="AV224" s="25">
        <v>0.99194995626530724</v>
      </c>
      <c r="AW224" s="25">
        <v>0.99479838060821946</v>
      </c>
      <c r="AX224" s="25">
        <v>0.98841103615274772</v>
      </c>
      <c r="AY224" s="25">
        <v>0.98947558902283805</v>
      </c>
      <c r="AZ224" s="25">
        <v>0.98389967866389583</v>
      </c>
      <c r="BA224" s="25">
        <v>0.97286707965774444</v>
      </c>
      <c r="BB224" s="25">
        <v>0.98265687384942846</v>
      </c>
      <c r="BC224" s="25">
        <v>0.98628858600235536</v>
      </c>
      <c r="BD224" s="25">
        <v>0.98527684703690666</v>
      </c>
      <c r="BE224" s="25">
        <v>0.98584864387619653</v>
      </c>
      <c r="BF224" s="25">
        <v>0.99221178374165464</v>
      </c>
      <c r="BG224" s="25">
        <v>0.97041003649651547</v>
      </c>
      <c r="BH224" s="25">
        <v>0.97041003649651547</v>
      </c>
      <c r="BI224" s="25">
        <v>0.98530187687630844</v>
      </c>
    </row>
    <row r="225" spans="4:61">
      <c r="D225" s="25">
        <v>221</v>
      </c>
      <c r="E225" s="56">
        <f t="shared" ca="1" si="98"/>
        <v>0.19527811018066044</v>
      </c>
      <c r="F225" s="42">
        <f t="shared" ca="1" si="99"/>
        <v>408.02259606073551</v>
      </c>
      <c r="G225" s="42"/>
      <c r="H225" s="25">
        <v>221</v>
      </c>
      <c r="I225" s="42">
        <f t="shared" ca="1" si="100"/>
        <v>0.28547451652542843</v>
      </c>
      <c r="J225" s="42">
        <f t="shared" ca="1" si="101"/>
        <v>3.33587555867962</v>
      </c>
      <c r="K225" s="4"/>
      <c r="L225" s="4"/>
      <c r="M225" s="4"/>
      <c r="O225" s="25">
        <v>221</v>
      </c>
      <c r="P225" s="58">
        <f t="shared" ca="1" si="102"/>
        <v>0.46965517845351989</v>
      </c>
      <c r="Q225" s="42">
        <f t="shared" ca="1" si="103"/>
        <v>194.35510255379015</v>
      </c>
      <c r="R225" s="42"/>
      <c r="S225" s="25">
        <v>221</v>
      </c>
      <c r="T225" s="58">
        <f t="shared" ca="1" si="104"/>
        <v>0.89621678879656552</v>
      </c>
      <c r="U225" s="42">
        <f t="shared" ca="1" si="105"/>
        <v>3.8836563005371292</v>
      </c>
      <c r="W225" s="1">
        <f t="shared" ca="1" si="108"/>
        <v>46755.630692081235</v>
      </c>
      <c r="X225" s="1">
        <f t="shared" ca="1" si="109"/>
        <v>46755.769686896179</v>
      </c>
      <c r="Y225" s="1">
        <f t="shared" ca="1" si="110"/>
        <v>47104.393867130355</v>
      </c>
      <c r="Z225" s="1">
        <f t="shared" ca="1" si="111"/>
        <v>47104.555686142878</v>
      </c>
      <c r="AC225" s="49">
        <v>222</v>
      </c>
      <c r="AD225" s="90">
        <f t="shared" ca="1" si="89"/>
        <v>45110.465852714347</v>
      </c>
      <c r="AE225" s="49" t="str">
        <f t="shared" ca="1" si="90"/>
        <v>EQUIPO 2</v>
      </c>
      <c r="AF225" s="49" t="str">
        <f t="shared" ca="1" si="91"/>
        <v>INICIO</v>
      </c>
      <c r="AG225" s="49">
        <f t="shared" ca="1" si="106"/>
        <v>1</v>
      </c>
      <c r="AH225" s="49">
        <f t="shared" ca="1" si="107"/>
        <v>0</v>
      </c>
      <c r="AI225" s="49">
        <f t="shared" ca="1" si="92"/>
        <v>1</v>
      </c>
      <c r="AJ225" s="49">
        <f t="shared" ca="1" si="93"/>
        <v>4500</v>
      </c>
      <c r="AK225" s="49">
        <f t="shared" ca="1" si="94"/>
        <v>3.9651101930066943</v>
      </c>
      <c r="AL225" s="49">
        <f t="shared" ca="1" si="95"/>
        <v>17842.995868530124</v>
      </c>
      <c r="AM225" s="49">
        <f t="shared" ca="1" si="88"/>
        <v>39254.590910766274</v>
      </c>
      <c r="AN225" s="49">
        <f t="shared" ca="1" si="96"/>
        <v>2023</v>
      </c>
      <c r="AO225" s="49">
        <f t="shared" ca="1" si="97"/>
        <v>7</v>
      </c>
      <c r="AU225" s="25">
        <v>215</v>
      </c>
      <c r="AV225" s="25">
        <v>0.98550698711000162</v>
      </c>
      <c r="AW225" s="25">
        <v>0.98281485466645868</v>
      </c>
      <c r="AX225" s="25">
        <v>0.98802024954016276</v>
      </c>
      <c r="AY225" s="25">
        <v>0.9838544808672296</v>
      </c>
      <c r="AZ225" s="25">
        <v>0.98376379557437144</v>
      </c>
      <c r="BA225" s="25">
        <v>0.99258656119793265</v>
      </c>
      <c r="BB225" s="25">
        <v>0.99009317096012617</v>
      </c>
      <c r="BC225" s="25">
        <v>0.98900796515321632</v>
      </c>
      <c r="BD225" s="25">
        <v>0.97949441945602944</v>
      </c>
      <c r="BE225" s="25">
        <v>0.98329057127815644</v>
      </c>
      <c r="BF225" s="25">
        <v>0.97991689531481829</v>
      </c>
      <c r="BG225" s="25">
        <v>0.98210899415957265</v>
      </c>
      <c r="BH225" s="25">
        <v>0.97949441945602944</v>
      </c>
      <c r="BI225" s="25">
        <v>0.9850291656225828</v>
      </c>
    </row>
    <row r="226" spans="4:61">
      <c r="D226" s="25">
        <v>222</v>
      </c>
      <c r="E226" s="56">
        <f t="shared" ca="1" si="98"/>
        <v>5.461618489450526E-2</v>
      </c>
      <c r="F226" s="42">
        <f t="shared" ca="1" si="99"/>
        <v>780.6298619726175</v>
      </c>
      <c r="G226" s="42"/>
      <c r="H226" s="25">
        <v>222</v>
      </c>
      <c r="I226" s="42">
        <f t="shared" ca="1" si="100"/>
        <v>0.27604968156233722</v>
      </c>
      <c r="J226" s="42">
        <f t="shared" ca="1" si="101"/>
        <v>3.3267452586861181</v>
      </c>
      <c r="K226" s="4"/>
      <c r="L226" s="4"/>
      <c r="M226" s="4"/>
      <c r="O226" s="25">
        <v>222</v>
      </c>
      <c r="P226" s="58">
        <f t="shared" ca="1" si="102"/>
        <v>0.60821413883259723</v>
      </c>
      <c r="Q226" s="42">
        <f t="shared" ca="1" si="103"/>
        <v>125.103984053017</v>
      </c>
      <c r="R226" s="42"/>
      <c r="S226" s="25">
        <v>222</v>
      </c>
      <c r="T226" s="58">
        <f t="shared" ca="1" si="104"/>
        <v>0.29553468150587259</v>
      </c>
      <c r="U226" s="42">
        <f t="shared" ca="1" si="105"/>
        <v>3.3342722008521282</v>
      </c>
      <c r="W226" s="1">
        <f t="shared" ca="1" si="108"/>
        <v>46788.29593114504</v>
      </c>
      <c r="X226" s="1">
        <f t="shared" ca="1" si="109"/>
        <v>46788.434545530821</v>
      </c>
      <c r="Y226" s="1">
        <f t="shared" ca="1" si="110"/>
        <v>47109.768352145089</v>
      </c>
      <c r="Z226" s="1">
        <f t="shared" ca="1" si="111"/>
        <v>47109.907280153457</v>
      </c>
      <c r="AC226" s="49">
        <v>223</v>
      </c>
      <c r="AD226" s="90">
        <f t="shared" ca="1" si="89"/>
        <v>45110.631065639056</v>
      </c>
      <c r="AE226" s="49" t="str">
        <f t="shared" ca="1" si="90"/>
        <v>EQUIPO 2</v>
      </c>
      <c r="AF226" s="49" t="str">
        <f t="shared" ca="1" si="91"/>
        <v>FIN</v>
      </c>
      <c r="AG226" s="49">
        <f t="shared" ca="1" si="106"/>
        <v>1</v>
      </c>
      <c r="AH226" s="49">
        <f t="shared" ca="1" si="107"/>
        <v>1</v>
      </c>
      <c r="AI226" s="49">
        <f t="shared" ca="1" si="92"/>
        <v>1</v>
      </c>
      <c r="AJ226" s="49">
        <f t="shared" ca="1" si="93"/>
        <v>9900</v>
      </c>
      <c r="AK226" s="49">
        <f t="shared" ca="1" si="94"/>
        <v>17.222162159741856</v>
      </c>
      <c r="AL226" s="49">
        <f t="shared" ca="1" si="95"/>
        <v>170499.40538144438</v>
      </c>
      <c r="AM226" s="49">
        <f t="shared" ca="1" si="88"/>
        <v>170499.40538144438</v>
      </c>
      <c r="AN226" s="49">
        <f t="shared" ca="1" si="96"/>
        <v>2023</v>
      </c>
      <c r="AO226" s="49">
        <f t="shared" ca="1" si="97"/>
        <v>7</v>
      </c>
      <c r="AU226" s="25">
        <v>216</v>
      </c>
      <c r="AV226" s="25">
        <v>0.98267389256180837</v>
      </c>
      <c r="AW226" s="25">
        <v>0.99776218486146662</v>
      </c>
      <c r="AX226" s="25">
        <v>0.98128221221745671</v>
      </c>
      <c r="AY226" s="25">
        <v>0.99187593022545661</v>
      </c>
      <c r="AZ226" s="25">
        <v>0.98340421052810667</v>
      </c>
      <c r="BA226" s="25">
        <v>0.98961979804102385</v>
      </c>
      <c r="BB226" s="25">
        <v>0.98437472404196047</v>
      </c>
      <c r="BC226" s="25">
        <v>0.98324471493441246</v>
      </c>
      <c r="BD226" s="25">
        <v>0.98776197983704761</v>
      </c>
      <c r="BE226" s="25">
        <v>0.9814168827750035</v>
      </c>
      <c r="BF226" s="25">
        <v>0.98505593977101735</v>
      </c>
      <c r="BG226" s="25">
        <v>0.98636755629751105</v>
      </c>
      <c r="BH226" s="25">
        <v>0.98128221221745671</v>
      </c>
      <c r="BI226" s="25">
        <v>0.98620224293938574</v>
      </c>
    </row>
    <row r="227" spans="4:61">
      <c r="D227" s="25">
        <v>223</v>
      </c>
      <c r="E227" s="56">
        <f t="shared" ca="1" si="98"/>
        <v>9.3425804682216729E-2</v>
      </c>
      <c r="F227" s="42">
        <f t="shared" ca="1" si="99"/>
        <v>620.44493404334207</v>
      </c>
      <c r="G227" s="42"/>
      <c r="H227" s="25">
        <v>223</v>
      </c>
      <c r="I227" s="42">
        <f t="shared" ca="1" si="100"/>
        <v>0.7517744678069298</v>
      </c>
      <c r="J227" s="42">
        <f t="shared" ca="1" si="101"/>
        <v>3.7429546988845774</v>
      </c>
      <c r="K227" s="4"/>
      <c r="L227" s="4"/>
      <c r="M227" s="4"/>
      <c r="O227" s="25">
        <v>223</v>
      </c>
      <c r="P227" s="58">
        <f t="shared" ca="1" si="102"/>
        <v>0.13330165710738773</v>
      </c>
      <c r="Q227" s="42">
        <f t="shared" ca="1" si="103"/>
        <v>545.46879073372452</v>
      </c>
      <c r="R227" s="42"/>
      <c r="S227" s="25">
        <v>223</v>
      </c>
      <c r="T227" s="58">
        <f t="shared" ca="1" si="104"/>
        <v>0.69416275960876495</v>
      </c>
      <c r="U227" s="42">
        <f t="shared" ca="1" si="105"/>
        <v>3.6536422805645934</v>
      </c>
      <c r="W227" s="1">
        <f t="shared" ca="1" si="108"/>
        <v>46814.286417782627</v>
      </c>
      <c r="X227" s="1">
        <f t="shared" ca="1" si="109"/>
        <v>46814.442374228413</v>
      </c>
      <c r="Y227" s="1">
        <f t="shared" ca="1" si="110"/>
        <v>47132.635146434026</v>
      </c>
      <c r="Z227" s="1">
        <f t="shared" ca="1" si="111"/>
        <v>47132.787381529051</v>
      </c>
      <c r="AC227" s="49">
        <v>224</v>
      </c>
      <c r="AD227" s="90">
        <f t="shared" ca="1" si="89"/>
        <v>45111.348655729045</v>
      </c>
      <c r="AE227" s="49" t="str">
        <f t="shared" ca="1" si="90"/>
        <v>EQUIPO 1</v>
      </c>
      <c r="AF227" s="49" t="str">
        <f t="shared" ca="1" si="91"/>
        <v>INICIO</v>
      </c>
      <c r="AG227" s="49">
        <f t="shared" ca="1" si="106"/>
        <v>0</v>
      </c>
      <c r="AH227" s="49">
        <f t="shared" ca="1" si="107"/>
        <v>1</v>
      </c>
      <c r="AI227" s="49">
        <f t="shared" ca="1" si="92"/>
        <v>1</v>
      </c>
      <c r="AJ227" s="49">
        <f t="shared" ca="1" si="93"/>
        <v>5400</v>
      </c>
      <c r="AK227" s="49">
        <f t="shared" ca="1" si="94"/>
        <v>3.3146704641985707</v>
      </c>
      <c r="AL227" s="49">
        <f t="shared" ca="1" si="95"/>
        <v>17899.220506672282</v>
      </c>
      <c r="AM227" s="49">
        <f t="shared" ca="1" si="88"/>
        <v>32815.23759556585</v>
      </c>
      <c r="AN227" s="49">
        <f t="shared" ca="1" si="96"/>
        <v>2023</v>
      </c>
      <c r="AO227" s="49">
        <f t="shared" ca="1" si="97"/>
        <v>7</v>
      </c>
      <c r="AU227" s="25">
        <v>217</v>
      </c>
      <c r="AV227" s="25">
        <v>0.99100259287281933</v>
      </c>
      <c r="AW227" s="25">
        <v>0.988000538330147</v>
      </c>
      <c r="AX227" s="25">
        <v>0.99069788073397558</v>
      </c>
      <c r="AY227" s="25">
        <v>0.98704572686709691</v>
      </c>
      <c r="AZ227" s="25">
        <v>0.98416523056300131</v>
      </c>
      <c r="BA227" s="25">
        <v>0.98810724662916705</v>
      </c>
      <c r="BB227" s="25">
        <v>0.9887948124863235</v>
      </c>
      <c r="BC227" s="25">
        <v>0.97396826440237816</v>
      </c>
      <c r="BD227" s="25">
        <v>0.99013679937091337</v>
      </c>
      <c r="BE227" s="25">
        <v>0.99087480071067413</v>
      </c>
      <c r="BF227" s="25">
        <v>0.9848799360826721</v>
      </c>
      <c r="BG227" s="25">
        <v>0.99327293748862289</v>
      </c>
      <c r="BH227" s="25">
        <v>0.97396826440237816</v>
      </c>
      <c r="BI227" s="25">
        <v>0.9876171357317346</v>
      </c>
    </row>
    <row r="228" spans="4:61">
      <c r="D228" s="25">
        <v>224</v>
      </c>
      <c r="E228" s="56">
        <f t="shared" ca="1" si="98"/>
        <v>0.46606063038598577</v>
      </c>
      <c r="F228" s="42">
        <f t="shared" ca="1" si="99"/>
        <v>173.40758144880334</v>
      </c>
      <c r="G228" s="42"/>
      <c r="H228" s="25">
        <v>224</v>
      </c>
      <c r="I228" s="42">
        <f t="shared" ca="1" si="100"/>
        <v>0.29499294239500173</v>
      </c>
      <c r="J228" s="42">
        <f t="shared" ca="1" si="101"/>
        <v>3.3449519882363541</v>
      </c>
      <c r="K228" s="4"/>
      <c r="L228" s="4"/>
      <c r="M228" s="4"/>
      <c r="O228" s="25">
        <v>224</v>
      </c>
      <c r="P228" s="58">
        <f t="shared" ca="1" si="102"/>
        <v>0.41469635868148647</v>
      </c>
      <c r="Q228" s="42">
        <f t="shared" ca="1" si="103"/>
        <v>228.1698328681093</v>
      </c>
      <c r="R228" s="42"/>
      <c r="S228" s="25">
        <v>224</v>
      </c>
      <c r="T228" s="58">
        <f t="shared" ca="1" si="104"/>
        <v>0.90179182674529756</v>
      </c>
      <c r="U228" s="42">
        <f t="shared" ca="1" si="105"/>
        <v>3.8932968498694058</v>
      </c>
      <c r="W228" s="1">
        <f t="shared" ca="1" si="108"/>
        <v>46821.667690122114</v>
      </c>
      <c r="X228" s="1">
        <f t="shared" ca="1" si="109"/>
        <v>46821.807063121625</v>
      </c>
      <c r="Y228" s="1">
        <f t="shared" ca="1" si="110"/>
        <v>47142.294457898555</v>
      </c>
      <c r="Z228" s="1">
        <f t="shared" ca="1" si="111"/>
        <v>47142.456678600633</v>
      </c>
      <c r="AC228" s="49">
        <v>225</v>
      </c>
      <c r="AD228" s="90">
        <f t="shared" ca="1" si="89"/>
        <v>45111.486766998387</v>
      </c>
      <c r="AE228" s="49" t="str">
        <f t="shared" ca="1" si="90"/>
        <v>EQUIPO 1</v>
      </c>
      <c r="AF228" s="49" t="str">
        <f t="shared" ca="1" si="91"/>
        <v>FIN</v>
      </c>
      <c r="AG228" s="49">
        <f t="shared" ca="1" si="106"/>
        <v>1</v>
      </c>
      <c r="AH228" s="49">
        <f t="shared" ca="1" si="107"/>
        <v>1</v>
      </c>
      <c r="AI228" s="49">
        <f t="shared" ca="1" si="92"/>
        <v>1</v>
      </c>
      <c r="AJ228" s="49">
        <f t="shared" ca="1" si="93"/>
        <v>9900</v>
      </c>
      <c r="AK228" s="49">
        <f t="shared" ca="1" si="94"/>
        <v>178.5641704853042</v>
      </c>
      <c r="AL228" s="49">
        <f t="shared" ca="1" si="95"/>
        <v>1767785.2878045116</v>
      </c>
      <c r="AM228" s="49">
        <f t="shared" ca="1" si="88"/>
        <v>1767785.2878045116</v>
      </c>
      <c r="AN228" s="49">
        <f t="shared" ca="1" si="96"/>
        <v>2023</v>
      </c>
      <c r="AO228" s="49">
        <f t="shared" ca="1" si="97"/>
        <v>7</v>
      </c>
      <c r="AU228" s="25">
        <v>218</v>
      </c>
      <c r="AV228" s="25">
        <v>0.9879257028998728</v>
      </c>
      <c r="AW228" s="25">
        <v>0.99060315317211001</v>
      </c>
      <c r="AX228" s="25">
        <v>0.99304339626806637</v>
      </c>
      <c r="AY228" s="25">
        <v>0.98381112357199474</v>
      </c>
      <c r="AZ228" s="25">
        <v>0.98585231893198211</v>
      </c>
      <c r="BA228" s="25">
        <v>0.98904079198008266</v>
      </c>
      <c r="BB228" s="25">
        <v>0.97441554399757913</v>
      </c>
      <c r="BC228" s="25">
        <v>0.97815486502008642</v>
      </c>
      <c r="BD228" s="25">
        <v>0.99011089566736932</v>
      </c>
      <c r="BE228" s="25">
        <v>0.98360085916770978</v>
      </c>
      <c r="BF228" s="25">
        <v>0.98668152048730084</v>
      </c>
      <c r="BG228" s="25">
        <v>0.98319948515215927</v>
      </c>
      <c r="BH228" s="25">
        <v>0.97441554399757913</v>
      </c>
      <c r="BI228" s="25">
        <v>0.98555176190329419</v>
      </c>
    </row>
    <row r="229" spans="4:61">
      <c r="D229" s="25">
        <v>225</v>
      </c>
      <c r="E229" s="56">
        <f t="shared" ca="1" si="98"/>
        <v>0.49771932865308521</v>
      </c>
      <c r="F229" s="42">
        <f t="shared" ca="1" si="99"/>
        <v>156.7053129756199</v>
      </c>
      <c r="G229" s="42"/>
      <c r="H229" s="25">
        <v>225</v>
      </c>
      <c r="I229" s="42">
        <f t="shared" ca="1" si="100"/>
        <v>5.98977672486809E-2</v>
      </c>
      <c r="J229" s="42">
        <f t="shared" ca="1" si="101"/>
        <v>3.0129591988111817</v>
      </c>
      <c r="K229" s="4"/>
      <c r="L229" s="4"/>
      <c r="M229" s="4"/>
      <c r="O229" s="25">
        <v>225</v>
      </c>
      <c r="P229" s="58">
        <f t="shared" ca="1" si="102"/>
        <v>0.95678524932869191</v>
      </c>
      <c r="Q229" s="42">
        <f t="shared" ca="1" si="103"/>
        <v>9.7944663229452456</v>
      </c>
      <c r="R229" s="42"/>
      <c r="S229" s="25">
        <v>225</v>
      </c>
      <c r="T229" s="58">
        <f t="shared" ca="1" si="104"/>
        <v>0.27382200554905967</v>
      </c>
      <c r="U229" s="42">
        <f t="shared" ca="1" si="105"/>
        <v>3.3147099543394694</v>
      </c>
      <c r="W229" s="1"/>
      <c r="X229" s="1"/>
      <c r="Y229" s="1"/>
      <c r="Z229" s="1"/>
      <c r="AC229" s="49">
        <v>226</v>
      </c>
      <c r="AD229" s="90">
        <f t="shared" ca="1" si="89"/>
        <v>45118.926940768608</v>
      </c>
      <c r="AE229" s="49" t="str">
        <f t="shared" ca="1" si="90"/>
        <v>EQUIPO 1</v>
      </c>
      <c r="AF229" s="49" t="str">
        <f t="shared" ca="1" si="91"/>
        <v>INICIO</v>
      </c>
      <c r="AG229" s="49">
        <f t="shared" ca="1" si="106"/>
        <v>0</v>
      </c>
      <c r="AH229" s="49">
        <f t="shared" ca="1" si="107"/>
        <v>1</v>
      </c>
      <c r="AI229" s="49">
        <f t="shared" ca="1" si="92"/>
        <v>1</v>
      </c>
      <c r="AJ229" s="49">
        <f t="shared" ca="1" si="93"/>
        <v>5400</v>
      </c>
      <c r="AK229" s="49">
        <f t="shared" ca="1" si="94"/>
        <v>3.4924670085310936</v>
      </c>
      <c r="AL229" s="49">
        <f t="shared" ca="1" si="95"/>
        <v>18859.321846067905</v>
      </c>
      <c r="AM229" s="49">
        <f t="shared" ca="1" si="88"/>
        <v>34575.423384457827</v>
      </c>
      <c r="AN229" s="49">
        <f t="shared" ca="1" si="96"/>
        <v>2023</v>
      </c>
      <c r="AO229" s="49">
        <f t="shared" ca="1" si="97"/>
        <v>7</v>
      </c>
      <c r="AU229" s="25">
        <v>219</v>
      </c>
      <c r="AV229" s="25">
        <v>0.9857185439259355</v>
      </c>
      <c r="AW229" s="25">
        <v>0.99282208153528795</v>
      </c>
      <c r="AX229" s="25">
        <v>0.98749671645123349</v>
      </c>
      <c r="AY229" s="25">
        <v>0.97659486728640865</v>
      </c>
      <c r="AZ229" s="25">
        <v>0.9883326496316126</v>
      </c>
      <c r="BA229" s="25">
        <v>0.98281626917607456</v>
      </c>
      <c r="BB229" s="25">
        <v>0.98141262581565269</v>
      </c>
      <c r="BC229" s="25">
        <v>0.9872491933608466</v>
      </c>
      <c r="BD229" s="25">
        <v>0.98288150860433332</v>
      </c>
      <c r="BE229" s="25">
        <v>0.99295153622626009</v>
      </c>
      <c r="BF229" s="25">
        <v>0.98549584475805396</v>
      </c>
      <c r="BG229" s="25">
        <v>0.98748141608139595</v>
      </c>
      <c r="BH229" s="25">
        <v>0.97659486728640865</v>
      </c>
      <c r="BI229" s="25">
        <v>0.98602133256264601</v>
      </c>
    </row>
    <row r="230" spans="4:61">
      <c r="D230" s="25">
        <v>226</v>
      </c>
      <c r="E230" s="56">
        <f t="shared" ca="1" si="98"/>
        <v>0.55301520361643952</v>
      </c>
      <c r="F230" s="42">
        <f t="shared" ca="1" si="99"/>
        <v>130.34784084785034</v>
      </c>
      <c r="G230" s="42"/>
      <c r="H230" s="25">
        <v>226</v>
      </c>
      <c r="I230" s="42">
        <f t="shared" ca="1" si="100"/>
        <v>0.96388884420045207</v>
      </c>
      <c r="J230" s="42">
        <f t="shared" ca="1" si="101"/>
        <v>4.1078778406578893</v>
      </c>
      <c r="K230" s="4"/>
      <c r="L230" s="4"/>
      <c r="M230" s="4"/>
      <c r="O230" s="25">
        <v>226</v>
      </c>
      <c r="P230" s="58">
        <f t="shared" ca="1" si="102"/>
        <v>0.73439822888350492</v>
      </c>
      <c r="Q230" s="42">
        <f t="shared" ca="1" si="103"/>
        <v>75.760505037805757</v>
      </c>
      <c r="R230" s="42"/>
      <c r="S230" s="25">
        <v>226</v>
      </c>
      <c r="T230" s="58">
        <f t="shared" ca="1" si="104"/>
        <v>0.97707097730228698</v>
      </c>
      <c r="U230" s="42">
        <f t="shared" ca="1" si="105"/>
        <v>4.1087226897043703</v>
      </c>
      <c r="W230" s="1"/>
      <c r="X230" s="1"/>
      <c r="Y230" s="1"/>
      <c r="Z230" s="1"/>
      <c r="AC230" s="49">
        <v>227</v>
      </c>
      <c r="AD230" s="90">
        <f t="shared" ca="1" si="89"/>
        <v>45119.072460227297</v>
      </c>
      <c r="AE230" s="49" t="str">
        <f t="shared" ca="1" si="90"/>
        <v>EQUIPO 1</v>
      </c>
      <c r="AF230" s="49" t="str">
        <f t="shared" ca="1" si="91"/>
        <v>FIN</v>
      </c>
      <c r="AG230" s="49">
        <f t="shared" ca="1" si="106"/>
        <v>1</v>
      </c>
      <c r="AH230" s="49">
        <f t="shared" ca="1" si="107"/>
        <v>1</v>
      </c>
      <c r="AI230" s="49">
        <f t="shared" ca="1" si="92"/>
        <v>1</v>
      </c>
      <c r="AJ230" s="49">
        <f t="shared" ca="1" si="93"/>
        <v>9900</v>
      </c>
      <c r="AK230" s="49">
        <f t="shared" ca="1" si="94"/>
        <v>59.882929271261673</v>
      </c>
      <c r="AL230" s="49">
        <f t="shared" ca="1" si="95"/>
        <v>592840.99978549057</v>
      </c>
      <c r="AM230" s="49">
        <f t="shared" ca="1" si="88"/>
        <v>592840.99978549057</v>
      </c>
      <c r="AN230" s="49">
        <f t="shared" ca="1" si="96"/>
        <v>2023</v>
      </c>
      <c r="AO230" s="49">
        <f t="shared" ca="1" si="97"/>
        <v>7</v>
      </c>
      <c r="AU230" s="25">
        <v>220</v>
      </c>
      <c r="AV230" s="25">
        <v>0.97533082671469673</v>
      </c>
      <c r="AW230" s="25">
        <v>0.99338487558176702</v>
      </c>
      <c r="AX230" s="25">
        <v>0.9908064838995857</v>
      </c>
      <c r="AY230" s="25">
        <v>0.99219436002414274</v>
      </c>
      <c r="AZ230" s="25">
        <v>0.98552410225377107</v>
      </c>
      <c r="BA230" s="25">
        <v>0.98883598720909283</v>
      </c>
      <c r="BB230" s="25">
        <v>0.97806314814384232</v>
      </c>
      <c r="BC230" s="25">
        <v>0.9791038053297656</v>
      </c>
      <c r="BD230" s="25">
        <v>0.99521002280689741</v>
      </c>
      <c r="BE230" s="25">
        <v>0.97516136184600866</v>
      </c>
      <c r="BF230" s="25">
        <v>0.99290084551420577</v>
      </c>
      <c r="BG230" s="25">
        <v>0.98085725575838623</v>
      </c>
      <c r="BH230" s="25">
        <v>0.97516136184600866</v>
      </c>
      <c r="BI230" s="25">
        <v>0.98557756378823791</v>
      </c>
    </row>
    <row r="231" spans="4:61">
      <c r="D231" s="25">
        <v>227</v>
      </c>
      <c r="E231" s="56">
        <f t="shared" ca="1" si="98"/>
        <v>0.33288259054557212</v>
      </c>
      <c r="F231" s="42">
        <f t="shared" ca="1" si="99"/>
        <v>261.52431464288122</v>
      </c>
      <c r="G231" s="42"/>
      <c r="H231" s="25">
        <v>227</v>
      </c>
      <c r="I231" s="42">
        <f t="shared" ca="1" si="100"/>
        <v>0.84454986278331701</v>
      </c>
      <c r="J231" s="42">
        <f t="shared" ca="1" si="101"/>
        <v>3.8517660409750043</v>
      </c>
      <c r="K231" s="4"/>
      <c r="L231" s="4"/>
      <c r="M231" s="4"/>
      <c r="O231" s="25">
        <v>227</v>
      </c>
      <c r="P231" s="58">
        <f t="shared" ca="1" si="102"/>
        <v>0.9318108661698179</v>
      </c>
      <c r="Q231" s="42">
        <f t="shared" ca="1" si="103"/>
        <v>16.047134754847573</v>
      </c>
      <c r="R231" s="42"/>
      <c r="S231" s="25">
        <v>227</v>
      </c>
      <c r="T231" s="58">
        <f t="shared" ca="1" si="104"/>
        <v>0.71564285147303619</v>
      </c>
      <c r="U231" s="42">
        <f t="shared" ca="1" si="105"/>
        <v>3.6726709383681562</v>
      </c>
      <c r="W231" s="1"/>
      <c r="X231" s="1"/>
      <c r="Y231" s="1"/>
      <c r="Z231" s="1"/>
      <c r="AC231" s="49">
        <v>228</v>
      </c>
      <c r="AD231" s="90">
        <f t="shared" ca="1" si="89"/>
        <v>45121.567582280266</v>
      </c>
      <c r="AE231" s="49" t="str">
        <f t="shared" ca="1" si="90"/>
        <v>EQUIPO 2</v>
      </c>
      <c r="AF231" s="49" t="str">
        <f t="shared" ca="1" si="91"/>
        <v>INICIO</v>
      </c>
      <c r="AG231" s="49">
        <f t="shared" ca="1" si="106"/>
        <v>1</v>
      </c>
      <c r="AH231" s="49">
        <f t="shared" ca="1" si="107"/>
        <v>0</v>
      </c>
      <c r="AI231" s="49">
        <f t="shared" ca="1" si="92"/>
        <v>1</v>
      </c>
      <c r="AJ231" s="49">
        <f t="shared" ca="1" si="93"/>
        <v>4500</v>
      </c>
      <c r="AK231" s="49">
        <f t="shared" ca="1" si="94"/>
        <v>3.2963580177747644</v>
      </c>
      <c r="AL231" s="49">
        <f t="shared" ca="1" si="95"/>
        <v>14833.61107998644</v>
      </c>
      <c r="AM231" s="49">
        <f t="shared" ca="1" si="88"/>
        <v>32633.944375970168</v>
      </c>
      <c r="AN231" s="49">
        <f t="shared" ca="1" si="96"/>
        <v>2023</v>
      </c>
      <c r="AO231" s="49">
        <f t="shared" ca="1" si="97"/>
        <v>7</v>
      </c>
      <c r="AU231" s="25">
        <v>221</v>
      </c>
      <c r="AV231" s="25">
        <v>0.99002242270796681</v>
      </c>
      <c r="AW231" s="25">
        <v>0.98571535617164219</v>
      </c>
      <c r="AX231" s="25">
        <v>0.98497458049825459</v>
      </c>
      <c r="AY231" s="25">
        <v>0.98348787737648469</v>
      </c>
      <c r="AZ231" s="25">
        <v>0.98845239769129478</v>
      </c>
      <c r="BA231" s="25">
        <v>0.98583827575494087</v>
      </c>
      <c r="BB231" s="25">
        <v>0.98399999788980652</v>
      </c>
      <c r="BC231" s="25">
        <v>0.98777250555107121</v>
      </c>
      <c r="BD231" s="25">
        <v>0.99040251950914882</v>
      </c>
      <c r="BE231" s="25">
        <v>0.99160483865168247</v>
      </c>
      <c r="BF231" s="25">
        <v>0.9909477812784615</v>
      </c>
      <c r="BG231" s="25">
        <v>0.99017632363668473</v>
      </c>
      <c r="BH231" s="25">
        <v>0.98348787737648469</v>
      </c>
      <c r="BI231" s="25">
        <v>0.98780875770087317</v>
      </c>
    </row>
    <row r="232" spans="4:61">
      <c r="D232" s="25">
        <v>228</v>
      </c>
      <c r="E232" s="56">
        <f t="shared" ca="1" si="98"/>
        <v>0.83609254047069603</v>
      </c>
      <c r="F232" s="42">
        <f t="shared" ca="1" si="99"/>
        <v>33.915172841244015</v>
      </c>
      <c r="G232" s="42"/>
      <c r="H232" s="25">
        <v>228</v>
      </c>
      <c r="I232" s="42">
        <f t="shared" ca="1" si="100"/>
        <v>0.99005860034509929</v>
      </c>
      <c r="J232" s="42">
        <f t="shared" ca="1" si="101"/>
        <v>4.2812045316474574</v>
      </c>
      <c r="K232" s="4"/>
      <c r="L232" s="4"/>
      <c r="M232" s="4"/>
      <c r="O232" s="25">
        <v>228</v>
      </c>
      <c r="P232" s="58">
        <f t="shared" ca="1" si="102"/>
        <v>0.25044628080714948</v>
      </c>
      <c r="Q232" s="42">
        <f t="shared" ca="1" si="103"/>
        <v>367.48973827848943</v>
      </c>
      <c r="R232" s="42"/>
      <c r="S232" s="25">
        <v>228</v>
      </c>
      <c r="T232" s="58">
        <f t="shared" ca="1" si="104"/>
        <v>0.39735550774259942</v>
      </c>
      <c r="U232" s="42">
        <f t="shared" ca="1" si="105"/>
        <v>3.4189576810086439</v>
      </c>
      <c r="W232" s="1"/>
      <c r="X232" s="1"/>
      <c r="Y232" s="1"/>
      <c r="Z232" s="1"/>
      <c r="AC232" s="49">
        <v>229</v>
      </c>
      <c r="AD232" s="90">
        <f t="shared" ca="1" si="89"/>
        <v>45121.704930531007</v>
      </c>
      <c r="AE232" s="49" t="str">
        <f t="shared" ca="1" si="90"/>
        <v>EQUIPO 2</v>
      </c>
      <c r="AF232" s="49" t="str">
        <f t="shared" ca="1" si="91"/>
        <v>FIN</v>
      </c>
      <c r="AG232" s="49">
        <f t="shared" ca="1" si="106"/>
        <v>1</v>
      </c>
      <c r="AH232" s="49">
        <f t="shared" ca="1" si="107"/>
        <v>1</v>
      </c>
      <c r="AI232" s="49">
        <f t="shared" ca="1" si="92"/>
        <v>1</v>
      </c>
      <c r="AJ232" s="49">
        <f t="shared" ca="1" si="93"/>
        <v>9900</v>
      </c>
      <c r="AK232" s="49">
        <f t="shared" ca="1" si="94"/>
        <v>69.580283123475965</v>
      </c>
      <c r="AL232" s="49">
        <f t="shared" ca="1" si="95"/>
        <v>688844.80292241205</v>
      </c>
      <c r="AM232" s="49">
        <f t="shared" ca="1" si="88"/>
        <v>688844.80292241205</v>
      </c>
      <c r="AN232" s="49">
        <f t="shared" ca="1" si="96"/>
        <v>2023</v>
      </c>
      <c r="AO232" s="49">
        <f t="shared" ca="1" si="97"/>
        <v>7</v>
      </c>
      <c r="AU232" s="25">
        <v>222</v>
      </c>
      <c r="AV232" s="25">
        <v>0.98584939419158724</v>
      </c>
      <c r="AW232" s="25">
        <v>0.99373231480729207</v>
      </c>
      <c r="AX232" s="25">
        <v>0.97879951261888642</v>
      </c>
      <c r="AY232" s="25">
        <v>0.99197540694021658</v>
      </c>
      <c r="AZ232" s="25">
        <v>0.98838806492382747</v>
      </c>
      <c r="BA232" s="25">
        <v>0.98827277408477532</v>
      </c>
      <c r="BB232" s="25">
        <v>0.98664806027942109</v>
      </c>
      <c r="BC232" s="25">
        <v>0.98068311465637337</v>
      </c>
      <c r="BD232" s="25">
        <v>0.98492946467094178</v>
      </c>
      <c r="BE232" s="25">
        <v>0.98797194994615223</v>
      </c>
      <c r="BF232" s="25">
        <v>0.98779413698853624</v>
      </c>
      <c r="BG232" s="25">
        <v>0.98767654577529529</v>
      </c>
      <c r="BH232" s="25">
        <v>0.97879951261888642</v>
      </c>
      <c r="BI232" s="25">
        <v>0.98686525286476867</v>
      </c>
    </row>
    <row r="233" spans="4:61">
      <c r="D233" s="25">
        <v>229</v>
      </c>
      <c r="E233" s="56">
        <f t="shared" ca="1" si="98"/>
        <v>0.30748339871693275</v>
      </c>
      <c r="F233" s="42">
        <f t="shared" ca="1" si="99"/>
        <v>282.84912184594884</v>
      </c>
      <c r="G233" s="42"/>
      <c r="H233" s="25">
        <v>229</v>
      </c>
      <c r="I233" s="42">
        <f t="shared" ca="1" si="100"/>
        <v>0.78745352929639711</v>
      </c>
      <c r="J233" s="42">
        <f t="shared" ca="1" si="101"/>
        <v>3.7813308126523313</v>
      </c>
      <c r="K233" s="4"/>
      <c r="L233" s="4"/>
      <c r="M233" s="4"/>
      <c r="O233" s="25">
        <v>229</v>
      </c>
      <c r="P233" s="58">
        <f t="shared" ca="1" si="102"/>
        <v>0.81791600619529792</v>
      </c>
      <c r="Q233" s="42">
        <f t="shared" ca="1" si="103"/>
        <v>48.233869632571064</v>
      </c>
      <c r="R233" s="42"/>
      <c r="S233" s="25">
        <v>229</v>
      </c>
      <c r="T233" s="58">
        <f t="shared" ca="1" si="104"/>
        <v>0.67240867749859667</v>
      </c>
      <c r="U233" s="42">
        <f t="shared" ca="1" si="105"/>
        <v>3.6349652997409607</v>
      </c>
      <c r="W233" s="1"/>
      <c r="X233" s="1"/>
      <c r="Y233" s="1"/>
      <c r="Z233" s="1"/>
      <c r="AC233" s="49">
        <v>230</v>
      </c>
      <c r="AD233" s="90">
        <f t="shared" ca="1" si="89"/>
        <v>45124.604108994485</v>
      </c>
      <c r="AE233" s="49" t="str">
        <f t="shared" ca="1" si="90"/>
        <v>EQUIPO 2</v>
      </c>
      <c r="AF233" s="49" t="str">
        <f t="shared" ca="1" si="91"/>
        <v>INICIO</v>
      </c>
      <c r="AG233" s="49">
        <f t="shared" ca="1" si="106"/>
        <v>1</v>
      </c>
      <c r="AH233" s="49">
        <f t="shared" ca="1" si="107"/>
        <v>0</v>
      </c>
      <c r="AI233" s="49">
        <f t="shared" ca="1" si="92"/>
        <v>1</v>
      </c>
      <c r="AJ233" s="49">
        <f t="shared" ca="1" si="93"/>
        <v>4500</v>
      </c>
      <c r="AK233" s="49">
        <f t="shared" ca="1" si="94"/>
        <v>3.2204664175515063</v>
      </c>
      <c r="AL233" s="49">
        <f t="shared" ca="1" si="95"/>
        <v>14492.098878981778</v>
      </c>
      <c r="AM233" s="49">
        <f t="shared" ca="1" si="88"/>
        <v>31882.617533759912</v>
      </c>
      <c r="AN233" s="49">
        <f t="shared" ca="1" si="96"/>
        <v>2023</v>
      </c>
      <c r="AO233" s="49">
        <f t="shared" ca="1" si="97"/>
        <v>7</v>
      </c>
      <c r="AU233" s="25">
        <v>223</v>
      </c>
      <c r="AV233" s="25">
        <v>0.97800416625669284</v>
      </c>
      <c r="AW233" s="25">
        <v>0.98302583597050641</v>
      </c>
      <c r="AX233" s="25">
        <v>0.98799940135032593</v>
      </c>
      <c r="AY233" s="25">
        <v>0.99184581230080071</v>
      </c>
      <c r="AZ233" s="25">
        <v>0.98435788997594065</v>
      </c>
      <c r="BA233" s="25">
        <v>0.99294224915987195</v>
      </c>
      <c r="BB233" s="25">
        <v>0.9900589288352587</v>
      </c>
      <c r="BC233" s="25">
        <v>0.99200987233145332</v>
      </c>
      <c r="BD233" s="25">
        <v>0.98671507566271632</v>
      </c>
      <c r="BE233" s="25">
        <v>0.98462088090627342</v>
      </c>
      <c r="BF233" s="25">
        <v>0.99554560832550509</v>
      </c>
      <c r="BG233" s="25">
        <v>0.99157462832357035</v>
      </c>
      <c r="BH233" s="25">
        <v>0.97800416625669284</v>
      </c>
      <c r="BI233" s="25">
        <v>0.98817992191339854</v>
      </c>
    </row>
    <row r="234" spans="4:61">
      <c r="D234" s="25">
        <v>230</v>
      </c>
      <c r="E234" s="56">
        <f t="shared" ca="1" si="98"/>
        <v>1.382503294177706E-2</v>
      </c>
      <c r="F234" s="42">
        <f t="shared" ca="1" si="99"/>
        <v>1206.5148202720825</v>
      </c>
      <c r="G234" s="42"/>
      <c r="H234" s="25">
        <v>230</v>
      </c>
      <c r="I234" s="42">
        <f t="shared" ca="1" si="100"/>
        <v>0.51295859867673044</v>
      </c>
      <c r="J234" s="42">
        <f t="shared" ca="1" si="101"/>
        <v>3.5315046837720363</v>
      </c>
      <c r="K234" s="4"/>
      <c r="L234" s="4"/>
      <c r="M234" s="4"/>
      <c r="O234" s="25">
        <v>230</v>
      </c>
      <c r="P234" s="58">
        <f t="shared" ca="1" si="102"/>
        <v>0.62400866732117066</v>
      </c>
      <c r="Q234" s="42">
        <f t="shared" ca="1" si="103"/>
        <v>118.32590657883175</v>
      </c>
      <c r="R234" s="42"/>
      <c r="S234" s="25">
        <v>230</v>
      </c>
      <c r="T234" s="58">
        <f t="shared" ca="1" si="104"/>
        <v>0.42633958653071291</v>
      </c>
      <c r="U234" s="42">
        <f t="shared" ca="1" si="105"/>
        <v>3.4417258538346625</v>
      </c>
      <c r="W234" s="1"/>
      <c r="X234" s="1"/>
      <c r="Y234" s="1"/>
      <c r="Z234" s="1"/>
      <c r="AC234" s="49">
        <v>231</v>
      </c>
      <c r="AD234" s="90">
        <f t="shared" ca="1" si="89"/>
        <v>45124.738295095216</v>
      </c>
      <c r="AE234" s="49" t="str">
        <f t="shared" ca="1" si="90"/>
        <v>EQUIPO 2</v>
      </c>
      <c r="AF234" s="49" t="str">
        <f t="shared" ca="1" si="91"/>
        <v>FIN</v>
      </c>
      <c r="AG234" s="49">
        <f t="shared" ca="1" si="106"/>
        <v>1</v>
      </c>
      <c r="AH234" s="49">
        <f t="shared" ca="1" si="107"/>
        <v>1</v>
      </c>
      <c r="AI234" s="49">
        <f t="shared" ca="1" si="92"/>
        <v>1</v>
      </c>
      <c r="AJ234" s="49">
        <f t="shared" ca="1" si="93"/>
        <v>9900</v>
      </c>
      <c r="AK234" s="49">
        <f t="shared" ca="1" si="94"/>
        <v>184.06407131266315</v>
      </c>
      <c r="AL234" s="49">
        <f t="shared" ca="1" si="95"/>
        <v>1822234.3059953651</v>
      </c>
      <c r="AM234" s="49">
        <f t="shared" ca="1" si="88"/>
        <v>1822234.3059953651</v>
      </c>
      <c r="AN234" s="49">
        <f t="shared" ca="1" si="96"/>
        <v>2023</v>
      </c>
      <c r="AO234" s="49">
        <f t="shared" ca="1" si="97"/>
        <v>7</v>
      </c>
      <c r="AU234" s="25">
        <v>224</v>
      </c>
      <c r="AV234" s="25">
        <v>0.98523922814558962</v>
      </c>
      <c r="AW234" s="25">
        <v>0.97048856025785124</v>
      </c>
      <c r="AX234" s="25">
        <v>0.98628750328944381</v>
      </c>
      <c r="AY234" s="25">
        <v>0.98767081094224296</v>
      </c>
      <c r="AZ234" s="25">
        <v>0.98243665868319829</v>
      </c>
      <c r="BA234" s="25">
        <v>0.99322552224815197</v>
      </c>
      <c r="BB234" s="25">
        <v>0.9857893819752197</v>
      </c>
      <c r="BC234" s="25">
        <v>0.98290421780907444</v>
      </c>
      <c r="BD234" s="25">
        <v>0.98125584600014926</v>
      </c>
      <c r="BE234" s="25">
        <v>0.98960278321738115</v>
      </c>
      <c r="BF234" s="25">
        <v>0.99070323003459526</v>
      </c>
      <c r="BG234" s="25">
        <v>0.99372306144953348</v>
      </c>
      <c r="BH234" s="25">
        <v>0.97048856025785124</v>
      </c>
      <c r="BI234" s="25">
        <v>0.98573711313578438</v>
      </c>
    </row>
    <row r="235" spans="4:61">
      <c r="D235" s="25">
        <v>231</v>
      </c>
      <c r="E235" s="56">
        <f t="shared" ca="1" si="98"/>
        <v>0.8887966914987766</v>
      </c>
      <c r="F235" s="42">
        <f t="shared" ca="1" si="99"/>
        <v>21.196924736469121</v>
      </c>
      <c r="G235" s="42"/>
      <c r="H235" s="25">
        <v>231</v>
      </c>
      <c r="I235" s="42">
        <f t="shared" ca="1" si="100"/>
        <v>0.74791828435210261</v>
      </c>
      <c r="J235" s="42">
        <f t="shared" ca="1" si="101"/>
        <v>3.7389937178273165</v>
      </c>
      <c r="K235" s="4"/>
      <c r="L235" s="4"/>
      <c r="M235" s="4"/>
      <c r="O235" s="25">
        <v>231</v>
      </c>
      <c r="P235" s="58">
        <f t="shared" ca="1" si="102"/>
        <v>0.54113971049903675</v>
      </c>
      <c r="Q235" s="42">
        <f t="shared" ca="1" si="103"/>
        <v>156.21671443745677</v>
      </c>
      <c r="R235" s="42"/>
      <c r="S235" s="25">
        <v>231</v>
      </c>
      <c r="T235" s="58">
        <f t="shared" ca="1" si="104"/>
        <v>0.59770619519579893</v>
      </c>
      <c r="U235" s="42">
        <f t="shared" ca="1" si="105"/>
        <v>3.5740969912111278</v>
      </c>
      <c r="W235" s="1"/>
      <c r="X235" s="1"/>
      <c r="Y235" s="1"/>
      <c r="Z235" s="1"/>
      <c r="AC235" s="49">
        <v>232</v>
      </c>
      <c r="AD235" s="90">
        <f t="shared" ca="1" si="89"/>
        <v>45132.40763139991</v>
      </c>
      <c r="AE235" s="49" t="str">
        <f t="shared" ca="1" si="90"/>
        <v>EQUIPO 1</v>
      </c>
      <c r="AF235" s="49" t="str">
        <f t="shared" ca="1" si="91"/>
        <v>INICIO</v>
      </c>
      <c r="AG235" s="49">
        <f t="shared" ca="1" si="106"/>
        <v>0</v>
      </c>
      <c r="AH235" s="49">
        <f t="shared" ca="1" si="107"/>
        <v>1</v>
      </c>
      <c r="AI235" s="49">
        <f t="shared" ca="1" si="92"/>
        <v>1</v>
      </c>
      <c r="AJ235" s="49">
        <f t="shared" ca="1" si="93"/>
        <v>5400</v>
      </c>
      <c r="AK235" s="49">
        <f t="shared" ca="1" si="94"/>
        <v>4.3488220342551358</v>
      </c>
      <c r="AL235" s="49">
        <f t="shared" ca="1" si="95"/>
        <v>23483.638984977733</v>
      </c>
      <c r="AM235" s="49">
        <f t="shared" ca="1" si="88"/>
        <v>43053.338139125844</v>
      </c>
      <c r="AN235" s="49">
        <f t="shared" ca="1" si="96"/>
        <v>2023</v>
      </c>
      <c r="AO235" s="49">
        <f t="shared" ca="1" si="97"/>
        <v>7</v>
      </c>
      <c r="AU235" s="25">
        <v>225</v>
      </c>
      <c r="AV235" s="25">
        <v>0.98461880927178314</v>
      </c>
      <c r="AW235" s="25">
        <v>0.98115606855872817</v>
      </c>
      <c r="AX235" s="25">
        <v>0.99440969284318315</v>
      </c>
      <c r="AY235" s="25">
        <v>0.99473097463891602</v>
      </c>
      <c r="AZ235" s="25">
        <v>0.98805369724762115</v>
      </c>
      <c r="BA235" s="25">
        <v>0.98367100516587724</v>
      </c>
      <c r="BB235" s="25">
        <v>0.98820867640843024</v>
      </c>
      <c r="BC235" s="25">
        <v>0.97874696845370412</v>
      </c>
      <c r="BD235" s="25">
        <v>0.99297002388367617</v>
      </c>
      <c r="BE235" s="25">
        <v>0.99099068313385485</v>
      </c>
      <c r="BF235" s="25">
        <v>0.99793011907527363</v>
      </c>
      <c r="BG235" s="25">
        <v>0.98030610885451486</v>
      </c>
      <c r="BH235" s="25">
        <v>0.97874696845370412</v>
      </c>
      <c r="BI235" s="25">
        <v>0.98794635021292887</v>
      </c>
    </row>
    <row r="236" spans="4:61">
      <c r="D236" s="25">
        <v>232</v>
      </c>
      <c r="E236" s="56">
        <f t="shared" ca="1" si="98"/>
        <v>0.79222116150618072</v>
      </c>
      <c r="F236" s="42">
        <f t="shared" ca="1" si="99"/>
        <v>45.603415518641661</v>
      </c>
      <c r="G236" s="42"/>
      <c r="H236" s="25">
        <v>232</v>
      </c>
      <c r="I236" s="42">
        <f t="shared" ca="1" si="100"/>
        <v>0.11176131435363423</v>
      </c>
      <c r="J236" s="42">
        <f t="shared" ca="1" si="101"/>
        <v>3.1234577941259345</v>
      </c>
      <c r="K236" s="4"/>
      <c r="L236" s="4"/>
      <c r="M236" s="4"/>
      <c r="O236" s="25">
        <v>232</v>
      </c>
      <c r="P236" s="58">
        <f t="shared" ca="1" si="102"/>
        <v>0.51812152292760505</v>
      </c>
      <c r="Q236" s="42">
        <f t="shared" ca="1" si="103"/>
        <v>167.87327693203446</v>
      </c>
      <c r="R236" s="42"/>
      <c r="S236" s="25">
        <v>232</v>
      </c>
      <c r="T236" s="58">
        <f t="shared" ca="1" si="104"/>
        <v>0.90631623573880105</v>
      </c>
      <c r="U236" s="42">
        <f t="shared" ca="1" si="105"/>
        <v>3.9014196635293894</v>
      </c>
      <c r="W236" s="1"/>
      <c r="X236" s="1"/>
      <c r="Y236" s="1"/>
      <c r="Z236" s="1"/>
      <c r="AC236" s="49">
        <v>233</v>
      </c>
      <c r="AD236" s="90">
        <f t="shared" ca="1" si="89"/>
        <v>45132.588832318004</v>
      </c>
      <c r="AE236" s="49" t="str">
        <f t="shared" ca="1" si="90"/>
        <v>EQUIPO 1</v>
      </c>
      <c r="AF236" s="49" t="str">
        <f t="shared" ca="1" si="91"/>
        <v>FIN</v>
      </c>
      <c r="AG236" s="49">
        <f t="shared" ca="1" si="106"/>
        <v>1</v>
      </c>
      <c r="AH236" s="49">
        <f t="shared" ca="1" si="107"/>
        <v>1</v>
      </c>
      <c r="AI236" s="49">
        <f t="shared" ca="1" si="92"/>
        <v>1</v>
      </c>
      <c r="AJ236" s="49">
        <f t="shared" ca="1" si="93"/>
        <v>9900</v>
      </c>
      <c r="AK236" s="49">
        <f t="shared" ca="1" si="94"/>
        <v>153.86802436789731</v>
      </c>
      <c r="AL236" s="49">
        <f t="shared" ca="1" si="95"/>
        <v>1523293.4412421833</v>
      </c>
      <c r="AM236" s="49">
        <f t="shared" ca="1" si="88"/>
        <v>1523293.4412421833</v>
      </c>
      <c r="AN236" s="49">
        <f t="shared" ca="1" si="96"/>
        <v>2023</v>
      </c>
      <c r="AO236" s="49">
        <f t="shared" ca="1" si="97"/>
        <v>7</v>
      </c>
      <c r="AU236" s="25">
        <v>226</v>
      </c>
      <c r="AV236" s="25">
        <v>0.9823255688428506</v>
      </c>
      <c r="AW236" s="25">
        <v>0.99503487752378572</v>
      </c>
      <c r="AX236" s="25">
        <v>0.98963491496770595</v>
      </c>
      <c r="AY236" s="25">
        <v>0.98897249456764802</v>
      </c>
      <c r="AZ236" s="25">
        <v>0.9880218635059046</v>
      </c>
      <c r="BA236" s="25">
        <v>0.99077840829792851</v>
      </c>
      <c r="BB236" s="25">
        <v>0.98089383743053271</v>
      </c>
      <c r="BC236" s="25">
        <v>0.98248728889919945</v>
      </c>
      <c r="BD236" s="25">
        <v>0.99284336249959593</v>
      </c>
      <c r="BE236" s="25">
        <v>0.98142036383427822</v>
      </c>
      <c r="BF236" s="25">
        <v>0.98269573980684422</v>
      </c>
      <c r="BG236" s="25">
        <v>0.98872590376878555</v>
      </c>
      <c r="BH236" s="25">
        <v>0.98089383743053271</v>
      </c>
      <c r="BI236" s="25">
        <v>0.98699635302122457</v>
      </c>
    </row>
    <row r="237" spans="4:61">
      <c r="D237" s="25">
        <v>233</v>
      </c>
      <c r="E237" s="56">
        <f t="shared" ca="1" si="98"/>
        <v>0.10091324183775363</v>
      </c>
      <c r="F237" s="42">
        <f t="shared" ca="1" si="99"/>
        <v>597.79018153941956</v>
      </c>
      <c r="G237" s="42"/>
      <c r="H237" s="25">
        <v>233</v>
      </c>
      <c r="I237" s="42">
        <f t="shared" ca="1" si="100"/>
        <v>0.66213583959292177</v>
      </c>
      <c r="J237" s="42">
        <f t="shared" ca="1" si="101"/>
        <v>3.6574778967556472</v>
      </c>
      <c r="K237" s="4"/>
      <c r="L237" s="4"/>
      <c r="M237" s="4"/>
      <c r="O237" s="25">
        <v>233</v>
      </c>
      <c r="P237" s="58">
        <f t="shared" ca="1" si="102"/>
        <v>0.15030081098900916</v>
      </c>
      <c r="Q237" s="42">
        <f t="shared" ca="1" si="103"/>
        <v>511.33704261888965</v>
      </c>
      <c r="R237" s="42"/>
      <c r="S237" s="25">
        <v>233</v>
      </c>
      <c r="T237" s="58">
        <f t="shared" ca="1" si="104"/>
        <v>0.62931687175855267</v>
      </c>
      <c r="U237" s="42">
        <f t="shared" ca="1" si="105"/>
        <v>3.5993509266545458</v>
      </c>
      <c r="W237" s="1"/>
      <c r="X237" s="1"/>
      <c r="Y237" s="1"/>
      <c r="Z237" s="1"/>
      <c r="AC237" s="49">
        <v>234</v>
      </c>
      <c r="AD237" s="90">
        <f t="shared" ca="1" si="89"/>
        <v>45139</v>
      </c>
      <c r="AE237" s="49" t="str">
        <f t="shared" ca="1" si="90"/>
        <v>CAMBIO MES</v>
      </c>
      <c r="AF237" s="49" t="str">
        <f t="shared" ca="1" si="91"/>
        <v>CAMBIO MES</v>
      </c>
      <c r="AG237" s="49">
        <f t="shared" ca="1" si="106"/>
        <v>1</v>
      </c>
      <c r="AH237" s="49">
        <f t="shared" ca="1" si="107"/>
        <v>1</v>
      </c>
      <c r="AI237" s="49">
        <f t="shared" ca="1" si="92"/>
        <v>1</v>
      </c>
      <c r="AJ237" s="49">
        <f t="shared" ca="1" si="93"/>
        <v>9900</v>
      </c>
      <c r="AK237" s="49">
        <f t="shared" ca="1" si="94"/>
        <v>8.2812760754604824</v>
      </c>
      <c r="AL237" s="49">
        <f t="shared" ca="1" si="95"/>
        <v>81984.633147058776</v>
      </c>
      <c r="AM237" s="49">
        <f t="shared" ca="1" si="88"/>
        <v>81984.633147058776</v>
      </c>
      <c r="AN237" s="49">
        <f t="shared" ca="1" si="96"/>
        <v>2023</v>
      </c>
      <c r="AO237" s="49">
        <f t="shared" ca="1" si="97"/>
        <v>8</v>
      </c>
      <c r="AU237" s="25">
        <v>227</v>
      </c>
      <c r="AV237" s="25">
        <v>0.99454619016178192</v>
      </c>
      <c r="AW237" s="25">
        <v>0.98873516989747146</v>
      </c>
      <c r="AX237" s="25">
        <v>0.98130223222030877</v>
      </c>
      <c r="AY237" s="25">
        <v>0.99469844119510109</v>
      </c>
      <c r="AZ237" s="25">
        <v>0.98931917170107231</v>
      </c>
      <c r="BA237" s="25">
        <v>0.9803833726149277</v>
      </c>
      <c r="BB237" s="25">
        <v>0.98723363258317387</v>
      </c>
      <c r="BC237" s="25">
        <v>0.98351237223248567</v>
      </c>
      <c r="BD237" s="25">
        <v>0.98286252853607348</v>
      </c>
      <c r="BE237" s="25">
        <v>0.9880160081699676</v>
      </c>
      <c r="BF237" s="25">
        <v>0.97734073988502868</v>
      </c>
      <c r="BG237" s="25">
        <v>0.97558910838927693</v>
      </c>
      <c r="BH237" s="25">
        <v>0.97558910838927693</v>
      </c>
      <c r="BI237" s="25">
        <v>0.9852324109498829</v>
      </c>
    </row>
    <row r="238" spans="4:61">
      <c r="D238" s="25">
        <v>234</v>
      </c>
      <c r="E238" s="56">
        <f t="shared" ca="1" si="98"/>
        <v>0.61138445872197256</v>
      </c>
      <c r="F238" s="42">
        <f t="shared" ca="1" si="99"/>
        <v>105.78388479347312</v>
      </c>
      <c r="G238" s="42"/>
      <c r="H238" s="25">
        <v>234</v>
      </c>
      <c r="I238" s="42">
        <f t="shared" ca="1" si="100"/>
        <v>0.32398559089423795</v>
      </c>
      <c r="J238" s="42">
        <f t="shared" ca="1" si="101"/>
        <v>3.3718157052467679</v>
      </c>
      <c r="K238" s="4"/>
      <c r="L238" s="4"/>
      <c r="M238" s="4"/>
      <c r="O238" s="25">
        <v>234</v>
      </c>
      <c r="P238" s="58">
        <f t="shared" ca="1" si="102"/>
        <v>0.49073201205138695</v>
      </c>
      <c r="Q238" s="42">
        <f t="shared" ca="1" si="103"/>
        <v>182.49424873036079</v>
      </c>
      <c r="R238" s="42"/>
      <c r="S238" s="25">
        <v>234</v>
      </c>
      <c r="T238" s="58">
        <f t="shared" ca="1" si="104"/>
        <v>0.16925382496100028</v>
      </c>
      <c r="U238" s="42">
        <f t="shared" ca="1" si="105"/>
        <v>3.2059610917037595</v>
      </c>
      <c r="W238" s="1"/>
      <c r="X238" s="1"/>
      <c r="Y238" s="1"/>
      <c r="Z238" s="1"/>
      <c r="AC238" s="49">
        <v>235</v>
      </c>
      <c r="AD238" s="90">
        <f t="shared" ca="1" si="89"/>
        <v>45139.345053169811</v>
      </c>
      <c r="AE238" s="49" t="str">
        <f t="shared" ca="1" si="90"/>
        <v>EQUIPO 2</v>
      </c>
      <c r="AF238" s="49" t="str">
        <f t="shared" ca="1" si="91"/>
        <v>INICIO</v>
      </c>
      <c r="AG238" s="49">
        <f t="shared" ca="1" si="106"/>
        <v>1</v>
      </c>
      <c r="AH238" s="49">
        <f t="shared" ca="1" si="107"/>
        <v>0</v>
      </c>
      <c r="AI238" s="49">
        <f t="shared" ca="1" si="92"/>
        <v>1</v>
      </c>
      <c r="AJ238" s="49">
        <f t="shared" ca="1" si="93"/>
        <v>4500</v>
      </c>
      <c r="AK238" s="49">
        <f t="shared" ca="1" si="94"/>
        <v>3.4675989876268432</v>
      </c>
      <c r="AL238" s="49">
        <f t="shared" ca="1" si="95"/>
        <v>15604.195444320794</v>
      </c>
      <c r="AM238" s="49">
        <f t="shared" ca="1" si="88"/>
        <v>34329.229977505747</v>
      </c>
      <c r="AN238" s="49">
        <f t="shared" ca="1" si="96"/>
        <v>2023</v>
      </c>
      <c r="AO238" s="49">
        <f t="shared" ca="1" si="97"/>
        <v>8</v>
      </c>
      <c r="AU238" s="25">
        <v>228</v>
      </c>
      <c r="AV238" s="25">
        <v>0.98204097099678078</v>
      </c>
      <c r="AW238" s="25">
        <v>0.97781322936747983</v>
      </c>
      <c r="AX238" s="25">
        <v>0.98258606735124909</v>
      </c>
      <c r="AY238" s="25">
        <v>0.98586629910623036</v>
      </c>
      <c r="AZ238" s="25">
        <v>0.98550498176977097</v>
      </c>
      <c r="BA238" s="25">
        <v>0.992207585294686</v>
      </c>
      <c r="BB238" s="25">
        <v>0.98110754638248432</v>
      </c>
      <c r="BC238" s="25">
        <v>0.99434029169007609</v>
      </c>
      <c r="BD238" s="25">
        <v>0.9795448408168338</v>
      </c>
      <c r="BE238" s="25">
        <v>0.98734167686575147</v>
      </c>
      <c r="BF238" s="25">
        <v>0.98796787707370581</v>
      </c>
      <c r="BG238" s="25">
        <v>0.98738018734055588</v>
      </c>
      <c r="BH238" s="25">
        <v>0.97781322936747983</v>
      </c>
      <c r="BI238" s="25">
        <v>0.98526189740643755</v>
      </c>
    </row>
    <row r="239" spans="4:61">
      <c r="D239" s="25">
        <v>235</v>
      </c>
      <c r="E239" s="56">
        <f t="shared" ca="1" si="98"/>
        <v>0.26208455613398707</v>
      </c>
      <c r="F239" s="42">
        <f t="shared" ca="1" si="99"/>
        <v>326.30860046835636</v>
      </c>
      <c r="G239" s="42"/>
      <c r="H239" s="25">
        <v>235</v>
      </c>
      <c r="I239" s="42">
        <f t="shared" ca="1" si="100"/>
        <v>0.28301218245968318</v>
      </c>
      <c r="J239" s="42">
        <f t="shared" ca="1" si="101"/>
        <v>3.3335043882793944</v>
      </c>
      <c r="K239" s="4"/>
      <c r="L239" s="4"/>
      <c r="M239" s="4"/>
      <c r="O239" s="25">
        <v>235</v>
      </c>
      <c r="P239" s="58">
        <f t="shared" ca="1" si="102"/>
        <v>0.88959825253136438</v>
      </c>
      <c r="Q239" s="42">
        <f t="shared" ca="1" si="103"/>
        <v>27.290872909284204</v>
      </c>
      <c r="R239" s="42"/>
      <c r="S239" s="25">
        <v>235</v>
      </c>
      <c r="T239" s="58">
        <f t="shared" ca="1" si="104"/>
        <v>0.92124265883164647</v>
      </c>
      <c r="U239" s="42">
        <f t="shared" ca="1" si="105"/>
        <v>3.9304764390628608</v>
      </c>
      <c r="W239" s="1"/>
      <c r="X239" s="1"/>
      <c r="Y239" s="1"/>
      <c r="Z239" s="1"/>
      <c r="AC239" s="49">
        <v>236</v>
      </c>
      <c r="AD239" s="90">
        <f t="shared" ca="1" si="89"/>
        <v>45139.489536460962</v>
      </c>
      <c r="AE239" s="49" t="str">
        <f t="shared" ca="1" si="90"/>
        <v>EQUIPO 2</v>
      </c>
      <c r="AF239" s="49" t="str">
        <f t="shared" ca="1" si="91"/>
        <v>FIN</v>
      </c>
      <c r="AG239" s="49">
        <f t="shared" ca="1" si="106"/>
        <v>1</v>
      </c>
      <c r="AH239" s="49">
        <f t="shared" ca="1" si="107"/>
        <v>1</v>
      </c>
      <c r="AI239" s="49">
        <f t="shared" ca="1" si="92"/>
        <v>1</v>
      </c>
      <c r="AJ239" s="49">
        <f t="shared" ca="1" si="93"/>
        <v>9900</v>
      </c>
      <c r="AK239" s="49">
        <f t="shared" ca="1" si="94"/>
        <v>14.972757042269222</v>
      </c>
      <c r="AL239" s="49">
        <f t="shared" ca="1" si="95"/>
        <v>148230.2947184653</v>
      </c>
      <c r="AM239" s="49">
        <f t="shared" ca="1" si="88"/>
        <v>148230.2947184653</v>
      </c>
      <c r="AN239" s="49">
        <f t="shared" ca="1" si="96"/>
        <v>2023</v>
      </c>
      <c r="AO239" s="49">
        <f t="shared" ca="1" si="97"/>
        <v>8</v>
      </c>
      <c r="AU239" s="25">
        <v>229</v>
      </c>
      <c r="AV239" s="25">
        <v>0.98574660997467367</v>
      </c>
      <c r="AW239" s="25">
        <v>0.98347678390675353</v>
      </c>
      <c r="AX239" s="25">
        <v>0.9931796528127369</v>
      </c>
      <c r="AY239" s="25">
        <v>0.99561001418631156</v>
      </c>
      <c r="AZ239" s="25">
        <v>0.97181284675671908</v>
      </c>
      <c r="BA239" s="25">
        <v>0.99050347928275717</v>
      </c>
      <c r="BB239" s="25">
        <v>0.98196733132343739</v>
      </c>
      <c r="BC239" s="25">
        <v>0.98071939351745341</v>
      </c>
      <c r="BD239" s="25">
        <v>1</v>
      </c>
      <c r="BE239" s="25">
        <v>0.98645225834633421</v>
      </c>
      <c r="BF239" s="25">
        <v>0.98955577319623755</v>
      </c>
      <c r="BG239" s="25">
        <v>0.98427907219864164</v>
      </c>
      <c r="BH239" s="25">
        <v>0.97181284675671908</v>
      </c>
      <c r="BI239" s="25">
        <v>0.98687409419735261</v>
      </c>
    </row>
    <row r="240" spans="4:61">
      <c r="D240" s="25">
        <v>236</v>
      </c>
      <c r="E240" s="56">
        <f t="shared" ca="1" si="98"/>
        <v>0.71894314562887818</v>
      </c>
      <c r="F240" s="42">
        <f t="shared" ca="1" si="99"/>
        <v>67.484263214348331</v>
      </c>
      <c r="G240" s="42"/>
      <c r="H240" s="25">
        <v>236</v>
      </c>
      <c r="I240" s="42">
        <f t="shared" ca="1" si="100"/>
        <v>3.8913433816825993E-2</v>
      </c>
      <c r="J240" s="42">
        <f t="shared" ca="1" si="101"/>
        <v>2.9451079345179525</v>
      </c>
      <c r="K240" s="4"/>
      <c r="L240" s="4"/>
      <c r="M240" s="4"/>
      <c r="O240" s="25">
        <v>236</v>
      </c>
      <c r="P240" s="58">
        <f t="shared" ca="1" si="102"/>
        <v>0.54738117425344335</v>
      </c>
      <c r="Q240" s="42">
        <f t="shared" ca="1" si="103"/>
        <v>153.14846649195795</v>
      </c>
      <c r="R240" s="42"/>
      <c r="S240" s="25">
        <v>236</v>
      </c>
      <c r="T240" s="58">
        <f t="shared" ca="1" si="104"/>
        <v>0.58060504045229377</v>
      </c>
      <c r="U240" s="42">
        <f t="shared" ca="1" si="105"/>
        <v>3.560657797876527</v>
      </c>
      <c r="W240" s="1"/>
      <c r="X240" s="1"/>
      <c r="Y240" s="1"/>
      <c r="Z240" s="1"/>
      <c r="AC240" s="49">
        <v>237</v>
      </c>
      <c r="AD240" s="90">
        <f t="shared" ca="1" si="89"/>
        <v>45140.113401337723</v>
      </c>
      <c r="AE240" s="49" t="str">
        <f t="shared" ca="1" si="90"/>
        <v>EQUIPO 2</v>
      </c>
      <c r="AF240" s="49" t="str">
        <f t="shared" ca="1" si="91"/>
        <v>INICIO</v>
      </c>
      <c r="AG240" s="49">
        <f t="shared" ca="1" si="106"/>
        <v>1</v>
      </c>
      <c r="AH240" s="49">
        <f t="shared" ca="1" si="107"/>
        <v>0</v>
      </c>
      <c r="AI240" s="49">
        <f t="shared" ca="1" si="92"/>
        <v>1</v>
      </c>
      <c r="AJ240" s="49">
        <f t="shared" ca="1" si="93"/>
        <v>4500</v>
      </c>
      <c r="AK240" s="49">
        <f t="shared" ca="1" si="94"/>
        <v>3.9054525482933968</v>
      </c>
      <c r="AL240" s="49">
        <f t="shared" ca="1" si="95"/>
        <v>17574.536467320286</v>
      </c>
      <c r="AM240" s="49">
        <f t="shared" ca="1" si="88"/>
        <v>38663.980228104629</v>
      </c>
      <c r="AN240" s="49">
        <f t="shared" ca="1" si="96"/>
        <v>2023</v>
      </c>
      <c r="AO240" s="49">
        <f t="shared" ca="1" si="97"/>
        <v>8</v>
      </c>
      <c r="AU240" s="25">
        <v>230</v>
      </c>
      <c r="AV240" s="25">
        <v>0.9923992838242458</v>
      </c>
      <c r="AW240" s="25">
        <v>0.98545493629584058</v>
      </c>
      <c r="AX240" s="25">
        <v>0.98630263303954713</v>
      </c>
      <c r="AY240" s="25">
        <v>0.9947667411324802</v>
      </c>
      <c r="AZ240" s="25">
        <v>0.98922611704338426</v>
      </c>
      <c r="BA240" s="25">
        <v>0.98390369775412234</v>
      </c>
      <c r="BB240" s="25">
        <v>0.99142574949399609</v>
      </c>
      <c r="BC240" s="25">
        <v>0.98541359272699491</v>
      </c>
      <c r="BD240" s="25">
        <v>0.98659239736530902</v>
      </c>
      <c r="BE240" s="25">
        <v>0.9865251899831482</v>
      </c>
      <c r="BF240" s="25">
        <v>0.97543757096870898</v>
      </c>
      <c r="BG240" s="25">
        <v>0.98181994397097094</v>
      </c>
      <c r="BH240" s="25">
        <v>0.97543757096870898</v>
      </c>
      <c r="BI240" s="25">
        <v>0.98656397011750607</v>
      </c>
    </row>
    <row r="241" spans="4:61">
      <c r="D241" s="25">
        <v>237</v>
      </c>
      <c r="E241" s="56">
        <f t="shared" ca="1" si="98"/>
        <v>0.87326730124079099</v>
      </c>
      <c r="F241" s="42">
        <f t="shared" ca="1" si="99"/>
        <v>24.794806895049675</v>
      </c>
      <c r="G241" s="42"/>
      <c r="H241" s="25">
        <v>237</v>
      </c>
      <c r="I241" s="42">
        <f t="shared" ca="1" si="100"/>
        <v>0.82763599580895186</v>
      </c>
      <c r="J241" s="42">
        <f t="shared" ca="1" si="101"/>
        <v>3.8294094808962722</v>
      </c>
      <c r="K241" s="4"/>
      <c r="L241" s="4"/>
      <c r="M241" s="4"/>
      <c r="O241" s="25">
        <v>237</v>
      </c>
      <c r="P241" s="58">
        <f t="shared" ca="1" si="102"/>
        <v>0.90019087966149858</v>
      </c>
      <c r="Q241" s="42">
        <f t="shared" ca="1" si="103"/>
        <v>24.393195973916644</v>
      </c>
      <c r="R241" s="42"/>
      <c r="S241" s="25">
        <v>237</v>
      </c>
      <c r="T241" s="58">
        <f t="shared" ca="1" si="104"/>
        <v>0.66394956353880263</v>
      </c>
      <c r="U241" s="42">
        <f t="shared" ca="1" si="105"/>
        <v>3.6278419037659848</v>
      </c>
      <c r="W241" s="1"/>
      <c r="X241" s="1"/>
      <c r="Y241" s="1"/>
      <c r="Z241" s="1"/>
      <c r="AC241" s="49">
        <v>238</v>
      </c>
      <c r="AD241" s="90">
        <f t="shared" ca="1" si="89"/>
        <v>45140.276128527235</v>
      </c>
      <c r="AE241" s="49" t="str">
        <f t="shared" ca="1" si="90"/>
        <v>EQUIPO 2</v>
      </c>
      <c r="AF241" s="49" t="str">
        <f t="shared" ca="1" si="91"/>
        <v>FIN</v>
      </c>
      <c r="AG241" s="49">
        <f t="shared" ca="1" si="106"/>
        <v>1</v>
      </c>
      <c r="AH241" s="49">
        <f t="shared" ca="1" si="107"/>
        <v>1</v>
      </c>
      <c r="AI241" s="49">
        <f t="shared" ca="1" si="92"/>
        <v>1</v>
      </c>
      <c r="AJ241" s="49">
        <f t="shared" ca="1" si="93"/>
        <v>9900</v>
      </c>
      <c r="AK241" s="49">
        <f t="shared" ca="1" si="94"/>
        <v>31.040013042278588</v>
      </c>
      <c r="AL241" s="49">
        <f t="shared" ca="1" si="95"/>
        <v>307296.12911855802</v>
      </c>
      <c r="AM241" s="49">
        <f t="shared" ca="1" si="88"/>
        <v>307296.12911855802</v>
      </c>
      <c r="AN241" s="49">
        <f t="shared" ca="1" si="96"/>
        <v>2023</v>
      </c>
      <c r="AO241" s="49">
        <f t="shared" ca="1" si="97"/>
        <v>8</v>
      </c>
      <c r="AU241" s="25">
        <v>231</v>
      </c>
      <c r="AV241" s="25">
        <v>0.98525172576449804</v>
      </c>
      <c r="AW241" s="25">
        <v>0.97931083499626703</v>
      </c>
      <c r="AX241" s="25">
        <v>0.9875908189796202</v>
      </c>
      <c r="AY241" s="25">
        <v>0.98475536720084678</v>
      </c>
      <c r="AZ241" s="25">
        <v>0.9832212755148374</v>
      </c>
      <c r="BA241" s="25">
        <v>0.98567509767881611</v>
      </c>
      <c r="BB241" s="25">
        <v>0.99091100529714216</v>
      </c>
      <c r="BC241" s="25">
        <v>0.98628323885526636</v>
      </c>
      <c r="BD241" s="25">
        <v>0.98809134015872624</v>
      </c>
      <c r="BE241" s="25">
        <v>0.98669999301394051</v>
      </c>
      <c r="BF241" s="25">
        <v>0.97584053543596927</v>
      </c>
      <c r="BG241" s="25">
        <v>0.98469713714048968</v>
      </c>
      <c r="BH241" s="25">
        <v>0.97584053543596927</v>
      </c>
      <c r="BI241" s="25">
        <v>0.98487907608710124</v>
      </c>
    </row>
    <row r="242" spans="4:61">
      <c r="D242" s="25">
        <v>238</v>
      </c>
      <c r="E242" s="56">
        <f t="shared" ca="1" si="98"/>
        <v>0.80729107725993932</v>
      </c>
      <c r="F242" s="42">
        <f t="shared" ca="1" si="99"/>
        <v>41.473929358844316</v>
      </c>
      <c r="G242" s="42"/>
      <c r="H242" s="25">
        <v>238</v>
      </c>
      <c r="I242" s="42">
        <f t="shared" ca="1" si="100"/>
        <v>0.65193091286037719</v>
      </c>
      <c r="J242" s="42">
        <f t="shared" ca="1" si="101"/>
        <v>3.6484136783155208</v>
      </c>
      <c r="K242" s="4"/>
      <c r="L242" s="4"/>
      <c r="M242" s="4"/>
      <c r="O242" s="25">
        <v>238</v>
      </c>
      <c r="P242" s="58">
        <f t="shared" ca="1" si="102"/>
        <v>0.91594835441440026</v>
      </c>
      <c r="Q242" s="42">
        <f t="shared" ca="1" si="103"/>
        <v>20.176461098261065</v>
      </c>
      <c r="R242" s="42"/>
      <c r="S242" s="25">
        <v>238</v>
      </c>
      <c r="T242" s="58">
        <f t="shared" ca="1" si="104"/>
        <v>0.61205630871500927</v>
      </c>
      <c r="U242" s="42">
        <f t="shared" ca="1" si="105"/>
        <v>3.5854871131491621</v>
      </c>
      <c r="W242" s="1"/>
      <c r="X242" s="1"/>
      <c r="Y242" s="1"/>
      <c r="Z242" s="1"/>
      <c r="AC242" s="49">
        <v>239</v>
      </c>
      <c r="AD242" s="90">
        <f t="shared" ca="1" si="89"/>
        <v>45141.569462403997</v>
      </c>
      <c r="AE242" s="49" t="str">
        <f t="shared" ca="1" si="90"/>
        <v>EQUIPO 1</v>
      </c>
      <c r="AF242" s="49" t="str">
        <f t="shared" ca="1" si="91"/>
        <v>INICIO</v>
      </c>
      <c r="AG242" s="49">
        <f t="shared" ca="1" si="106"/>
        <v>0</v>
      </c>
      <c r="AH242" s="49">
        <f t="shared" ca="1" si="107"/>
        <v>1</v>
      </c>
      <c r="AI242" s="49">
        <f t="shared" ca="1" si="92"/>
        <v>1</v>
      </c>
      <c r="AJ242" s="49">
        <f t="shared" ca="1" si="93"/>
        <v>5400</v>
      </c>
      <c r="AK242" s="49">
        <f t="shared" ca="1" si="94"/>
        <v>3.7273678238270804</v>
      </c>
      <c r="AL242" s="49">
        <f t="shared" ca="1" si="95"/>
        <v>20127.786248666234</v>
      </c>
      <c r="AM242" s="49">
        <f t="shared" ca="1" si="88"/>
        <v>36900.941455888096</v>
      </c>
      <c r="AN242" s="49">
        <f t="shared" ca="1" si="96"/>
        <v>2023</v>
      </c>
      <c r="AO242" s="49">
        <f t="shared" ca="1" si="97"/>
        <v>8</v>
      </c>
      <c r="AU242" s="25">
        <v>232</v>
      </c>
      <c r="AV242" s="25">
        <v>0.98006311326197704</v>
      </c>
      <c r="AW242" s="25">
        <v>0.99335382433190911</v>
      </c>
      <c r="AX242" s="25">
        <v>0.99117136190687127</v>
      </c>
      <c r="AY242" s="25">
        <v>0.98490542500598177</v>
      </c>
      <c r="AZ242" s="25">
        <v>0.99219232492964904</v>
      </c>
      <c r="BA242" s="25">
        <v>0.99069342269980232</v>
      </c>
      <c r="BB242" s="25">
        <v>0.97781936832385064</v>
      </c>
      <c r="BC242" s="25">
        <v>0.98108289818921923</v>
      </c>
      <c r="BD242" s="25">
        <v>0.99061608722249439</v>
      </c>
      <c r="BE242" s="25">
        <v>0.9930201617019272</v>
      </c>
      <c r="BF242" s="25">
        <v>0.99745521920241043</v>
      </c>
      <c r="BG242" s="25">
        <v>0.99201952141697314</v>
      </c>
      <c r="BH242" s="25">
        <v>0.97781936832385064</v>
      </c>
      <c r="BI242" s="25">
        <v>0.98874565382359914</v>
      </c>
    </row>
    <row r="243" spans="4:61">
      <c r="D243" s="25">
        <v>239</v>
      </c>
      <c r="E243" s="56">
        <f t="shared" ca="1" si="98"/>
        <v>0.60873086067160376</v>
      </c>
      <c r="F243" s="42">
        <f t="shared" ca="1" si="99"/>
        <v>106.83662129703403</v>
      </c>
      <c r="G243" s="42"/>
      <c r="H243" s="25">
        <v>239</v>
      </c>
      <c r="I243" s="42">
        <f t="shared" ca="1" si="100"/>
        <v>0.22815711233515579</v>
      </c>
      <c r="J243" s="42">
        <f t="shared" ca="1" si="101"/>
        <v>3.2776659531090662</v>
      </c>
      <c r="K243" s="4"/>
      <c r="L243" s="4"/>
      <c r="M243" s="4"/>
      <c r="O243" s="25">
        <v>239</v>
      </c>
      <c r="P243" s="58">
        <f t="shared" ca="1" si="102"/>
        <v>7.7676948895240017E-2</v>
      </c>
      <c r="Q243" s="42">
        <f t="shared" ca="1" si="103"/>
        <v>700.28672334954501</v>
      </c>
      <c r="R243" s="42"/>
      <c r="S243" s="25">
        <v>239</v>
      </c>
      <c r="T243" s="58">
        <f t="shared" ca="1" si="104"/>
        <v>0.2966087798653616</v>
      </c>
      <c r="U243" s="42">
        <f t="shared" ca="1" si="105"/>
        <v>3.3352220337789804</v>
      </c>
      <c r="W243" s="1"/>
      <c r="X243" s="1"/>
      <c r="Y243" s="1"/>
      <c r="Z243" s="1"/>
      <c r="AC243" s="49">
        <v>240</v>
      </c>
      <c r="AD243" s="90">
        <f t="shared" ca="1" si="89"/>
        <v>45141.724769396656</v>
      </c>
      <c r="AE243" s="49" t="str">
        <f t="shared" ca="1" si="90"/>
        <v>EQUIPO 1</v>
      </c>
      <c r="AF243" s="49" t="str">
        <f t="shared" ca="1" si="91"/>
        <v>FIN</v>
      </c>
      <c r="AG243" s="49">
        <f t="shared" ca="1" si="106"/>
        <v>1</v>
      </c>
      <c r="AH243" s="49">
        <f t="shared" ca="1" si="107"/>
        <v>1</v>
      </c>
      <c r="AI243" s="49">
        <f t="shared" ca="1" si="92"/>
        <v>1</v>
      </c>
      <c r="AJ243" s="49">
        <f t="shared" ca="1" si="93"/>
        <v>9900</v>
      </c>
      <c r="AK243" s="49">
        <f t="shared" ca="1" si="94"/>
        <v>41.388355294824578</v>
      </c>
      <c r="AL243" s="49">
        <f t="shared" ca="1" si="95"/>
        <v>409744.71741876332</v>
      </c>
      <c r="AM243" s="49">
        <f t="shared" ca="1" si="88"/>
        <v>409744.71741876332</v>
      </c>
      <c r="AN243" s="49">
        <f t="shared" ca="1" si="96"/>
        <v>2023</v>
      </c>
      <c r="AO243" s="49">
        <f t="shared" ca="1" si="97"/>
        <v>8</v>
      </c>
      <c r="AU243" s="25">
        <v>233</v>
      </c>
      <c r="AV243" s="25">
        <v>0.99357860707812384</v>
      </c>
      <c r="AW243" s="25">
        <v>0.99001363297884115</v>
      </c>
      <c r="AX243" s="25">
        <v>0.98810415924426465</v>
      </c>
      <c r="AY243" s="25">
        <v>0.98863289910270813</v>
      </c>
      <c r="AZ243" s="25">
        <v>0.98255856909571171</v>
      </c>
      <c r="BA243" s="25">
        <v>0.99047771046093802</v>
      </c>
      <c r="BB243" s="25">
        <v>0.98661383338505348</v>
      </c>
      <c r="BC243" s="25">
        <v>0.98676942974848458</v>
      </c>
      <c r="BD243" s="25">
        <v>0.97255487132672302</v>
      </c>
      <c r="BE243" s="25">
        <v>0.99770824280058357</v>
      </c>
      <c r="BF243" s="25">
        <v>0.9921446847943034</v>
      </c>
      <c r="BG243" s="25">
        <v>0.9855495354370325</v>
      </c>
      <c r="BH243" s="25">
        <v>0.97255487132672302</v>
      </c>
      <c r="BI243" s="25">
        <v>0.98785485564286513</v>
      </c>
    </row>
    <row r="244" spans="4:61">
      <c r="D244" s="25">
        <v>240</v>
      </c>
      <c r="E244" s="56">
        <f t="shared" ca="1" si="98"/>
        <v>0.76708095206453475</v>
      </c>
      <c r="F244" s="42">
        <f t="shared" ca="1" si="99"/>
        <v>52.766442723657995</v>
      </c>
      <c r="G244" s="42"/>
      <c r="H244" s="25">
        <v>240</v>
      </c>
      <c r="I244" s="42">
        <f t="shared" ca="1" si="100"/>
        <v>0.67718284910608162</v>
      </c>
      <c r="J244" s="42">
        <f t="shared" ca="1" si="101"/>
        <v>3.6710401054143169</v>
      </c>
      <c r="K244" s="4"/>
      <c r="L244" s="4"/>
      <c r="M244" s="4"/>
      <c r="O244" s="25">
        <v>240</v>
      </c>
      <c r="P244" s="58">
        <f t="shared" ca="1" si="102"/>
        <v>1.2683845944010841E-2</v>
      </c>
      <c r="Q244" s="42">
        <f t="shared" ca="1" si="103"/>
        <v>1230.9454003437233</v>
      </c>
      <c r="R244" s="42"/>
      <c r="S244" s="25">
        <v>240</v>
      </c>
      <c r="T244" s="58">
        <f t="shared" ca="1" si="104"/>
        <v>0.26392076676158016</v>
      </c>
      <c r="U244" s="42">
        <f t="shared" ca="1" si="105"/>
        <v>3.3055380993856192</v>
      </c>
      <c r="W244" s="1"/>
      <c r="X244" s="1"/>
      <c r="Y244" s="1"/>
      <c r="Z244" s="1"/>
      <c r="AC244" s="49">
        <v>241</v>
      </c>
      <c r="AD244" s="90">
        <f t="shared" ca="1" si="89"/>
        <v>45143.449284200608</v>
      </c>
      <c r="AE244" s="49" t="str">
        <f t="shared" ca="1" si="90"/>
        <v>EQUIPO 1</v>
      </c>
      <c r="AF244" s="49" t="str">
        <f t="shared" ca="1" si="91"/>
        <v>INICIO</v>
      </c>
      <c r="AG244" s="49">
        <f t="shared" ca="1" si="106"/>
        <v>0</v>
      </c>
      <c r="AH244" s="49">
        <f t="shared" ca="1" si="107"/>
        <v>1</v>
      </c>
      <c r="AI244" s="49">
        <f t="shared" ca="1" si="92"/>
        <v>1</v>
      </c>
      <c r="AJ244" s="49">
        <f t="shared" ca="1" si="93"/>
        <v>5400</v>
      </c>
      <c r="AK244" s="49">
        <f t="shared" ca="1" si="94"/>
        <v>3.5181851056404412</v>
      </c>
      <c r="AL244" s="49">
        <f t="shared" ca="1" si="95"/>
        <v>18998.199570458382</v>
      </c>
      <c r="AM244" s="49">
        <f t="shared" ca="1" si="88"/>
        <v>34830.032545840368</v>
      </c>
      <c r="AN244" s="49">
        <f t="shared" ca="1" si="96"/>
        <v>2023</v>
      </c>
      <c r="AO244" s="49">
        <f t="shared" ca="1" si="97"/>
        <v>8</v>
      </c>
      <c r="AU244" s="25">
        <v>234</v>
      </c>
      <c r="AV244" s="25">
        <v>0.98380659517182134</v>
      </c>
      <c r="AW244" s="25">
        <v>0.98294879129169543</v>
      </c>
      <c r="AX244" s="25">
        <v>0.97803624846439619</v>
      </c>
      <c r="AY244" s="25">
        <v>0.98682634833468419</v>
      </c>
      <c r="AZ244" s="25">
        <v>0.98611154161077264</v>
      </c>
      <c r="BA244" s="25">
        <v>0.98753645280246016</v>
      </c>
      <c r="BB244" s="25">
        <v>0.99111973216584437</v>
      </c>
      <c r="BC244" s="25">
        <v>0.98427168470463411</v>
      </c>
      <c r="BD244" s="25">
        <v>0.98055368991485625</v>
      </c>
      <c r="BE244" s="25">
        <v>0.99262928165860009</v>
      </c>
      <c r="BF244" s="25">
        <v>0.98829660695066024</v>
      </c>
      <c r="BG244" s="25">
        <v>0.98330783283775269</v>
      </c>
      <c r="BH244" s="25">
        <v>0.97803624846439619</v>
      </c>
      <c r="BI244" s="25">
        <v>0.98543670848909559</v>
      </c>
    </row>
    <row r="245" spans="4:61">
      <c r="D245" s="25">
        <v>241</v>
      </c>
      <c r="E245" s="56">
        <f t="shared" ca="1" si="98"/>
        <v>2.8255273326782682E-3</v>
      </c>
      <c r="F245" s="42">
        <f t="shared" ca="1" si="99"/>
        <v>1720.5399177241895</v>
      </c>
      <c r="G245" s="42"/>
      <c r="H245" s="25">
        <v>241</v>
      </c>
      <c r="I245" s="42">
        <f t="shared" ca="1" si="100"/>
        <v>0.90117236748199803</v>
      </c>
      <c r="J245" s="42">
        <f t="shared" ca="1" si="101"/>
        <v>3.941533495876572</v>
      </c>
      <c r="K245" s="4"/>
      <c r="L245" s="4"/>
      <c r="M245" s="4"/>
      <c r="O245" s="25">
        <v>241</v>
      </c>
      <c r="P245" s="58">
        <f t="shared" ca="1" si="102"/>
        <v>0.6451119897022104</v>
      </c>
      <c r="Q245" s="42">
        <f t="shared" ca="1" si="103"/>
        <v>109.56138853157219</v>
      </c>
      <c r="R245" s="42"/>
      <c r="S245" s="25">
        <v>241</v>
      </c>
      <c r="T245" s="58">
        <f t="shared" ca="1" si="104"/>
        <v>7.4373764516044716E-2</v>
      </c>
      <c r="U245" s="42">
        <f t="shared" ca="1" si="105"/>
        <v>3.0571668265055743</v>
      </c>
      <c r="W245" s="1"/>
      <c r="X245" s="1"/>
      <c r="Y245" s="1"/>
      <c r="Z245" s="1"/>
      <c r="AC245" s="49">
        <v>242</v>
      </c>
      <c r="AD245" s="90">
        <f t="shared" ca="1" si="89"/>
        <v>45143.595875246676</v>
      </c>
      <c r="AE245" s="49" t="str">
        <f t="shared" ca="1" si="90"/>
        <v>EQUIPO 1</v>
      </c>
      <c r="AF245" s="49" t="str">
        <f t="shared" ca="1" si="91"/>
        <v>FIN</v>
      </c>
      <c r="AG245" s="49">
        <f t="shared" ca="1" si="106"/>
        <v>1</v>
      </c>
      <c r="AH245" s="49">
        <f t="shared" ca="1" si="107"/>
        <v>1</v>
      </c>
      <c r="AI245" s="49">
        <f t="shared" ca="1" si="92"/>
        <v>1</v>
      </c>
      <c r="AJ245" s="49">
        <f t="shared" ca="1" si="93"/>
        <v>9900</v>
      </c>
      <c r="AK245" s="49">
        <f t="shared" ca="1" si="94"/>
        <v>144.9988830346847</v>
      </c>
      <c r="AL245" s="49">
        <f t="shared" ca="1" si="95"/>
        <v>1435488.9420433785</v>
      </c>
      <c r="AM245" s="49">
        <f t="shared" ca="1" si="88"/>
        <v>1435488.9420433785</v>
      </c>
      <c r="AN245" s="49">
        <f t="shared" ca="1" si="96"/>
        <v>2023</v>
      </c>
      <c r="AO245" s="49">
        <f t="shared" ca="1" si="97"/>
        <v>8</v>
      </c>
      <c r="AU245" s="25">
        <v>235</v>
      </c>
      <c r="AV245" s="25">
        <v>0.98631342186351745</v>
      </c>
      <c r="AW245" s="25">
        <v>0.98030569780383403</v>
      </c>
      <c r="AX245" s="25">
        <v>0.99287918288725185</v>
      </c>
      <c r="AY245" s="25">
        <v>0.99232778780544739</v>
      </c>
      <c r="AZ245" s="25">
        <v>0.99386292249223351</v>
      </c>
      <c r="BA245" s="25">
        <v>0.98954658693998654</v>
      </c>
      <c r="BB245" s="25">
        <v>0.98435715738279117</v>
      </c>
      <c r="BC245" s="25">
        <v>0.98322956641160542</v>
      </c>
      <c r="BD245" s="25">
        <v>0.98821192883607789</v>
      </c>
      <c r="BE245" s="25">
        <v>0.98219207588007473</v>
      </c>
      <c r="BF245" s="25">
        <v>0.98694930214643861</v>
      </c>
      <c r="BG245" s="25">
        <v>0.97103518766715147</v>
      </c>
      <c r="BH245" s="25">
        <v>0.97103518766715147</v>
      </c>
      <c r="BI245" s="25">
        <v>0.98587537841323525</v>
      </c>
    </row>
    <row r="246" spans="4:61">
      <c r="D246" s="25">
        <v>242</v>
      </c>
      <c r="E246" s="56">
        <f t="shared" ca="1" si="98"/>
        <v>0.28285213313517965</v>
      </c>
      <c r="F246" s="42">
        <f t="shared" ca="1" si="99"/>
        <v>305.47759727124321</v>
      </c>
      <c r="G246" s="42"/>
      <c r="H246" s="25">
        <v>242</v>
      </c>
      <c r="I246" s="42">
        <f t="shared" ca="1" si="100"/>
        <v>0.81846912136478434</v>
      </c>
      <c r="J246" s="42">
        <f t="shared" ca="1" si="101"/>
        <v>3.8178775650667776</v>
      </c>
      <c r="K246" s="4"/>
      <c r="L246" s="4"/>
      <c r="M246" s="4"/>
      <c r="O246" s="25">
        <v>242</v>
      </c>
      <c r="P246" s="58">
        <f t="shared" ca="1" si="102"/>
        <v>0.87099175205146739</v>
      </c>
      <c r="Q246" s="42">
        <f t="shared" ca="1" si="103"/>
        <v>32.502716905313463</v>
      </c>
      <c r="R246" s="42"/>
      <c r="S246" s="25">
        <v>242</v>
      </c>
      <c r="T246" s="58">
        <f t="shared" ca="1" si="104"/>
        <v>0.51843511133031339</v>
      </c>
      <c r="U246" s="42">
        <f t="shared" ca="1" si="105"/>
        <v>3.5126088342039665</v>
      </c>
      <c r="W246" s="1"/>
      <c r="X246" s="1"/>
      <c r="Y246" s="1"/>
      <c r="Z246" s="1"/>
      <c r="AC246" s="49">
        <v>243</v>
      </c>
      <c r="AD246" s="90">
        <f t="shared" ca="1" si="89"/>
        <v>45149.637495373121</v>
      </c>
      <c r="AE246" s="49" t="str">
        <f t="shared" ca="1" si="90"/>
        <v>EQUIPO 1</v>
      </c>
      <c r="AF246" s="49" t="str">
        <f t="shared" ca="1" si="91"/>
        <v>INICIO</v>
      </c>
      <c r="AG246" s="49">
        <f t="shared" ca="1" si="106"/>
        <v>0</v>
      </c>
      <c r="AH246" s="49">
        <f t="shared" ca="1" si="107"/>
        <v>1</v>
      </c>
      <c r="AI246" s="49">
        <f t="shared" ca="1" si="92"/>
        <v>1</v>
      </c>
      <c r="AJ246" s="49">
        <f t="shared" ca="1" si="93"/>
        <v>5400</v>
      </c>
      <c r="AK246" s="49">
        <f t="shared" ca="1" si="94"/>
        <v>3.4101453954353929</v>
      </c>
      <c r="AL246" s="49">
        <f t="shared" ca="1" si="95"/>
        <v>18414.785135351121</v>
      </c>
      <c r="AM246" s="49">
        <f t="shared" ca="1" si="88"/>
        <v>33760.439414810389</v>
      </c>
      <c r="AN246" s="49">
        <f t="shared" ca="1" si="96"/>
        <v>2023</v>
      </c>
      <c r="AO246" s="49">
        <f t="shared" ca="1" si="97"/>
        <v>8</v>
      </c>
      <c r="AU246" s="25">
        <v>236</v>
      </c>
      <c r="AV246" s="25">
        <v>0.9895390338257789</v>
      </c>
      <c r="AW246" s="25">
        <v>0.98738878724197943</v>
      </c>
      <c r="AX246" s="25">
        <v>0.98295913960799519</v>
      </c>
      <c r="AY246" s="25">
        <v>0.9792412643042766</v>
      </c>
      <c r="AZ246" s="25">
        <v>0.98573046770582073</v>
      </c>
      <c r="BA246" s="25">
        <v>0.98771965006312568</v>
      </c>
      <c r="BB246" s="25">
        <v>0.98298776807754495</v>
      </c>
      <c r="BC246" s="25">
        <v>0.99723176667122815</v>
      </c>
      <c r="BD246" s="25">
        <v>0.98276615764498465</v>
      </c>
      <c r="BE246" s="25">
        <v>0.98431800494574451</v>
      </c>
      <c r="BF246" s="25">
        <v>0.99425548280335307</v>
      </c>
      <c r="BG246" s="25">
        <v>0.9795156823328186</v>
      </c>
      <c r="BH246" s="25">
        <v>0.9792412643042766</v>
      </c>
      <c r="BI246" s="25">
        <v>0.98612816338544607</v>
      </c>
    </row>
    <row r="247" spans="4:61">
      <c r="D247" s="25">
        <v>243</v>
      </c>
      <c r="E247" s="56">
        <f t="shared" ca="1" si="98"/>
        <v>7.1439637734178163E-2</v>
      </c>
      <c r="F247" s="42">
        <f t="shared" ca="1" si="99"/>
        <v>699.99604951281651</v>
      </c>
      <c r="G247" s="42"/>
      <c r="H247" s="25">
        <v>243</v>
      </c>
      <c r="I247" s="42">
        <f t="shared" ca="1" si="100"/>
        <v>0.90427143181647962</v>
      </c>
      <c r="J247" s="42">
        <f t="shared" ca="1" si="101"/>
        <v>3.9474173164072233</v>
      </c>
      <c r="K247" s="4"/>
      <c r="L247" s="4"/>
      <c r="M247" s="4"/>
      <c r="O247" s="25">
        <v>243</v>
      </c>
      <c r="P247" s="58">
        <f t="shared" ca="1" si="102"/>
        <v>0.58012017197555021</v>
      </c>
      <c r="Q247" s="42">
        <f t="shared" ca="1" si="103"/>
        <v>137.65452440827681</v>
      </c>
      <c r="R247" s="42"/>
      <c r="S247" s="25">
        <v>243</v>
      </c>
      <c r="T247" s="58">
        <f t="shared" ca="1" si="104"/>
        <v>0.16614025217713668</v>
      </c>
      <c r="U247" s="42">
        <f t="shared" ca="1" si="105"/>
        <v>3.2021675038752475</v>
      </c>
      <c r="W247" s="1"/>
      <c r="X247" s="1"/>
      <c r="Y247" s="1"/>
      <c r="Z247" s="1"/>
      <c r="AC247" s="49">
        <v>244</v>
      </c>
      <c r="AD247" s="90">
        <f t="shared" ca="1" si="89"/>
        <v>45149.779584764598</v>
      </c>
      <c r="AE247" s="49" t="str">
        <f t="shared" ca="1" si="90"/>
        <v>EQUIPO 1</v>
      </c>
      <c r="AF247" s="49" t="str">
        <f t="shared" ca="1" si="91"/>
        <v>FIN</v>
      </c>
      <c r="AG247" s="49">
        <f t="shared" ca="1" si="106"/>
        <v>1</v>
      </c>
      <c r="AH247" s="49">
        <f t="shared" ca="1" si="107"/>
        <v>1</v>
      </c>
      <c r="AI247" s="49">
        <f t="shared" ca="1" si="92"/>
        <v>1</v>
      </c>
      <c r="AJ247" s="49">
        <f t="shared" ca="1" si="93"/>
        <v>9900</v>
      </c>
      <c r="AK247" s="49">
        <f t="shared" ca="1" si="94"/>
        <v>42.24764671723824</v>
      </c>
      <c r="AL247" s="49">
        <f t="shared" ca="1" si="95"/>
        <v>418251.70250065858</v>
      </c>
      <c r="AM247" s="49">
        <f t="shared" ca="1" si="88"/>
        <v>418251.70250065858</v>
      </c>
      <c r="AN247" s="49">
        <f t="shared" ca="1" si="96"/>
        <v>2023</v>
      </c>
      <c r="AO247" s="49">
        <f t="shared" ca="1" si="97"/>
        <v>8</v>
      </c>
      <c r="AU247" s="25">
        <v>237</v>
      </c>
      <c r="AV247" s="25">
        <v>0.98820357287547822</v>
      </c>
      <c r="AW247" s="25">
        <v>0.99334843609471957</v>
      </c>
      <c r="AX247" s="25">
        <v>0.98179610757229063</v>
      </c>
      <c r="AY247" s="25">
        <v>0.99282330272590469</v>
      </c>
      <c r="AZ247" s="25">
        <v>0.9922617653947593</v>
      </c>
      <c r="BA247" s="25">
        <v>0.98772588665262007</v>
      </c>
      <c r="BB247" s="25">
        <v>0.97847180788467047</v>
      </c>
      <c r="BC247" s="25">
        <v>0.99538114600425498</v>
      </c>
      <c r="BD247" s="25">
        <v>0.99237489152717284</v>
      </c>
      <c r="BE247" s="25">
        <v>1</v>
      </c>
      <c r="BF247" s="25">
        <v>0.99228542776318418</v>
      </c>
      <c r="BG247" s="25">
        <v>0.99069190645755389</v>
      </c>
      <c r="BH247" s="25">
        <v>0.97847180788467047</v>
      </c>
      <c r="BI247" s="25">
        <v>0.99042253654262358</v>
      </c>
    </row>
    <row r="248" spans="4:61">
      <c r="D248" s="25">
        <v>244</v>
      </c>
      <c r="E248" s="56">
        <f t="shared" ca="1" si="98"/>
        <v>6.6926694649165341E-2</v>
      </c>
      <c r="F248" s="42">
        <f t="shared" ca="1" si="99"/>
        <v>719.50073140954441</v>
      </c>
      <c r="G248" s="42"/>
      <c r="H248" s="25">
        <v>244</v>
      </c>
      <c r="I248" s="42">
        <f t="shared" ca="1" si="100"/>
        <v>0.81458282047271613</v>
      </c>
      <c r="J248" s="42">
        <f t="shared" ca="1" si="101"/>
        <v>3.8130990597718992</v>
      </c>
      <c r="K248" s="4"/>
      <c r="L248" s="4"/>
      <c r="M248" s="4"/>
      <c r="O248" s="25">
        <v>244</v>
      </c>
      <c r="P248" s="58">
        <f t="shared" ca="1" si="102"/>
        <v>0.58582852470464974</v>
      </c>
      <c r="Q248" s="42">
        <f t="shared" ca="1" si="103"/>
        <v>135.0510618997499</v>
      </c>
      <c r="R248" s="42"/>
      <c r="S248" s="25">
        <v>244</v>
      </c>
      <c r="T248" s="58">
        <f t="shared" ca="1" si="104"/>
        <v>3.6502046282109957E-2</v>
      </c>
      <c r="U248" s="42">
        <f t="shared" ca="1" si="105"/>
        <v>2.9505537735283549</v>
      </c>
      <c r="W248" s="1"/>
      <c r="X248" s="1"/>
      <c r="Y248" s="1"/>
      <c r="Z248" s="1"/>
      <c r="AC248" s="49">
        <v>245</v>
      </c>
      <c r="AD248" s="90">
        <f t="shared" ca="1" si="89"/>
        <v>45151.539903377816</v>
      </c>
      <c r="AE248" s="49" t="str">
        <f t="shared" ca="1" si="90"/>
        <v>EQUIPO 1</v>
      </c>
      <c r="AF248" s="49" t="str">
        <f t="shared" ca="1" si="91"/>
        <v>INICIO</v>
      </c>
      <c r="AG248" s="49">
        <f t="shared" ca="1" si="106"/>
        <v>0</v>
      </c>
      <c r="AH248" s="49">
        <f t="shared" ca="1" si="107"/>
        <v>1</v>
      </c>
      <c r="AI248" s="49">
        <f t="shared" ca="1" si="92"/>
        <v>1</v>
      </c>
      <c r="AJ248" s="49">
        <f t="shared" ca="1" si="93"/>
        <v>5400</v>
      </c>
      <c r="AK248" s="49">
        <f t="shared" ca="1" si="94"/>
        <v>3.4584976119222119</v>
      </c>
      <c r="AL248" s="49">
        <f t="shared" ca="1" si="95"/>
        <v>18675.887104379945</v>
      </c>
      <c r="AM248" s="49">
        <f t="shared" ca="1" si="88"/>
        <v>34239.126358029898</v>
      </c>
      <c r="AN248" s="49">
        <f t="shared" ca="1" si="96"/>
        <v>2023</v>
      </c>
      <c r="AO248" s="49">
        <f t="shared" ca="1" si="97"/>
        <v>8</v>
      </c>
      <c r="AU248" s="25">
        <v>238</v>
      </c>
      <c r="AV248" s="25">
        <v>0.98315251642495483</v>
      </c>
      <c r="AW248" s="25">
        <v>0.99220400225260852</v>
      </c>
      <c r="AX248" s="25">
        <v>0.98798190761532767</v>
      </c>
      <c r="AY248" s="25">
        <v>0.98464232604865998</v>
      </c>
      <c r="AZ248" s="25">
        <v>0.99088872231389791</v>
      </c>
      <c r="BA248" s="25">
        <v>0.97606473275567018</v>
      </c>
      <c r="BB248" s="25">
        <v>0.98525410115975676</v>
      </c>
      <c r="BC248" s="25">
        <v>0.99266903064593814</v>
      </c>
      <c r="BD248" s="25">
        <v>0.98343908936526103</v>
      </c>
      <c r="BE248" s="25">
        <v>0.99578638310160372</v>
      </c>
      <c r="BF248" s="25">
        <v>0.98239132774145799</v>
      </c>
      <c r="BG248" s="25">
        <v>0.99001428491388255</v>
      </c>
      <c r="BH248" s="25">
        <v>0.97606473275567018</v>
      </c>
      <c r="BI248" s="25">
        <v>0.98709845635286475</v>
      </c>
    </row>
    <row r="249" spans="4:61">
      <c r="D249" s="25">
        <v>245</v>
      </c>
      <c r="E249" s="56">
        <f t="shared" ca="1" si="98"/>
        <v>0.59507422486454864</v>
      </c>
      <c r="F249" s="42">
        <f t="shared" ca="1" si="99"/>
        <v>112.3466432841881</v>
      </c>
      <c r="G249" s="42"/>
      <c r="H249" s="25">
        <v>245</v>
      </c>
      <c r="I249" s="42">
        <f t="shared" ca="1" si="100"/>
        <v>5.5507970255544103E-2</v>
      </c>
      <c r="J249" s="42">
        <f t="shared" ca="1" si="101"/>
        <v>3.0005480409539631</v>
      </c>
      <c r="K249" s="4"/>
      <c r="L249" s="4"/>
      <c r="M249" s="4"/>
      <c r="O249" s="25">
        <v>245</v>
      </c>
      <c r="P249" s="58">
        <f t="shared" ca="1" si="102"/>
        <v>3.3533496288991493E-2</v>
      </c>
      <c r="Q249" s="42">
        <f t="shared" ca="1" si="103"/>
        <v>944.42386437767061</v>
      </c>
      <c r="R249" s="42"/>
      <c r="S249" s="25">
        <v>245</v>
      </c>
      <c r="T249" s="58">
        <f t="shared" ca="1" si="104"/>
        <v>0.92375128649686378</v>
      </c>
      <c r="U249" s="42">
        <f t="shared" ca="1" si="105"/>
        <v>3.935759383353282</v>
      </c>
      <c r="W249" s="1"/>
      <c r="X249" s="1"/>
      <c r="Y249" s="1"/>
      <c r="Z249" s="1"/>
      <c r="AC249" s="49">
        <v>246</v>
      </c>
      <c r="AD249" s="90">
        <f t="shared" ca="1" si="89"/>
        <v>45151.684007444979</v>
      </c>
      <c r="AE249" s="49" t="str">
        <f t="shared" ca="1" si="90"/>
        <v>EQUIPO 1</v>
      </c>
      <c r="AF249" s="49" t="str">
        <f t="shared" ca="1" si="91"/>
        <v>FIN</v>
      </c>
      <c r="AG249" s="49">
        <f t="shared" ca="1" si="106"/>
        <v>1</v>
      </c>
      <c r="AH249" s="49">
        <f t="shared" ca="1" si="107"/>
        <v>1</v>
      </c>
      <c r="AI249" s="49">
        <f t="shared" ca="1" si="92"/>
        <v>1</v>
      </c>
      <c r="AJ249" s="49">
        <f t="shared" ca="1" si="93"/>
        <v>9900</v>
      </c>
      <c r="AK249" s="49">
        <f t="shared" ca="1" si="94"/>
        <v>54.563407964946236</v>
      </c>
      <c r="AL249" s="49">
        <f t="shared" ca="1" si="95"/>
        <v>540177.73885296774</v>
      </c>
      <c r="AM249" s="49">
        <f t="shared" ca="1" si="88"/>
        <v>540177.73885296774</v>
      </c>
      <c r="AN249" s="49">
        <f t="shared" ca="1" si="96"/>
        <v>2023</v>
      </c>
      <c r="AO249" s="49">
        <f t="shared" ca="1" si="97"/>
        <v>8</v>
      </c>
      <c r="AU249" s="25">
        <v>239</v>
      </c>
      <c r="AV249" s="25">
        <v>0.98600609961076502</v>
      </c>
      <c r="AW249" s="25">
        <v>0.99052515204989366</v>
      </c>
      <c r="AX249" s="25">
        <v>0.99500138759087287</v>
      </c>
      <c r="AY249" s="25">
        <v>0.98439407852379479</v>
      </c>
      <c r="AZ249" s="25">
        <v>0.98533048420529368</v>
      </c>
      <c r="BA249" s="25">
        <v>0.98827087461327057</v>
      </c>
      <c r="BB249" s="25">
        <v>0.99749669599172019</v>
      </c>
      <c r="BC249" s="25">
        <v>0.9875556051725155</v>
      </c>
      <c r="BD249" s="25">
        <v>0.98987207327381477</v>
      </c>
      <c r="BE249" s="25">
        <v>0.9730864467405792</v>
      </c>
      <c r="BF249" s="25">
        <v>0.99467381630807228</v>
      </c>
      <c r="BG249" s="25">
        <v>0.98768847516909097</v>
      </c>
      <c r="BH249" s="25">
        <v>0.9730864467405792</v>
      </c>
      <c r="BI249" s="25">
        <v>0.98834862530264178</v>
      </c>
    </row>
    <row r="250" spans="4:61">
      <c r="D250" s="25">
        <v>246</v>
      </c>
      <c r="E250" s="56">
        <f t="shared" ca="1" si="98"/>
        <v>0.85903564110053776</v>
      </c>
      <c r="F250" s="42">
        <f t="shared" ca="1" si="99"/>
        <v>28.202086472038637</v>
      </c>
      <c r="G250" s="42"/>
      <c r="H250" s="25">
        <v>246</v>
      </c>
      <c r="I250" s="42">
        <f t="shared" ca="1" si="100"/>
        <v>0.34306684948065147</v>
      </c>
      <c r="J250" s="42">
        <f t="shared" ca="1" si="101"/>
        <v>3.3889495935694374</v>
      </c>
      <c r="K250" s="4"/>
      <c r="L250" s="4"/>
      <c r="M250" s="4"/>
      <c r="O250" s="25">
        <v>246</v>
      </c>
      <c r="P250" s="58">
        <f t="shared" ca="1" si="102"/>
        <v>0.34633944611381118</v>
      </c>
      <c r="Q250" s="42">
        <f t="shared" ca="1" si="103"/>
        <v>277.54928331766024</v>
      </c>
      <c r="R250" s="42"/>
      <c r="S250" s="25">
        <v>246</v>
      </c>
      <c r="T250" s="58">
        <f t="shared" ca="1" si="104"/>
        <v>7.4195251027568299E-2</v>
      </c>
      <c r="U250" s="42">
        <f t="shared" ca="1" si="105"/>
        <v>3.0567785764784174</v>
      </c>
      <c r="W250" s="1"/>
      <c r="X250" s="1"/>
      <c r="Y250" s="1"/>
      <c r="Z250" s="1"/>
      <c r="AC250" s="49">
        <v>247</v>
      </c>
      <c r="AD250" s="90">
        <f t="shared" ca="1" si="89"/>
        <v>45153.957482776852</v>
      </c>
      <c r="AE250" s="49" t="str">
        <f t="shared" ca="1" si="90"/>
        <v>EQUIPO 2</v>
      </c>
      <c r="AF250" s="49" t="str">
        <f t="shared" ca="1" si="91"/>
        <v>INICIO</v>
      </c>
      <c r="AG250" s="49">
        <f t="shared" ca="1" si="106"/>
        <v>1</v>
      </c>
      <c r="AH250" s="49">
        <f t="shared" ca="1" si="107"/>
        <v>0</v>
      </c>
      <c r="AI250" s="49">
        <f t="shared" ca="1" si="92"/>
        <v>1</v>
      </c>
      <c r="AJ250" s="49">
        <f t="shared" ca="1" si="93"/>
        <v>4500</v>
      </c>
      <c r="AK250" s="49">
        <f t="shared" ca="1" si="94"/>
        <v>3.2181622524512932</v>
      </c>
      <c r="AL250" s="49">
        <f t="shared" ca="1" si="95"/>
        <v>14481.730136030819</v>
      </c>
      <c r="AM250" s="49">
        <f t="shared" ca="1" si="88"/>
        <v>31859.806299267802</v>
      </c>
      <c r="AN250" s="49">
        <f t="shared" ca="1" si="96"/>
        <v>2023</v>
      </c>
      <c r="AO250" s="49">
        <f t="shared" ca="1" si="97"/>
        <v>8</v>
      </c>
      <c r="AU250" s="25">
        <v>240</v>
      </c>
      <c r="AV250" s="25">
        <v>0.98956793962204392</v>
      </c>
      <c r="AW250" s="25">
        <v>0.97531292727300301</v>
      </c>
      <c r="AX250" s="25">
        <v>0.97957844306919495</v>
      </c>
      <c r="AY250" s="25">
        <v>0.99366590525351528</v>
      </c>
      <c r="AZ250" s="25">
        <v>0.97658650609803754</v>
      </c>
      <c r="BA250" s="25">
        <v>0.98906310099173955</v>
      </c>
      <c r="BB250" s="25">
        <v>0.98751357224264391</v>
      </c>
      <c r="BC250" s="25">
        <v>0.99540806523251701</v>
      </c>
      <c r="BD250" s="25">
        <v>0.99120312573408187</v>
      </c>
      <c r="BE250" s="25">
        <v>0.98189872769808995</v>
      </c>
      <c r="BF250" s="25">
        <v>0.99239675398026572</v>
      </c>
      <c r="BG250" s="25">
        <v>0.99032899390177531</v>
      </c>
      <c r="BH250" s="25">
        <v>0.97531292727300301</v>
      </c>
      <c r="BI250" s="25">
        <v>0.98676934881758083</v>
      </c>
    </row>
    <row r="251" spans="4:61">
      <c r="D251" s="25">
        <v>247</v>
      </c>
      <c r="E251" s="56">
        <f t="shared" ca="1" si="98"/>
        <v>0.9063714707315027</v>
      </c>
      <c r="F251" s="42">
        <f t="shared" ca="1" si="99"/>
        <v>17.279073213745971</v>
      </c>
      <c r="G251" s="42"/>
      <c r="H251" s="25">
        <v>247</v>
      </c>
      <c r="I251" s="42">
        <f t="shared" ca="1" si="100"/>
        <v>0.83443086538903177</v>
      </c>
      <c r="J251" s="42">
        <f t="shared" ca="1" si="101"/>
        <v>3.8382120343348722</v>
      </c>
      <c r="K251" s="4"/>
      <c r="L251" s="4"/>
      <c r="M251" s="4"/>
      <c r="O251" s="25">
        <v>247</v>
      </c>
      <c r="P251" s="58">
        <f t="shared" ca="1" si="102"/>
        <v>0.86071945015852691</v>
      </c>
      <c r="Q251" s="42">
        <f t="shared" ca="1" si="103"/>
        <v>35.446764239845592</v>
      </c>
      <c r="R251" s="42"/>
      <c r="S251" s="25">
        <v>247</v>
      </c>
      <c r="T251" s="58">
        <f t="shared" ca="1" si="104"/>
        <v>0.23168706627572355</v>
      </c>
      <c r="U251" s="42">
        <f t="shared" ca="1" si="105"/>
        <v>3.2743649524363256</v>
      </c>
      <c r="W251" s="1"/>
      <c r="X251" s="1"/>
      <c r="Y251" s="1"/>
      <c r="Z251" s="1"/>
      <c r="AC251" s="49">
        <v>248</v>
      </c>
      <c r="AD251" s="90">
        <f t="shared" ca="1" si="89"/>
        <v>45154.091572870704</v>
      </c>
      <c r="AE251" s="49" t="str">
        <f t="shared" ca="1" si="90"/>
        <v>EQUIPO 2</v>
      </c>
      <c r="AF251" s="49" t="str">
        <f t="shared" ca="1" si="91"/>
        <v>FIN</v>
      </c>
      <c r="AG251" s="49">
        <f t="shared" ca="1" si="106"/>
        <v>1</v>
      </c>
      <c r="AH251" s="49">
        <f t="shared" ca="1" si="107"/>
        <v>1</v>
      </c>
      <c r="AI251" s="49">
        <f t="shared" ca="1" si="92"/>
        <v>1</v>
      </c>
      <c r="AJ251" s="49">
        <f t="shared" ca="1" si="93"/>
        <v>9900</v>
      </c>
      <c r="AK251" s="49">
        <f t="shared" ca="1" si="94"/>
        <v>381.8022511031013</v>
      </c>
      <c r="AL251" s="49">
        <f t="shared" ca="1" si="95"/>
        <v>3779842.2859207029</v>
      </c>
      <c r="AM251" s="49">
        <f t="shared" ca="1" si="88"/>
        <v>3779842.2859207029</v>
      </c>
      <c r="AN251" s="49">
        <f t="shared" ca="1" si="96"/>
        <v>2023</v>
      </c>
      <c r="AO251" s="49">
        <f t="shared" ca="1" si="97"/>
        <v>8</v>
      </c>
      <c r="AU251" s="25">
        <v>241</v>
      </c>
      <c r="AV251" s="25">
        <v>0.98382153600896627</v>
      </c>
      <c r="AW251" s="25">
        <v>0.98821917628894451</v>
      </c>
      <c r="AX251" s="25">
        <v>0.98849227186808764</v>
      </c>
      <c r="AY251" s="25">
        <v>0.98379036975128153</v>
      </c>
      <c r="AZ251" s="25">
        <v>0.98612374004248937</v>
      </c>
      <c r="BA251" s="25">
        <v>0.99051697621799761</v>
      </c>
      <c r="BB251" s="25">
        <v>0.99088860804244439</v>
      </c>
      <c r="BC251" s="25">
        <v>0.98484453367367897</v>
      </c>
      <c r="BD251" s="25">
        <v>0.98134121102232452</v>
      </c>
      <c r="BE251" s="25">
        <v>0.98801854870010619</v>
      </c>
      <c r="BF251" s="25">
        <v>0.9770832731682414</v>
      </c>
      <c r="BG251" s="25">
        <v>0.99570118016568054</v>
      </c>
      <c r="BH251" s="25">
        <v>0.9770832731682414</v>
      </c>
      <c r="BI251" s="25">
        <v>0.98662040204146506</v>
      </c>
    </row>
    <row r="252" spans="4:61">
      <c r="D252" s="25">
        <v>248</v>
      </c>
      <c r="E252" s="56">
        <f t="shared" ca="1" si="98"/>
        <v>0.7347751901013746</v>
      </c>
      <c r="F252" s="42">
        <f t="shared" ca="1" si="99"/>
        <v>62.493325118525007</v>
      </c>
      <c r="G252" s="42"/>
      <c r="H252" s="25">
        <v>248</v>
      </c>
      <c r="I252" s="42">
        <f t="shared" ca="1" si="100"/>
        <v>0.58486091333322232</v>
      </c>
      <c r="J252" s="42">
        <f t="shared" ca="1" si="101"/>
        <v>3.5908836647436204</v>
      </c>
      <c r="K252" s="4"/>
      <c r="L252" s="4"/>
      <c r="M252" s="4"/>
      <c r="O252" s="25">
        <v>248</v>
      </c>
      <c r="P252" s="58">
        <f t="shared" ca="1" si="102"/>
        <v>0.8390472454580955</v>
      </c>
      <c r="Q252" s="42">
        <f t="shared" ca="1" si="103"/>
        <v>41.815238613633809</v>
      </c>
      <c r="R252" s="42"/>
      <c r="S252" s="25">
        <v>248</v>
      </c>
      <c r="T252" s="58">
        <f t="shared" ca="1" si="104"/>
        <v>0.60474859796141911</v>
      </c>
      <c r="U252" s="42">
        <f t="shared" ca="1" si="105"/>
        <v>3.5796726568789232</v>
      </c>
      <c r="W252" s="1"/>
      <c r="X252" s="1"/>
      <c r="Y252" s="1"/>
      <c r="Z252" s="1"/>
      <c r="AC252" s="49">
        <v>249</v>
      </c>
      <c r="AD252" s="90">
        <f t="shared" ca="1" si="89"/>
        <v>45170</v>
      </c>
      <c r="AE252" s="49" t="str">
        <f t="shared" ca="1" si="90"/>
        <v>CAMBIO MES</v>
      </c>
      <c r="AF252" s="49" t="str">
        <f t="shared" ca="1" si="91"/>
        <v>CAMBIO MES</v>
      </c>
      <c r="AG252" s="49">
        <f t="shared" ca="1" si="106"/>
        <v>1</v>
      </c>
      <c r="AH252" s="49">
        <f t="shared" ca="1" si="107"/>
        <v>1</v>
      </c>
      <c r="AI252" s="49">
        <f t="shared" ca="1" si="92"/>
        <v>1</v>
      </c>
      <c r="AJ252" s="49">
        <f t="shared" ca="1" si="93"/>
        <v>9900</v>
      </c>
      <c r="AK252" s="49">
        <f t="shared" ca="1" si="94"/>
        <v>78.364406310254708</v>
      </c>
      <c r="AL252" s="49">
        <f t="shared" ca="1" si="95"/>
        <v>775807.62247152161</v>
      </c>
      <c r="AM252" s="49">
        <f t="shared" ca="1" si="88"/>
        <v>775807.62247152161</v>
      </c>
      <c r="AN252" s="49">
        <f t="shared" ca="1" si="96"/>
        <v>2023</v>
      </c>
      <c r="AO252" s="49">
        <f t="shared" ca="1" si="97"/>
        <v>9</v>
      </c>
      <c r="AU252" s="25">
        <v>242</v>
      </c>
      <c r="AV252" s="25">
        <v>0.99148462058781828</v>
      </c>
      <c r="AW252" s="25">
        <v>0.98577129916224193</v>
      </c>
      <c r="AX252" s="25">
        <v>0.98846003317236686</v>
      </c>
      <c r="AY252" s="25">
        <v>0.99204849656525307</v>
      </c>
      <c r="AZ252" s="25">
        <v>0.98564417072893751</v>
      </c>
      <c r="BA252" s="25">
        <v>0.98805563111143946</v>
      </c>
      <c r="BB252" s="25">
        <v>0.98828430868933781</v>
      </c>
      <c r="BC252" s="25">
        <v>0.98529676082085427</v>
      </c>
      <c r="BD252" s="25">
        <v>0.99381158401414804</v>
      </c>
      <c r="BE252" s="25">
        <v>0.98320167849634643</v>
      </c>
      <c r="BF252" s="25">
        <v>0.99047576429044115</v>
      </c>
      <c r="BG252" s="25">
        <v>0.99284657790638198</v>
      </c>
      <c r="BH252" s="25">
        <v>0.98320167849634643</v>
      </c>
      <c r="BI252" s="25">
        <v>0.98875438472714039</v>
      </c>
    </row>
    <row r="253" spans="4:61">
      <c r="D253" s="25">
        <v>249</v>
      </c>
      <c r="E253" s="56">
        <f t="shared" ca="1" si="98"/>
        <v>0.19319663745157967</v>
      </c>
      <c r="F253" s="42">
        <f t="shared" ca="1" si="99"/>
        <v>411.03571860229425</v>
      </c>
      <c r="G253" s="42"/>
      <c r="H253" s="25">
        <v>249</v>
      </c>
      <c r="I253" s="42">
        <f t="shared" ca="1" si="100"/>
        <v>0.22566073232906625</v>
      </c>
      <c r="J253" s="42">
        <f t="shared" ca="1" si="101"/>
        <v>3.2749610747551068</v>
      </c>
      <c r="K253" s="4"/>
      <c r="L253" s="4"/>
      <c r="M253" s="4"/>
      <c r="O253" s="25">
        <v>249</v>
      </c>
      <c r="P253" s="58">
        <f t="shared" ca="1" si="102"/>
        <v>5.5993182624988425E-2</v>
      </c>
      <c r="Q253" s="42">
        <f t="shared" ca="1" si="103"/>
        <v>794.98587986847917</v>
      </c>
      <c r="R253" s="42"/>
      <c r="S253" s="25">
        <v>249</v>
      </c>
      <c r="T253" s="58">
        <f t="shared" ca="1" si="104"/>
        <v>0.7081317886182199</v>
      </c>
      <c r="U253" s="42">
        <f t="shared" ca="1" si="105"/>
        <v>3.6659438518727723</v>
      </c>
      <c r="W253" s="1"/>
      <c r="X253" s="1"/>
      <c r="Y253" s="1"/>
      <c r="Z253" s="1"/>
      <c r="AC253" s="49">
        <v>250</v>
      </c>
      <c r="AD253" s="90">
        <f t="shared" ca="1" si="89"/>
        <v>45173.265183596261</v>
      </c>
      <c r="AE253" s="49" t="str">
        <f t="shared" ca="1" si="90"/>
        <v>EQUIPO 2</v>
      </c>
      <c r="AF253" s="49" t="str">
        <f t="shared" ca="1" si="91"/>
        <v>INICIO</v>
      </c>
      <c r="AG253" s="49">
        <f t="shared" ca="1" si="106"/>
        <v>1</v>
      </c>
      <c r="AH253" s="49">
        <f t="shared" ca="1" si="107"/>
        <v>0</v>
      </c>
      <c r="AI253" s="49">
        <f t="shared" ca="1" si="92"/>
        <v>1</v>
      </c>
      <c r="AJ253" s="49">
        <f t="shared" ca="1" si="93"/>
        <v>4500</v>
      </c>
      <c r="AK253" s="49">
        <f t="shared" ca="1" si="94"/>
        <v>3.5577223083819263</v>
      </c>
      <c r="AL253" s="49">
        <f t="shared" ca="1" si="95"/>
        <v>16009.750387718668</v>
      </c>
      <c r="AM253" s="49">
        <f t="shared" ca="1" si="88"/>
        <v>35221.45085298107</v>
      </c>
      <c r="AN253" s="49">
        <f t="shared" ca="1" si="96"/>
        <v>2023</v>
      </c>
      <c r="AO253" s="49">
        <f t="shared" ca="1" si="97"/>
        <v>9</v>
      </c>
      <c r="AU253" s="25">
        <v>243</v>
      </c>
      <c r="AV253" s="25">
        <v>0.97616744898387509</v>
      </c>
      <c r="AW253" s="25">
        <v>0.97259192754638413</v>
      </c>
      <c r="AX253" s="25">
        <v>0.98631514251589147</v>
      </c>
      <c r="AY253" s="25">
        <v>0.97865271498364104</v>
      </c>
      <c r="AZ253" s="25">
        <v>0.97734726136343764</v>
      </c>
      <c r="BA253" s="25">
        <v>0.99082452135837895</v>
      </c>
      <c r="BB253" s="25">
        <v>0.99371785476933594</v>
      </c>
      <c r="BC253" s="25">
        <v>0.99263320261926502</v>
      </c>
      <c r="BD253" s="25">
        <v>0.98578649801198714</v>
      </c>
      <c r="BE253" s="25">
        <v>0.99526944721354982</v>
      </c>
      <c r="BF253" s="25">
        <v>0.98393199876079562</v>
      </c>
      <c r="BG253" s="25">
        <v>0.98670638858311566</v>
      </c>
      <c r="BH253" s="25">
        <v>0.97259192754638413</v>
      </c>
      <c r="BI253" s="25">
        <v>0.98503770216801689</v>
      </c>
    </row>
    <row r="254" spans="4:61">
      <c r="D254" s="25">
        <v>250</v>
      </c>
      <c r="E254" s="56">
        <f t="shared" ca="1" si="98"/>
        <v>0.22819427226261113</v>
      </c>
      <c r="F254" s="42">
        <f t="shared" ca="1" si="99"/>
        <v>364.51012971759872</v>
      </c>
      <c r="G254" s="42"/>
      <c r="H254" s="25">
        <v>250</v>
      </c>
      <c r="I254" s="42">
        <f t="shared" ca="1" si="100"/>
        <v>0.66657838850782292</v>
      </c>
      <c r="J254" s="42">
        <f t="shared" ca="1" si="101"/>
        <v>3.6614565658957257</v>
      </c>
      <c r="K254" s="4"/>
      <c r="L254" s="4"/>
      <c r="M254" s="4"/>
      <c r="O254" s="25">
        <v>250</v>
      </c>
      <c r="P254" s="58">
        <f t="shared" ca="1" si="102"/>
        <v>0.56412301138048004</v>
      </c>
      <c r="Q254" s="42">
        <f t="shared" ca="1" si="103"/>
        <v>145.1026591472467</v>
      </c>
      <c r="R254" s="42"/>
      <c r="S254" s="25">
        <v>250</v>
      </c>
      <c r="T254" s="58">
        <f t="shared" ca="1" si="104"/>
        <v>0.18051109153454892</v>
      </c>
      <c r="U254" s="42">
        <f t="shared" ca="1" si="105"/>
        <v>3.219316633906252</v>
      </c>
      <c r="W254" s="1"/>
      <c r="X254" s="1"/>
      <c r="Y254" s="1"/>
      <c r="Z254" s="1"/>
      <c r="AC254" s="49">
        <v>251</v>
      </c>
      <c r="AD254" s="90">
        <f t="shared" ca="1" si="89"/>
        <v>45173.413422025777</v>
      </c>
      <c r="AE254" s="49" t="str">
        <f t="shared" ca="1" si="90"/>
        <v>EQUIPO 2</v>
      </c>
      <c r="AF254" s="49" t="str">
        <f t="shared" ca="1" si="91"/>
        <v>FIN</v>
      </c>
      <c r="AG254" s="49">
        <f t="shared" ca="1" si="106"/>
        <v>1</v>
      </c>
      <c r="AH254" s="49">
        <f t="shared" ca="1" si="107"/>
        <v>1</v>
      </c>
      <c r="AI254" s="49">
        <f t="shared" ca="1" si="92"/>
        <v>1</v>
      </c>
      <c r="AJ254" s="49">
        <f t="shared" ca="1" si="93"/>
        <v>9900</v>
      </c>
      <c r="AK254" s="49">
        <f t="shared" ca="1" si="94"/>
        <v>236.75466425763443</v>
      </c>
      <c r="AL254" s="49">
        <f t="shared" ca="1" si="95"/>
        <v>2343871.1761505809</v>
      </c>
      <c r="AM254" s="49">
        <f t="shared" ca="1" si="88"/>
        <v>2343871.1761505809</v>
      </c>
      <c r="AN254" s="49">
        <f t="shared" ca="1" si="96"/>
        <v>2023</v>
      </c>
      <c r="AO254" s="49">
        <f t="shared" ca="1" si="97"/>
        <v>9</v>
      </c>
      <c r="AU254" s="25">
        <v>244</v>
      </c>
      <c r="AV254" s="25">
        <v>0.9934984176069549</v>
      </c>
      <c r="AW254" s="25">
        <v>0.98930120278964762</v>
      </c>
      <c r="AX254" s="25">
        <v>0.99149864008115907</v>
      </c>
      <c r="AY254" s="25">
        <v>0.9947232887087295</v>
      </c>
      <c r="AZ254" s="25">
        <v>0.99227165354220259</v>
      </c>
      <c r="BA254" s="25">
        <v>0.98924922614925459</v>
      </c>
      <c r="BB254" s="25">
        <v>0.9874516747379557</v>
      </c>
      <c r="BC254" s="25">
        <v>0.98361050973169684</v>
      </c>
      <c r="BD254" s="25">
        <v>0.98353732043456554</v>
      </c>
      <c r="BE254" s="25">
        <v>0.98696605095389245</v>
      </c>
      <c r="BF254" s="25">
        <v>1</v>
      </c>
      <c r="BG254" s="25">
        <v>0.98024468006257792</v>
      </c>
      <c r="BH254" s="25">
        <v>0.98024468006257792</v>
      </c>
      <c r="BI254" s="25">
        <v>0.98929425914833891</v>
      </c>
    </row>
    <row r="255" spans="4:61">
      <c r="D255" s="25">
        <v>251</v>
      </c>
      <c r="E255" s="56">
        <f t="shared" ca="1" si="98"/>
        <v>0.44205275044973646</v>
      </c>
      <c r="F255" s="42">
        <f t="shared" ca="1" si="99"/>
        <v>186.98027487721194</v>
      </c>
      <c r="G255" s="42"/>
      <c r="H255" s="25">
        <v>251</v>
      </c>
      <c r="I255" s="42">
        <f t="shared" ca="1" si="100"/>
        <v>0.52061758260930024</v>
      </c>
      <c r="J255" s="42">
        <f t="shared" ca="1" si="101"/>
        <v>3.5377788492757731</v>
      </c>
      <c r="K255" s="4"/>
      <c r="L255" s="4"/>
      <c r="M255" s="4"/>
      <c r="O255" s="25">
        <v>251</v>
      </c>
      <c r="P255" s="58">
        <f t="shared" ca="1" si="102"/>
        <v>0.89075316218669065</v>
      </c>
      <c r="Q255" s="42">
        <f t="shared" ca="1" si="103"/>
        <v>26.972491876056743</v>
      </c>
      <c r="R255" s="42"/>
      <c r="S255" s="25">
        <v>251</v>
      </c>
      <c r="T255" s="58">
        <f t="shared" ca="1" si="104"/>
        <v>0.88078315270292507</v>
      </c>
      <c r="U255" s="42">
        <f t="shared" ca="1" si="105"/>
        <v>3.8587861416216804</v>
      </c>
      <c r="W255" s="1"/>
      <c r="X255" s="1"/>
      <c r="Y255" s="1"/>
      <c r="Z255" s="1"/>
      <c r="AC255" s="49">
        <v>252</v>
      </c>
      <c r="AD255" s="90">
        <f t="shared" ca="1" si="89"/>
        <v>45183.278199703178</v>
      </c>
      <c r="AE255" s="49" t="str">
        <f t="shared" ca="1" si="90"/>
        <v>EQUIPO 2</v>
      </c>
      <c r="AF255" s="49" t="str">
        <f t="shared" ca="1" si="91"/>
        <v>INICIO</v>
      </c>
      <c r="AG255" s="49">
        <f t="shared" ca="1" si="106"/>
        <v>1</v>
      </c>
      <c r="AH255" s="49">
        <f t="shared" ca="1" si="107"/>
        <v>0</v>
      </c>
      <c r="AI255" s="49">
        <f t="shared" ca="1" si="92"/>
        <v>1</v>
      </c>
      <c r="AJ255" s="49">
        <f t="shared" ca="1" si="93"/>
        <v>4500</v>
      </c>
      <c r="AK255" s="49">
        <f t="shared" ca="1" si="94"/>
        <v>3.4584730580099858</v>
      </c>
      <c r="AL255" s="49">
        <f t="shared" ca="1" si="95"/>
        <v>15563.128761044936</v>
      </c>
      <c r="AM255" s="49">
        <f t="shared" ca="1" si="88"/>
        <v>34238.88327429886</v>
      </c>
      <c r="AN255" s="49">
        <f t="shared" ca="1" si="96"/>
        <v>2023</v>
      </c>
      <c r="AO255" s="49">
        <f t="shared" ca="1" si="97"/>
        <v>9</v>
      </c>
      <c r="AU255" s="25">
        <v>245</v>
      </c>
      <c r="AV255" s="25">
        <v>0.9897184251477128</v>
      </c>
      <c r="AW255" s="25">
        <v>0.98828239017582276</v>
      </c>
      <c r="AX255" s="25">
        <v>0.99559575612208251</v>
      </c>
      <c r="AY255" s="25">
        <v>0.98181362184101562</v>
      </c>
      <c r="AZ255" s="25">
        <v>0.99286476782248034</v>
      </c>
      <c r="BA255" s="25">
        <v>0.99405672518288624</v>
      </c>
      <c r="BB255" s="25">
        <v>0.97037940699323089</v>
      </c>
      <c r="BC255" s="25">
        <v>0.986126613774854</v>
      </c>
      <c r="BD255" s="25">
        <v>0.98619894499492722</v>
      </c>
      <c r="BE255" s="25">
        <v>0.98769626585920556</v>
      </c>
      <c r="BF255" s="25">
        <v>0.98194082233718338</v>
      </c>
      <c r="BG255" s="25">
        <v>0.99210652668052812</v>
      </c>
      <c r="BH255" s="25">
        <v>0.97037940699323089</v>
      </c>
      <c r="BI255" s="25">
        <v>0.98726823239157302</v>
      </c>
    </row>
    <row r="256" spans="4:61">
      <c r="D256" s="25">
        <v>252</v>
      </c>
      <c r="E256" s="56">
        <f t="shared" ca="1" si="98"/>
        <v>0.50806834423144531</v>
      </c>
      <c r="F256" s="42">
        <f t="shared" ca="1" si="99"/>
        <v>151.51469494416389</v>
      </c>
      <c r="G256" s="42"/>
      <c r="H256" s="25">
        <v>252</v>
      </c>
      <c r="I256" s="42">
        <f t="shared" ca="1" si="100"/>
        <v>0.63849753961931399</v>
      </c>
      <c r="J256" s="42">
        <f t="shared" ca="1" si="101"/>
        <v>3.6366287211790325</v>
      </c>
      <c r="K256" s="4"/>
      <c r="L256" s="4"/>
      <c r="M256" s="4"/>
      <c r="O256" s="25">
        <v>252</v>
      </c>
      <c r="P256" s="58">
        <f t="shared" ca="1" si="102"/>
        <v>0.18586203229321896</v>
      </c>
      <c r="Q256" s="42">
        <f t="shared" ca="1" si="103"/>
        <v>451.22653117248842</v>
      </c>
      <c r="R256" s="42"/>
      <c r="S256" s="25">
        <v>252</v>
      </c>
      <c r="T256" s="58">
        <f t="shared" ca="1" si="104"/>
        <v>0.26309276431845685</v>
      </c>
      <c r="U256" s="42">
        <f t="shared" ca="1" si="105"/>
        <v>3.3047632769488988</v>
      </c>
      <c r="W256" s="1"/>
      <c r="X256" s="1"/>
      <c r="Y256" s="1"/>
      <c r="Z256" s="1"/>
      <c r="AC256" s="49">
        <v>253</v>
      </c>
      <c r="AD256" s="90">
        <f t="shared" ca="1" si="89"/>
        <v>45183.422302747262</v>
      </c>
      <c r="AE256" s="49" t="str">
        <f t="shared" ca="1" si="90"/>
        <v>EQUIPO 2</v>
      </c>
      <c r="AF256" s="49" t="str">
        <f t="shared" ca="1" si="91"/>
        <v>FIN</v>
      </c>
      <c r="AG256" s="49">
        <f t="shared" ca="1" si="106"/>
        <v>1</v>
      </c>
      <c r="AH256" s="49">
        <f t="shared" ca="1" si="107"/>
        <v>1</v>
      </c>
      <c r="AI256" s="49">
        <f t="shared" ca="1" si="92"/>
        <v>1</v>
      </c>
      <c r="AJ256" s="49">
        <f t="shared" ca="1" si="93"/>
        <v>9900</v>
      </c>
      <c r="AK256" s="49">
        <f t="shared" ca="1" si="94"/>
        <v>107.61403680138756</v>
      </c>
      <c r="AL256" s="49">
        <f t="shared" ca="1" si="95"/>
        <v>1065378.9643337368</v>
      </c>
      <c r="AM256" s="49">
        <f t="shared" ca="1" si="88"/>
        <v>1065378.9643337368</v>
      </c>
      <c r="AN256" s="49">
        <f t="shared" ca="1" si="96"/>
        <v>2023</v>
      </c>
      <c r="AO256" s="49">
        <f t="shared" ca="1" si="97"/>
        <v>9</v>
      </c>
      <c r="AU256" s="25">
        <v>246</v>
      </c>
      <c r="AV256" s="25">
        <v>0.97976223399898399</v>
      </c>
      <c r="AW256" s="25">
        <v>0.98966959066119065</v>
      </c>
      <c r="AX256" s="25">
        <v>0.99115934623865354</v>
      </c>
      <c r="AY256" s="25">
        <v>0.98912367329745832</v>
      </c>
      <c r="AZ256" s="25">
        <v>0.98546605677009058</v>
      </c>
      <c r="BA256" s="25">
        <v>0.99165683151762951</v>
      </c>
      <c r="BB256" s="25">
        <v>0.99540399729363482</v>
      </c>
      <c r="BC256" s="25">
        <v>0.97548672158849192</v>
      </c>
      <c r="BD256" s="25">
        <v>0.98476168195383507</v>
      </c>
      <c r="BE256" s="25">
        <v>0.99340681918584184</v>
      </c>
      <c r="BF256" s="25">
        <v>0.99282626469408353</v>
      </c>
      <c r="BG256" s="25">
        <v>0.9846615480444737</v>
      </c>
      <c r="BH256" s="25">
        <v>0.97548672158849192</v>
      </c>
      <c r="BI256" s="25">
        <v>0.98780225931748999</v>
      </c>
    </row>
    <row r="257" spans="4:61">
      <c r="D257" s="25">
        <v>253</v>
      </c>
      <c r="E257" s="56">
        <f t="shared" ca="1" si="98"/>
        <v>0.2533507248149407</v>
      </c>
      <c r="F257" s="42">
        <f t="shared" ca="1" si="99"/>
        <v>335.61518382291507</v>
      </c>
      <c r="G257" s="42"/>
      <c r="H257" s="25">
        <v>253</v>
      </c>
      <c r="I257" s="42">
        <f t="shared" ca="1" si="100"/>
        <v>0.79769123348213711</v>
      </c>
      <c r="J257" s="42">
        <f t="shared" ca="1" si="101"/>
        <v>3.7930155462693182</v>
      </c>
      <c r="K257" s="4"/>
      <c r="L257" s="4"/>
      <c r="M257" s="4"/>
      <c r="O257" s="25">
        <v>253</v>
      </c>
      <c r="P257" s="58">
        <f t="shared" ca="1" si="102"/>
        <v>0.77360549181835303</v>
      </c>
      <c r="Q257" s="42">
        <f t="shared" ca="1" si="103"/>
        <v>62.392059538435007</v>
      </c>
      <c r="R257" s="42"/>
      <c r="S257" s="25">
        <v>253</v>
      </c>
      <c r="T257" s="58">
        <f t="shared" ca="1" si="104"/>
        <v>0.87127723157035519</v>
      </c>
      <c r="U257" s="42">
        <f t="shared" ca="1" si="105"/>
        <v>3.8445863548945955</v>
      </c>
      <c r="W257" s="1"/>
      <c r="X257" s="1"/>
      <c r="Y257" s="1"/>
      <c r="Z257" s="1"/>
      <c r="AC257" s="49">
        <v>254</v>
      </c>
      <c r="AD257" s="90">
        <f t="shared" ca="1" si="89"/>
        <v>45187.90622094732</v>
      </c>
      <c r="AE257" s="49" t="str">
        <f t="shared" ca="1" si="90"/>
        <v>EQUIPO 2</v>
      </c>
      <c r="AF257" s="49" t="str">
        <f t="shared" ca="1" si="91"/>
        <v>INICIO</v>
      </c>
      <c r="AG257" s="49">
        <f t="shared" ca="1" si="106"/>
        <v>1</v>
      </c>
      <c r="AH257" s="49">
        <f t="shared" ca="1" si="107"/>
        <v>0</v>
      </c>
      <c r="AI257" s="49">
        <f t="shared" ca="1" si="92"/>
        <v>1</v>
      </c>
      <c r="AJ257" s="49">
        <f t="shared" ca="1" si="93"/>
        <v>4500</v>
      </c>
      <c r="AK257" s="49">
        <f t="shared" ca="1" si="94"/>
        <v>3.9056648144032806</v>
      </c>
      <c r="AL257" s="49">
        <f t="shared" ca="1" si="95"/>
        <v>17575.491664814763</v>
      </c>
      <c r="AM257" s="49">
        <f t="shared" ca="1" si="88"/>
        <v>38666.081662592478</v>
      </c>
      <c r="AN257" s="49">
        <f t="shared" ca="1" si="96"/>
        <v>2023</v>
      </c>
      <c r="AO257" s="49">
        <f t="shared" ca="1" si="97"/>
        <v>9</v>
      </c>
      <c r="AU257" s="25">
        <v>247</v>
      </c>
      <c r="AV257" s="25">
        <v>0.98074956704729255</v>
      </c>
      <c r="AW257" s="25">
        <v>0.9951594846634314</v>
      </c>
      <c r="AX257" s="25">
        <v>0.99784446474030897</v>
      </c>
      <c r="AY257" s="25">
        <v>0.99256126610268813</v>
      </c>
      <c r="AZ257" s="25">
        <v>0.9840802138880298</v>
      </c>
      <c r="BA257" s="25">
        <v>0.98508122795068309</v>
      </c>
      <c r="BB257" s="25">
        <v>0.98761978989898547</v>
      </c>
      <c r="BC257" s="25">
        <v>0.9867414097500099</v>
      </c>
      <c r="BD257" s="25">
        <v>0.98852769150705067</v>
      </c>
      <c r="BE257" s="25">
        <v>0.9823046478912606</v>
      </c>
      <c r="BF257" s="25">
        <v>0.98005548924435659</v>
      </c>
      <c r="BG257" s="25">
        <v>0.98790739406842232</v>
      </c>
      <c r="BH257" s="25">
        <v>0.98005548924435659</v>
      </c>
      <c r="BI257" s="25">
        <v>0.98738986453980193</v>
      </c>
    </row>
    <row r="258" spans="4:61">
      <c r="D258" s="25">
        <v>254</v>
      </c>
      <c r="E258" s="56">
        <f t="shared" ca="1" si="98"/>
        <v>0.66344482926028814</v>
      </c>
      <c r="F258" s="42">
        <f t="shared" ca="1" si="99"/>
        <v>86.232962998910196</v>
      </c>
      <c r="G258" s="42"/>
      <c r="H258" s="25">
        <v>254</v>
      </c>
      <c r="I258" s="42">
        <f t="shared" ca="1" si="100"/>
        <v>0.86340792145050482</v>
      </c>
      <c r="J258" s="42">
        <f t="shared" ca="1" si="101"/>
        <v>3.8786788713969096</v>
      </c>
      <c r="K258" s="4"/>
      <c r="L258" s="4"/>
      <c r="M258" s="4"/>
      <c r="O258" s="25">
        <v>254</v>
      </c>
      <c r="P258" s="58">
        <f t="shared" ca="1" si="102"/>
        <v>0.85826118362482151</v>
      </c>
      <c r="Q258" s="42">
        <f t="shared" ca="1" si="103"/>
        <v>36.158374578268315</v>
      </c>
      <c r="R258" s="42"/>
      <c r="S258" s="25">
        <v>254</v>
      </c>
      <c r="T258" s="58">
        <f t="shared" ca="1" si="104"/>
        <v>0.52618048289613739</v>
      </c>
      <c r="U258" s="42">
        <f t="shared" ca="1" si="105"/>
        <v>3.5185518712271984</v>
      </c>
      <c r="W258" s="1"/>
      <c r="X258" s="1"/>
      <c r="Y258" s="1"/>
      <c r="Z258" s="1"/>
      <c r="AC258" s="49">
        <v>255</v>
      </c>
      <c r="AD258" s="90">
        <f t="shared" ca="1" si="89"/>
        <v>45188.068956981253</v>
      </c>
      <c r="AE258" s="49" t="str">
        <f t="shared" ca="1" si="90"/>
        <v>EQUIPO 2</v>
      </c>
      <c r="AF258" s="49" t="str">
        <f t="shared" ca="1" si="91"/>
        <v>FIN</v>
      </c>
      <c r="AG258" s="49">
        <f t="shared" ca="1" si="106"/>
        <v>1</v>
      </c>
      <c r="AH258" s="49">
        <f t="shared" ca="1" si="107"/>
        <v>1</v>
      </c>
      <c r="AI258" s="49">
        <f t="shared" ca="1" si="92"/>
        <v>1</v>
      </c>
      <c r="AJ258" s="49">
        <f t="shared" ca="1" si="93"/>
        <v>9900</v>
      </c>
      <c r="AK258" s="49">
        <f t="shared" ca="1" si="94"/>
        <v>101.41462326905457</v>
      </c>
      <c r="AL258" s="49">
        <f t="shared" ca="1" si="95"/>
        <v>1004004.7703636403</v>
      </c>
      <c r="AM258" s="49">
        <f t="shared" ca="1" si="88"/>
        <v>1004004.7703636403</v>
      </c>
      <c r="AN258" s="49">
        <f t="shared" ca="1" si="96"/>
        <v>2023</v>
      </c>
      <c r="AO258" s="49">
        <f t="shared" ca="1" si="97"/>
        <v>9</v>
      </c>
      <c r="AU258" s="25">
        <v>248</v>
      </c>
      <c r="AV258" s="25">
        <v>0.98586431029420263</v>
      </c>
      <c r="AW258" s="25">
        <v>0.98798503799919934</v>
      </c>
      <c r="AX258" s="25">
        <v>0.97201413315701835</v>
      </c>
      <c r="AY258" s="25">
        <v>0.99437611146116411</v>
      </c>
      <c r="AZ258" s="25">
        <v>0.9961759239659066</v>
      </c>
      <c r="BA258" s="25">
        <v>0.98828352378281359</v>
      </c>
      <c r="BB258" s="25">
        <v>0.98884476183523096</v>
      </c>
      <c r="BC258" s="25">
        <v>0.98930553162629642</v>
      </c>
      <c r="BD258" s="25">
        <v>0.99480916009723408</v>
      </c>
      <c r="BE258" s="25">
        <v>0.99122769425626023</v>
      </c>
      <c r="BF258" s="25">
        <v>0.99569167551407267</v>
      </c>
      <c r="BG258" s="25">
        <v>0.98147341813310462</v>
      </c>
      <c r="BH258" s="25">
        <v>0.97201413315701835</v>
      </c>
      <c r="BI258" s="25">
        <v>0.98878168868547056</v>
      </c>
    </row>
    <row r="259" spans="4:61">
      <c r="D259" s="25">
        <v>255</v>
      </c>
      <c r="E259" s="56">
        <f t="shared" ca="1" si="98"/>
        <v>0.94991140488339942</v>
      </c>
      <c r="F259" s="42">
        <f t="shared" ca="1" si="99"/>
        <v>8.3281478687602046</v>
      </c>
      <c r="G259" s="42"/>
      <c r="H259" s="25">
        <v>255</v>
      </c>
      <c r="I259" s="42">
        <f t="shared" ca="1" si="100"/>
        <v>0.54634995974679001</v>
      </c>
      <c r="J259" s="42">
        <f t="shared" ca="1" si="101"/>
        <v>3.5589178014035454</v>
      </c>
      <c r="K259" s="4"/>
      <c r="L259" s="4"/>
      <c r="M259" s="4"/>
      <c r="O259" s="25">
        <v>255</v>
      </c>
      <c r="P259" s="58">
        <f t="shared" ca="1" si="102"/>
        <v>0.47761355783260417</v>
      </c>
      <c r="Q259" s="42">
        <f t="shared" ca="1" si="103"/>
        <v>189.81080590106396</v>
      </c>
      <c r="R259" s="42"/>
      <c r="S259" s="25">
        <v>255</v>
      </c>
      <c r="T259" s="58">
        <f t="shared" ca="1" si="104"/>
        <v>0.20070009279671464</v>
      </c>
      <c r="U259" s="42">
        <f t="shared" ca="1" si="105"/>
        <v>3.2420233534339356</v>
      </c>
      <c r="W259" s="1"/>
      <c r="X259" s="1"/>
      <c r="Y259" s="1"/>
      <c r="Z259" s="1"/>
      <c r="AC259" s="49">
        <v>256</v>
      </c>
      <c r="AD259" s="90">
        <f t="shared" ca="1" si="89"/>
        <v>45192.29456628413</v>
      </c>
      <c r="AE259" s="49" t="str">
        <f t="shared" ca="1" si="90"/>
        <v>EQUIPO 2</v>
      </c>
      <c r="AF259" s="49" t="str">
        <f t="shared" ca="1" si="91"/>
        <v>INICIO</v>
      </c>
      <c r="AG259" s="49">
        <f t="shared" ca="1" si="106"/>
        <v>1</v>
      </c>
      <c r="AH259" s="49">
        <f t="shared" ca="1" si="107"/>
        <v>0</v>
      </c>
      <c r="AI259" s="49">
        <f t="shared" ca="1" si="92"/>
        <v>1</v>
      </c>
      <c r="AJ259" s="49">
        <f t="shared" ca="1" si="93"/>
        <v>4500</v>
      </c>
      <c r="AK259" s="49">
        <f t="shared" ca="1" si="94"/>
        <v>3.6327149308053777</v>
      </c>
      <c r="AL259" s="49">
        <f t="shared" ca="1" si="95"/>
        <v>16347.217188624199</v>
      </c>
      <c r="AM259" s="49">
        <f t="shared" ca="1" si="88"/>
        <v>35963.877814973239</v>
      </c>
      <c r="AN259" s="49">
        <f t="shared" ca="1" si="96"/>
        <v>2023</v>
      </c>
      <c r="AO259" s="49">
        <f t="shared" ca="1" si="97"/>
        <v>9</v>
      </c>
      <c r="AU259" s="25">
        <v>249</v>
      </c>
      <c r="AV259" s="25">
        <v>0.97650889307480981</v>
      </c>
      <c r="AW259" s="25">
        <v>0.98898314715081759</v>
      </c>
      <c r="AX259" s="25">
        <v>0.98864329222902869</v>
      </c>
      <c r="AY259" s="25">
        <v>0.98217085256869519</v>
      </c>
      <c r="AZ259" s="25">
        <v>0.99034028352503489</v>
      </c>
      <c r="BA259" s="25">
        <v>0.9800882924778942</v>
      </c>
      <c r="BB259" s="25">
        <v>0.98119258510153784</v>
      </c>
      <c r="BC259" s="25">
        <v>0.99075236645891873</v>
      </c>
      <c r="BD259" s="25">
        <v>0.98844153579614924</v>
      </c>
      <c r="BE259" s="25">
        <v>0.99049896184295116</v>
      </c>
      <c r="BF259" s="25">
        <v>0.98565011846437833</v>
      </c>
      <c r="BG259" s="25">
        <v>0.99352881305119967</v>
      </c>
      <c r="BH259" s="25">
        <v>0.97650889307480981</v>
      </c>
      <c r="BI259" s="25">
        <v>0.98646920867342947</v>
      </c>
    </row>
    <row r="260" spans="4:61">
      <c r="D260" s="25">
        <v>256</v>
      </c>
      <c r="E260" s="56">
        <f t="shared" ca="1" si="98"/>
        <v>0.57356951496936759</v>
      </c>
      <c r="F260" s="42">
        <f t="shared" ca="1" si="99"/>
        <v>121.3485716722394</v>
      </c>
      <c r="G260" s="42"/>
      <c r="H260" s="25">
        <v>256</v>
      </c>
      <c r="I260" s="42">
        <f t="shared" ca="1" si="100"/>
        <v>0.68269242680289111</v>
      </c>
      <c r="J260" s="42">
        <f t="shared" ca="1" si="101"/>
        <v>3.676070263951968</v>
      </c>
      <c r="K260" s="4"/>
      <c r="L260" s="4"/>
      <c r="M260" s="4"/>
      <c r="O260" s="25">
        <v>256</v>
      </c>
      <c r="P260" s="58">
        <f t="shared" ca="1" si="102"/>
        <v>0.36897688135793039</v>
      </c>
      <c r="Q260" s="42">
        <f t="shared" ca="1" si="103"/>
        <v>260.13824216460227</v>
      </c>
      <c r="R260" s="42"/>
      <c r="S260" s="25">
        <v>256</v>
      </c>
      <c r="T260" s="58">
        <f t="shared" ca="1" si="104"/>
        <v>0.3950265162387625</v>
      </c>
      <c r="U260" s="42">
        <f t="shared" ca="1" si="105"/>
        <v>3.4171105694607062</v>
      </c>
      <c r="W260" s="1"/>
      <c r="X260" s="1"/>
      <c r="Y260" s="1"/>
      <c r="Z260" s="1"/>
      <c r="AC260" s="49">
        <v>257</v>
      </c>
      <c r="AD260" s="90">
        <f t="shared" ca="1" si="89"/>
        <v>45192.445929406247</v>
      </c>
      <c r="AE260" s="49" t="str">
        <f t="shared" ca="1" si="90"/>
        <v>EQUIPO 2</v>
      </c>
      <c r="AF260" s="49" t="str">
        <f t="shared" ca="1" si="91"/>
        <v>FIN</v>
      </c>
      <c r="AG260" s="49">
        <f t="shared" ca="1" si="106"/>
        <v>1</v>
      </c>
      <c r="AH260" s="49">
        <f t="shared" ca="1" si="107"/>
        <v>1</v>
      </c>
      <c r="AI260" s="49">
        <f t="shared" ca="1" si="92"/>
        <v>1</v>
      </c>
      <c r="AJ260" s="49">
        <f t="shared" ca="1" si="93"/>
        <v>9900</v>
      </c>
      <c r="AK260" s="49">
        <f t="shared" ca="1" si="94"/>
        <v>18.777883377741091</v>
      </c>
      <c r="AL260" s="49">
        <f t="shared" ca="1" si="95"/>
        <v>185901.0454396368</v>
      </c>
      <c r="AM260" s="49">
        <f t="shared" ref="AM260:AM323" ca="1" si="112">$AR$2*AK260</f>
        <v>185901.0454396368</v>
      </c>
      <c r="AN260" s="49">
        <f t="shared" ca="1" si="96"/>
        <v>2023</v>
      </c>
      <c r="AO260" s="49">
        <f t="shared" ca="1" si="97"/>
        <v>9</v>
      </c>
      <c r="AU260" s="25">
        <v>250</v>
      </c>
      <c r="AV260" s="25">
        <v>0.98541233226951053</v>
      </c>
      <c r="AW260" s="25">
        <v>0.97672704328982429</v>
      </c>
      <c r="AX260" s="25">
        <v>0.9926193154479197</v>
      </c>
      <c r="AY260" s="25">
        <v>0.97915768022350924</v>
      </c>
      <c r="AZ260" s="25">
        <v>0.98550495971553265</v>
      </c>
      <c r="BA260" s="25">
        <v>0.99304046046357464</v>
      </c>
      <c r="BB260" s="25">
        <v>0.99539970614330053</v>
      </c>
      <c r="BC260" s="25">
        <v>0.99072942976397982</v>
      </c>
      <c r="BD260" s="25">
        <v>0.98519410530176166</v>
      </c>
      <c r="BE260" s="25">
        <v>0.97809484345118325</v>
      </c>
      <c r="BF260" s="25">
        <v>0.99268110171893065</v>
      </c>
      <c r="BG260" s="25">
        <v>0.985728410314609</v>
      </c>
      <c r="BH260" s="25">
        <v>0.97672704328982429</v>
      </c>
      <c r="BI260" s="25">
        <v>0.98671132785294835</v>
      </c>
    </row>
    <row r="261" spans="4:61">
      <c r="D261" s="25">
        <v>257</v>
      </c>
      <c r="E261" s="56">
        <f t="shared" ca="1" si="98"/>
        <v>0.46340657196713986</v>
      </c>
      <c r="F261" s="42">
        <f t="shared" ca="1" si="99"/>
        <v>174.86770785308295</v>
      </c>
      <c r="G261" s="42"/>
      <c r="H261" s="25">
        <v>257</v>
      </c>
      <c r="I261" s="42">
        <f t="shared" ca="1" si="100"/>
        <v>0.71852319835324785</v>
      </c>
      <c r="J261" s="42">
        <f t="shared" ca="1" si="101"/>
        <v>3.709772805449477</v>
      </c>
      <c r="K261" s="4"/>
      <c r="L261" s="4"/>
      <c r="M261" s="4"/>
      <c r="O261" s="25">
        <v>257</v>
      </c>
      <c r="P261" s="58">
        <f t="shared" ca="1" si="102"/>
        <v>0.26749146065325058</v>
      </c>
      <c r="Q261" s="42">
        <f t="shared" ca="1" si="103"/>
        <v>349.12322657649639</v>
      </c>
      <c r="R261" s="42"/>
      <c r="S261" s="25">
        <v>257</v>
      </c>
      <c r="T261" s="58">
        <f t="shared" ca="1" si="104"/>
        <v>0.38512183234494102</v>
      </c>
      <c r="U261" s="42">
        <f t="shared" ca="1" si="105"/>
        <v>3.4092210169382517</v>
      </c>
      <c r="W261" s="1"/>
      <c r="X261" s="1"/>
      <c r="Y261" s="1"/>
      <c r="Z261" s="1"/>
      <c r="AC261" s="49">
        <v>258</v>
      </c>
      <c r="AD261" s="90">
        <f t="shared" ref="AD261:AD324" ca="1" si="113">SMALL($W$5:$AA$504,AC261)</f>
        <v>45193.228341213653</v>
      </c>
      <c r="AE261" s="49" t="str">
        <f t="shared" ref="AE261:AE324" ca="1" si="114">IFERROR(IF(VLOOKUP(AD261,$W$5:$W$504,1,0)&gt;0,$W$3,""),IFERROR(IF(VLOOKUP(AD261,$X$5:$X$504,1,0)&gt;0,$X$3,""),IFERROR(IF(VLOOKUP(AD261,$Y$5:$Y$504,1,0)&gt;0,$Y$3,""),IFERROR(IF(VLOOKUP(AD261,$Z$5:$Z$504,1,0)&gt;0,$Z$3,""),IFERROR(IF(VLOOKUP(AD261,$AA$5:$AA$64,1,0)&gt;0,$AA$3,""),"ERROR")))))</f>
        <v>EQUIPO 1</v>
      </c>
      <c r="AF261" s="49" t="str">
        <f t="shared" ref="AF261:AF324" ca="1" si="115">IFERROR(IF(VLOOKUP(AD261,$W$5:$W$504,1,0)&gt;0,$W$4,""),IFERROR(IF(VLOOKUP(AD261,$X$5:$X$504,1,0)&gt;0,$X$4,""),IFERROR(IF(VLOOKUP(AD261,$Y$5:$Y$504,1,0)&gt;0,$Y$4,""),IFERROR(IF(VLOOKUP(AD261,$Z$5:$Z$504,1,0)&gt;0,$Z$4,""),IFERROR(IF(VLOOKUP(AD261,$AA$5:$AA$64,1,0)&gt;0,$AA$3,""),"ERROR")))))</f>
        <v>INICIO</v>
      </c>
      <c r="AG261" s="49">
        <f t="shared" ca="1" si="106"/>
        <v>0</v>
      </c>
      <c r="AH261" s="49">
        <f t="shared" ca="1" si="107"/>
        <v>1</v>
      </c>
      <c r="AI261" s="49">
        <f t="shared" ref="AI261:AI324" ca="1" si="116">IF(AG261=1,1,IF(AH261=1,1,0))</f>
        <v>1</v>
      </c>
      <c r="AJ261" s="49">
        <f t="shared" ref="AJ261:AJ324" ca="1" si="117">IF((IF(AG261=1,$F$3,0)+IF(AH261=1,$Q$3,0))&gt;$AR$2,$AR$2,IF(AG261=1,$F$3,0)+IF(AH261=1,$Q$3,0))</f>
        <v>5400</v>
      </c>
      <c r="AK261" s="49">
        <f t="shared" ref="AK261:AK324" ca="1" si="118">(AD262-AD261)*24</f>
        <v>3.4333454607403837</v>
      </c>
      <c r="AL261" s="49">
        <f t="shared" ref="AL261:AL324" ca="1" si="119">AI261*AK261*AJ261</f>
        <v>18540.065487998072</v>
      </c>
      <c r="AM261" s="49">
        <f t="shared" ca="1" si="112"/>
        <v>33990.120061329799</v>
      </c>
      <c r="AN261" s="49">
        <f t="shared" ref="AN261:AN324" ca="1" si="120">YEAR(AD261)</f>
        <v>2023</v>
      </c>
      <c r="AO261" s="49">
        <f t="shared" ref="AO261:AO324" ca="1" si="121">MONTH(AD261)</f>
        <v>9</v>
      </c>
      <c r="AU261" s="25">
        <v>251</v>
      </c>
      <c r="AV261" s="25">
        <v>0.98255271745299322</v>
      </c>
      <c r="AW261" s="25">
        <v>0.99338336554358475</v>
      </c>
      <c r="AX261" s="25">
        <v>0.98190615080445764</v>
      </c>
      <c r="AY261" s="25">
        <v>0.98755153872437618</v>
      </c>
      <c r="AZ261" s="25">
        <v>0.98446282939876983</v>
      </c>
      <c r="BA261" s="25">
        <v>0.98433829570203646</v>
      </c>
      <c r="BB261" s="25">
        <v>0.98520719777415289</v>
      </c>
      <c r="BC261" s="25">
        <v>0.97381056113229014</v>
      </c>
      <c r="BD261" s="25">
        <v>0.98214825428915631</v>
      </c>
      <c r="BE261" s="25">
        <v>0.9769380075051437</v>
      </c>
      <c r="BF261" s="25">
        <v>0.97943711183371218</v>
      </c>
      <c r="BG261" s="25">
        <v>0.98818413318063858</v>
      </c>
      <c r="BH261" s="25">
        <v>0.97381056113229014</v>
      </c>
      <c r="BI261" s="25">
        <v>0.98332803222270282</v>
      </c>
    </row>
    <row r="262" spans="4:61">
      <c r="D262" s="25">
        <v>258</v>
      </c>
      <c r="E262" s="56">
        <f t="shared" ref="E262:E325" ca="1" si="122">RAND()</f>
        <v>1.6696746740596957E-2</v>
      </c>
      <c r="F262" s="42">
        <f t="shared" ref="F262:F325" ca="1" si="123">$B$6*(-LN(E262))^(1/$B$7)</f>
        <v>1146.8416291685264</v>
      </c>
      <c r="G262" s="42"/>
      <c r="H262" s="25">
        <v>258</v>
      </c>
      <c r="I262" s="42">
        <f t="shared" ref="I262:I325" ca="1" si="124">RAND()</f>
        <v>0.88902856383872519</v>
      </c>
      <c r="J262" s="42">
        <f t="shared" ref="J262:J325" ca="1" si="125">NORMINV(I262,$B$11,$B$13)</f>
        <v>3.9196953639494243</v>
      </c>
      <c r="K262" s="4"/>
      <c r="L262" s="4"/>
      <c r="M262" s="4"/>
      <c r="O262" s="25">
        <v>258</v>
      </c>
      <c r="P262" s="58">
        <f t="shared" ref="P262:P325" ca="1" si="126">RAND()</f>
        <v>0.3354717448309823</v>
      </c>
      <c r="Q262" s="42">
        <f t="shared" ref="Q262:Q325" ca="1" si="127">$M$6*(-LN(P262))^(1/$M$7)</f>
        <v>286.33727828106061</v>
      </c>
      <c r="R262" s="42"/>
      <c r="S262" s="25">
        <v>258</v>
      </c>
      <c r="T262" s="58">
        <f t="shared" ref="T262:T325" ca="1" si="128">RAND()</f>
        <v>0.75207972198224082</v>
      </c>
      <c r="U262" s="42">
        <f t="shared" ref="U262:U325" ca="1" si="129">NORMINV(T262,$M$11,$M$13)</f>
        <v>3.7066268099792463</v>
      </c>
      <c r="W262" s="1"/>
      <c r="X262" s="1"/>
      <c r="Y262" s="1"/>
      <c r="Z262" s="1"/>
      <c r="AC262" s="49">
        <v>259</v>
      </c>
      <c r="AD262" s="90">
        <f t="shared" ca="1" si="113"/>
        <v>45193.371397274517</v>
      </c>
      <c r="AE262" s="49" t="str">
        <f t="shared" ca="1" si="114"/>
        <v>EQUIPO 1</v>
      </c>
      <c r="AF262" s="49" t="str">
        <f t="shared" ca="1" si="115"/>
        <v>FIN</v>
      </c>
      <c r="AG262" s="49">
        <f t="shared" ref="AG262:AG325" ca="1" si="130">IF(AE262&lt;&gt;$AG$3,AG261,IF(AF262="INICIO",0,IF(AF262="FIN",1,"ERROR")))</f>
        <v>1</v>
      </c>
      <c r="AH262" s="49">
        <f t="shared" ref="AH262:AH325" ca="1" si="131">IF(AE262&lt;&gt;$AH$3,AH261,IF(AF262="INICIO",0,IF(AF262="FIN",1,"ERROR")))</f>
        <v>1</v>
      </c>
      <c r="AI262" s="49">
        <f t="shared" ca="1" si="116"/>
        <v>1</v>
      </c>
      <c r="AJ262" s="49">
        <f t="shared" ca="1" si="117"/>
        <v>9900</v>
      </c>
      <c r="AK262" s="49">
        <f t="shared" ca="1" si="118"/>
        <v>8.3170833539916202</v>
      </c>
      <c r="AL262" s="49">
        <f t="shared" ca="1" si="119"/>
        <v>82339.12520451704</v>
      </c>
      <c r="AM262" s="49">
        <f t="shared" ca="1" si="112"/>
        <v>82339.12520451704</v>
      </c>
      <c r="AN262" s="49">
        <f t="shared" ca="1" si="120"/>
        <v>2023</v>
      </c>
      <c r="AO262" s="49">
        <f t="shared" ca="1" si="121"/>
        <v>9</v>
      </c>
      <c r="AU262" s="25">
        <v>252</v>
      </c>
      <c r="AV262" s="25">
        <v>0.99077814383499319</v>
      </c>
      <c r="AW262" s="25">
        <v>0.98552654886683011</v>
      </c>
      <c r="AX262" s="25">
        <v>0.98817510829533151</v>
      </c>
      <c r="AY262" s="25">
        <v>0.98658394325105858</v>
      </c>
      <c r="AZ262" s="25">
        <v>0.99530397089821865</v>
      </c>
      <c r="BA262" s="25">
        <v>0.98006116308110469</v>
      </c>
      <c r="BB262" s="25">
        <v>0.98545182694689026</v>
      </c>
      <c r="BC262" s="25">
        <v>0.98479391927048132</v>
      </c>
      <c r="BD262" s="25">
        <v>0.98574430315404615</v>
      </c>
      <c r="BE262" s="25">
        <v>0.98133275939301079</v>
      </c>
      <c r="BF262" s="25">
        <v>0.98077757674931731</v>
      </c>
      <c r="BG262" s="25">
        <v>0.98883198360210323</v>
      </c>
      <c r="BH262" s="25">
        <v>0.98006116308110469</v>
      </c>
      <c r="BI262" s="25">
        <v>0.98613160557522173</v>
      </c>
    </row>
    <row r="263" spans="4:61">
      <c r="D263" s="25">
        <v>259</v>
      </c>
      <c r="E263" s="56">
        <f t="shared" ca="1" si="122"/>
        <v>0.89989296550566289</v>
      </c>
      <c r="F263" s="42">
        <f t="shared" ca="1" si="123"/>
        <v>18.703989141061321</v>
      </c>
      <c r="G263" s="42"/>
      <c r="H263" s="25">
        <v>259</v>
      </c>
      <c r="I263" s="42">
        <f t="shared" ca="1" si="124"/>
        <v>0.54283719061542368</v>
      </c>
      <c r="J263" s="42">
        <f t="shared" ca="1" si="125"/>
        <v>3.5560246647283349</v>
      </c>
      <c r="K263" s="4"/>
      <c r="L263" s="4"/>
      <c r="M263" s="4"/>
      <c r="O263" s="25">
        <v>259</v>
      </c>
      <c r="P263" s="58">
        <f t="shared" ca="1" si="126"/>
        <v>0.88927450429514132</v>
      </c>
      <c r="Q263" s="42">
        <f t="shared" ca="1" si="127"/>
        <v>27.380229976939436</v>
      </c>
      <c r="R263" s="42"/>
      <c r="S263" s="25">
        <v>259</v>
      </c>
      <c r="T263" s="58">
        <f t="shared" ca="1" si="128"/>
        <v>2.7268668100203897E-2</v>
      </c>
      <c r="U263" s="42">
        <f t="shared" ca="1" si="129"/>
        <v>2.9109022348231046</v>
      </c>
      <c r="W263" s="1"/>
      <c r="X263" s="1"/>
      <c r="Y263" s="1"/>
      <c r="Z263" s="1"/>
      <c r="AC263" s="49">
        <v>260</v>
      </c>
      <c r="AD263" s="90">
        <f t="shared" ca="1" si="113"/>
        <v>45193.717942414267</v>
      </c>
      <c r="AE263" s="49" t="str">
        <f t="shared" ca="1" si="114"/>
        <v>EQUIPO 1</v>
      </c>
      <c r="AF263" s="49" t="str">
        <f t="shared" ca="1" si="115"/>
        <v>INICIO</v>
      </c>
      <c r="AG263" s="49">
        <f t="shared" ca="1" si="130"/>
        <v>0</v>
      </c>
      <c r="AH263" s="49">
        <f t="shared" ca="1" si="131"/>
        <v>1</v>
      </c>
      <c r="AI263" s="49">
        <f t="shared" ca="1" si="116"/>
        <v>1</v>
      </c>
      <c r="AJ263" s="49">
        <f t="shared" ca="1" si="117"/>
        <v>5400</v>
      </c>
      <c r="AK263" s="49">
        <f t="shared" ca="1" si="118"/>
        <v>3.6741900929482654</v>
      </c>
      <c r="AL263" s="49">
        <f t="shared" ca="1" si="119"/>
        <v>19840.626501920633</v>
      </c>
      <c r="AM263" s="49">
        <f t="shared" ca="1" si="112"/>
        <v>36374.481920187827</v>
      </c>
      <c r="AN263" s="49">
        <f t="shared" ca="1" si="120"/>
        <v>2023</v>
      </c>
      <c r="AO263" s="49">
        <f t="shared" ca="1" si="121"/>
        <v>9</v>
      </c>
      <c r="AU263" s="25">
        <v>253</v>
      </c>
      <c r="AV263" s="25">
        <v>0.99300296659862253</v>
      </c>
      <c r="AW263" s="25">
        <v>0.99044005115889211</v>
      </c>
      <c r="AX263" s="25">
        <v>0.98549356940921484</v>
      </c>
      <c r="AY263" s="25">
        <v>0.99758013106066434</v>
      </c>
      <c r="AZ263" s="25">
        <v>0.99090592470199301</v>
      </c>
      <c r="BA263" s="25">
        <v>0.98095246421779081</v>
      </c>
      <c r="BB263" s="25">
        <v>0.98040400866997413</v>
      </c>
      <c r="BC263" s="25">
        <v>0.9922344509247164</v>
      </c>
      <c r="BD263" s="25">
        <v>0.98152498143911249</v>
      </c>
      <c r="BE263" s="25">
        <v>0.98250292569825715</v>
      </c>
      <c r="BF263" s="25">
        <v>0.98568375577495737</v>
      </c>
      <c r="BG263" s="25">
        <v>0.98222195215442087</v>
      </c>
      <c r="BH263" s="25">
        <v>0.98040400866997413</v>
      </c>
      <c r="BI263" s="25">
        <v>0.98681300987772336</v>
      </c>
    </row>
    <row r="264" spans="4:61">
      <c r="D264" s="25">
        <v>260</v>
      </c>
      <c r="E264" s="56">
        <f t="shared" ca="1" si="122"/>
        <v>0.82805566859587731</v>
      </c>
      <c r="F264" s="42">
        <f t="shared" ca="1" si="123"/>
        <v>35.980829243800656</v>
      </c>
      <c r="G264" s="42"/>
      <c r="H264" s="25">
        <v>260</v>
      </c>
      <c r="I264" s="42">
        <f t="shared" ca="1" si="124"/>
        <v>0.19403539228749533</v>
      </c>
      <c r="J264" s="42">
        <f t="shared" ca="1" si="125"/>
        <v>3.2390745996988577</v>
      </c>
      <c r="K264" s="4"/>
      <c r="L264" s="4"/>
      <c r="M264" s="4"/>
      <c r="O264" s="25">
        <v>260</v>
      </c>
      <c r="P264" s="58">
        <f t="shared" ca="1" si="126"/>
        <v>0.93824919740585422</v>
      </c>
      <c r="Q264" s="42">
        <f t="shared" ca="1" si="127"/>
        <v>14.405193083661182</v>
      </c>
      <c r="R264" s="42"/>
      <c r="S264" s="25">
        <v>260</v>
      </c>
      <c r="T264" s="58">
        <f t="shared" ca="1" si="128"/>
        <v>0.35868543115906348</v>
      </c>
      <c r="U264" s="42">
        <f t="shared" ca="1" si="129"/>
        <v>3.3878521011267564</v>
      </c>
      <c r="W264" s="1"/>
      <c r="X264" s="1"/>
      <c r="Y264" s="1"/>
      <c r="Z264" s="1"/>
      <c r="AC264" s="49">
        <v>261</v>
      </c>
      <c r="AD264" s="90">
        <f t="shared" ca="1" si="113"/>
        <v>45193.87103366814</v>
      </c>
      <c r="AE264" s="49" t="str">
        <f t="shared" ca="1" si="114"/>
        <v>EQUIPO 1</v>
      </c>
      <c r="AF264" s="49" t="str">
        <f t="shared" ca="1" si="115"/>
        <v>FIN</v>
      </c>
      <c r="AG264" s="49">
        <f t="shared" ca="1" si="130"/>
        <v>1</v>
      </c>
      <c r="AH264" s="49">
        <f t="shared" ca="1" si="131"/>
        <v>1</v>
      </c>
      <c r="AI264" s="49">
        <f t="shared" ca="1" si="116"/>
        <v>1</v>
      </c>
      <c r="AJ264" s="49">
        <f t="shared" ca="1" si="117"/>
        <v>9900</v>
      </c>
      <c r="AK264" s="49">
        <f t="shared" ca="1" si="118"/>
        <v>147.0951919646468</v>
      </c>
      <c r="AL264" s="49">
        <f t="shared" ca="1" si="119"/>
        <v>1456242.4004500033</v>
      </c>
      <c r="AM264" s="49">
        <f t="shared" ca="1" si="112"/>
        <v>1456242.4004500033</v>
      </c>
      <c r="AN264" s="49">
        <f t="shared" ca="1" si="120"/>
        <v>2023</v>
      </c>
      <c r="AO264" s="49">
        <f t="shared" ca="1" si="121"/>
        <v>9</v>
      </c>
      <c r="AU264" s="25">
        <v>254</v>
      </c>
      <c r="AV264" s="25">
        <v>0.98735250335991054</v>
      </c>
      <c r="AW264" s="25">
        <v>0.98446517277597678</v>
      </c>
      <c r="AX264" s="25">
        <v>0.97800702946775642</v>
      </c>
      <c r="AY264" s="25">
        <v>0.99411917754134083</v>
      </c>
      <c r="AZ264" s="25">
        <v>0.98140435865435427</v>
      </c>
      <c r="BA264" s="25">
        <v>0.98605247209140545</v>
      </c>
      <c r="BB264" s="25">
        <v>0.98866112936114703</v>
      </c>
      <c r="BC264" s="25">
        <v>0.98502815995252047</v>
      </c>
      <c r="BD264" s="25">
        <v>0.97722926564803358</v>
      </c>
      <c r="BE264" s="25">
        <v>0.9837610950190615</v>
      </c>
      <c r="BF264" s="25">
        <v>0.98058012477208223</v>
      </c>
      <c r="BG264" s="25">
        <v>0.98428824505454404</v>
      </c>
      <c r="BH264" s="25">
        <v>0.97722926564803358</v>
      </c>
      <c r="BI264" s="25">
        <v>0.98415901356669089</v>
      </c>
    </row>
    <row r="265" spans="4:61">
      <c r="D265" s="25">
        <v>261</v>
      </c>
      <c r="E265" s="56">
        <f t="shared" ca="1" si="122"/>
        <v>1.1198372243693022E-2</v>
      </c>
      <c r="F265" s="42">
        <f t="shared" ca="1" si="123"/>
        <v>1273.5268469452965</v>
      </c>
      <c r="G265" s="42"/>
      <c r="H265" s="25">
        <v>261</v>
      </c>
      <c r="I265" s="42">
        <f t="shared" ca="1" si="124"/>
        <v>0.86320307669946761</v>
      </c>
      <c r="J265" s="42">
        <f t="shared" ca="1" si="125"/>
        <v>3.878373434292226</v>
      </c>
      <c r="K265" s="4"/>
      <c r="L265" s="4"/>
      <c r="M265" s="4"/>
      <c r="O265" s="25">
        <v>261</v>
      </c>
      <c r="P265" s="58">
        <f t="shared" ca="1" si="126"/>
        <v>0.86048826141091439</v>
      </c>
      <c r="Q265" s="42">
        <f t="shared" ca="1" si="127"/>
        <v>35.513571353548542</v>
      </c>
      <c r="R265" s="42"/>
      <c r="S265" s="25">
        <v>261</v>
      </c>
      <c r="T265" s="58">
        <f t="shared" ca="1" si="128"/>
        <v>0.93451393760032353</v>
      </c>
      <c r="U265" s="42">
        <f t="shared" ca="1" si="129"/>
        <v>3.9600608822789942</v>
      </c>
      <c r="W265" s="1"/>
      <c r="X265" s="1"/>
      <c r="Y265" s="1"/>
      <c r="Z265" s="1"/>
      <c r="AC265" s="49">
        <v>262</v>
      </c>
      <c r="AD265" s="90">
        <f t="shared" ca="1" si="113"/>
        <v>45200</v>
      </c>
      <c r="AE265" s="49" t="str">
        <f t="shared" ca="1" si="114"/>
        <v>CAMBIO MES</v>
      </c>
      <c r="AF265" s="49" t="str">
        <f t="shared" ca="1" si="115"/>
        <v>CAMBIO MES</v>
      </c>
      <c r="AG265" s="49">
        <f t="shared" ca="1" si="130"/>
        <v>1</v>
      </c>
      <c r="AH265" s="49">
        <f t="shared" ca="1" si="131"/>
        <v>1</v>
      </c>
      <c r="AI265" s="49">
        <f t="shared" ca="1" si="116"/>
        <v>1</v>
      </c>
      <c r="AJ265" s="49">
        <f t="shared" ca="1" si="117"/>
        <v>9900</v>
      </c>
      <c r="AK265" s="49">
        <f t="shared" ca="1" si="118"/>
        <v>9.582248225051444</v>
      </c>
      <c r="AL265" s="49">
        <f t="shared" ca="1" si="119"/>
        <v>94864.257428009296</v>
      </c>
      <c r="AM265" s="49">
        <f t="shared" ca="1" si="112"/>
        <v>94864.257428009296</v>
      </c>
      <c r="AN265" s="49">
        <f t="shared" ca="1" si="120"/>
        <v>2023</v>
      </c>
      <c r="AO265" s="49">
        <f t="shared" ca="1" si="121"/>
        <v>10</v>
      </c>
      <c r="AU265" s="25">
        <v>255</v>
      </c>
      <c r="AV265" s="25">
        <v>0.9956890938350681</v>
      </c>
      <c r="AW265" s="25">
        <v>0.97759843473221109</v>
      </c>
      <c r="AX265" s="25">
        <v>0.99021684019384237</v>
      </c>
      <c r="AY265" s="25">
        <v>0.98635870876214915</v>
      </c>
      <c r="AZ265" s="25">
        <v>0.99735246421712087</v>
      </c>
      <c r="BA265" s="25">
        <v>0.98646216414133281</v>
      </c>
      <c r="BB265" s="25">
        <v>0.96880009501379249</v>
      </c>
      <c r="BC265" s="25">
        <v>0.99527357208516498</v>
      </c>
      <c r="BD265" s="25">
        <v>0.98878833663747501</v>
      </c>
      <c r="BE265" s="25">
        <v>0.97627783326504325</v>
      </c>
      <c r="BF265" s="25">
        <v>0.98165067045931309</v>
      </c>
      <c r="BG265" s="25">
        <v>0.98032508405748464</v>
      </c>
      <c r="BH265" s="25">
        <v>0.96880009501379249</v>
      </c>
      <c r="BI265" s="25">
        <v>0.98534367285641788</v>
      </c>
    </row>
    <row r="266" spans="4:61">
      <c r="D266" s="25">
        <v>262</v>
      </c>
      <c r="E266" s="56">
        <f t="shared" ca="1" si="122"/>
        <v>0.42595201029869245</v>
      </c>
      <c r="F266" s="42">
        <f t="shared" ca="1" si="123"/>
        <v>196.56852263676268</v>
      </c>
      <c r="G266" s="42"/>
      <c r="H266" s="25">
        <v>262</v>
      </c>
      <c r="I266" s="42">
        <f t="shared" ca="1" si="124"/>
        <v>9.324838284103798E-3</v>
      </c>
      <c r="J266" s="42">
        <f t="shared" ca="1" si="125"/>
        <v>2.7527827419494444</v>
      </c>
      <c r="K266" s="4"/>
      <c r="L266" s="4"/>
      <c r="M266" s="4"/>
      <c r="O266" s="25">
        <v>262</v>
      </c>
      <c r="P266" s="58">
        <f t="shared" ca="1" si="126"/>
        <v>0.68917205638534451</v>
      </c>
      <c r="Q266" s="42">
        <f t="shared" ca="1" si="127"/>
        <v>92.257116742236207</v>
      </c>
      <c r="R266" s="42"/>
      <c r="S266" s="25">
        <v>262</v>
      </c>
      <c r="T266" s="58">
        <f t="shared" ca="1" si="128"/>
        <v>0.41760599632975226</v>
      </c>
      <c r="U266" s="42">
        <f t="shared" ca="1" si="129"/>
        <v>3.4349040926670793</v>
      </c>
      <c r="W266" s="1"/>
      <c r="X266" s="1"/>
      <c r="Y266" s="1"/>
      <c r="Z266" s="1"/>
      <c r="AC266" s="49">
        <v>263</v>
      </c>
      <c r="AD266" s="90">
        <f t="shared" ca="1" si="113"/>
        <v>45200.39926034271</v>
      </c>
      <c r="AE266" s="49" t="str">
        <f t="shared" ca="1" si="114"/>
        <v>EQUIPO 1</v>
      </c>
      <c r="AF266" s="49" t="str">
        <f t="shared" ca="1" si="115"/>
        <v>INICIO</v>
      </c>
      <c r="AG266" s="49">
        <f t="shared" ca="1" si="130"/>
        <v>0</v>
      </c>
      <c r="AH266" s="49">
        <f t="shared" ca="1" si="131"/>
        <v>1</v>
      </c>
      <c r="AI266" s="49">
        <f t="shared" ca="1" si="116"/>
        <v>1</v>
      </c>
      <c r="AJ266" s="49">
        <f t="shared" ca="1" si="117"/>
        <v>5400</v>
      </c>
      <c r="AK266" s="49">
        <f t="shared" ca="1" si="118"/>
        <v>2.9260311905527487</v>
      </c>
      <c r="AL266" s="49">
        <f t="shared" ca="1" si="119"/>
        <v>15800.568428984843</v>
      </c>
      <c r="AM266" s="49">
        <f t="shared" ca="1" si="112"/>
        <v>28967.708786472213</v>
      </c>
      <c r="AN266" s="49">
        <f t="shared" ca="1" si="120"/>
        <v>2023</v>
      </c>
      <c r="AO266" s="49">
        <f t="shared" ca="1" si="121"/>
        <v>10</v>
      </c>
      <c r="AU266" s="25">
        <v>256</v>
      </c>
      <c r="AV266" s="25">
        <v>0.99514054147331277</v>
      </c>
      <c r="AW266" s="25">
        <v>0.98649120817872959</v>
      </c>
      <c r="AX266" s="25">
        <v>0.99766683351391716</v>
      </c>
      <c r="AY266" s="25">
        <v>0.98136487103104852</v>
      </c>
      <c r="AZ266" s="25">
        <v>0.97373383283119097</v>
      </c>
      <c r="BA266" s="25">
        <v>0.9922087817697145</v>
      </c>
      <c r="BB266" s="25">
        <v>0.99266559419275435</v>
      </c>
      <c r="BC266" s="25">
        <v>0.99226782774803168</v>
      </c>
      <c r="BD266" s="25">
        <v>0.98804310590183331</v>
      </c>
      <c r="BE266" s="25">
        <v>0.97803514965774807</v>
      </c>
      <c r="BF266" s="25">
        <v>0.97878441433300989</v>
      </c>
      <c r="BG266" s="25">
        <v>0.99224604026117369</v>
      </c>
      <c r="BH266" s="25">
        <v>0.97373383283119097</v>
      </c>
      <c r="BI266" s="25">
        <v>0.98741259739520326</v>
      </c>
    </row>
    <row r="267" spans="4:61">
      <c r="D267" s="25">
        <v>263</v>
      </c>
      <c r="E267" s="56">
        <f t="shared" ca="1" si="122"/>
        <v>0.30276244792117635</v>
      </c>
      <c r="F267" s="42">
        <f t="shared" ca="1" si="123"/>
        <v>287.02764542224878</v>
      </c>
      <c r="G267" s="42"/>
      <c r="H267" s="25">
        <v>263</v>
      </c>
      <c r="I267" s="42">
        <f t="shared" ca="1" si="124"/>
        <v>0.75215130163562272</v>
      </c>
      <c r="J267" s="42">
        <f t="shared" ca="1" si="125"/>
        <v>3.7433435227990786</v>
      </c>
      <c r="K267" s="4"/>
      <c r="L267" s="4"/>
      <c r="M267" s="4"/>
      <c r="O267" s="25">
        <v>263</v>
      </c>
      <c r="P267" s="58">
        <f t="shared" ca="1" si="126"/>
        <v>0.69071113298410403</v>
      </c>
      <c r="Q267" s="42">
        <f t="shared" ca="1" si="127"/>
        <v>91.675491158416833</v>
      </c>
      <c r="R267" s="42"/>
      <c r="S267" s="25">
        <v>263</v>
      </c>
      <c r="T267" s="58">
        <f t="shared" ca="1" si="128"/>
        <v>0.9577569028245092</v>
      </c>
      <c r="U267" s="42">
        <f t="shared" ca="1" si="129"/>
        <v>4.0257549798617731</v>
      </c>
      <c r="W267" s="1"/>
      <c r="X267" s="1"/>
      <c r="Y267" s="1"/>
      <c r="Z267" s="1"/>
      <c r="AC267" s="49">
        <v>264</v>
      </c>
      <c r="AD267" s="90">
        <f t="shared" ca="1" si="113"/>
        <v>45200.521178308984</v>
      </c>
      <c r="AE267" s="49" t="str">
        <f t="shared" ca="1" si="114"/>
        <v>EQUIPO 1</v>
      </c>
      <c r="AF267" s="49" t="str">
        <f t="shared" ca="1" si="115"/>
        <v>FIN</v>
      </c>
      <c r="AG267" s="49">
        <f t="shared" ca="1" si="130"/>
        <v>1</v>
      </c>
      <c r="AH267" s="49">
        <f t="shared" ca="1" si="131"/>
        <v>1</v>
      </c>
      <c r="AI267" s="49">
        <f t="shared" ca="1" si="116"/>
        <v>1</v>
      </c>
      <c r="AJ267" s="49">
        <f t="shared" ca="1" si="117"/>
        <v>9900</v>
      </c>
      <c r="AK267" s="49">
        <f t="shared" ca="1" si="118"/>
        <v>53.044749032647815</v>
      </c>
      <c r="AL267" s="49">
        <f t="shared" ca="1" si="119"/>
        <v>525143.01542321336</v>
      </c>
      <c r="AM267" s="49">
        <f t="shared" ca="1" si="112"/>
        <v>525143.01542321336</v>
      </c>
      <c r="AN267" s="49">
        <f t="shared" ca="1" si="120"/>
        <v>2023</v>
      </c>
      <c r="AO267" s="49">
        <f t="shared" ca="1" si="121"/>
        <v>10</v>
      </c>
      <c r="AU267" s="25">
        <v>257</v>
      </c>
      <c r="AV267" s="25">
        <v>0.99550481170852878</v>
      </c>
      <c r="AW267" s="25">
        <v>0.98175259953814686</v>
      </c>
      <c r="AX267" s="25">
        <v>0.9879391043555521</v>
      </c>
      <c r="AY267" s="25">
        <v>0.99226904297189911</v>
      </c>
      <c r="AZ267" s="25">
        <v>0.99109213418748299</v>
      </c>
      <c r="BA267" s="25">
        <v>0.98799532415908886</v>
      </c>
      <c r="BB267" s="25">
        <v>0.99017825154036709</v>
      </c>
      <c r="BC267" s="25">
        <v>0.98242586268719279</v>
      </c>
      <c r="BD267" s="25">
        <v>0.97226956763388905</v>
      </c>
      <c r="BE267" s="25">
        <v>0.98318868450500141</v>
      </c>
      <c r="BF267" s="25">
        <v>0.97850214266593072</v>
      </c>
      <c r="BG267" s="25">
        <v>0.97596356851353705</v>
      </c>
      <c r="BH267" s="25">
        <v>0.97226956763388905</v>
      </c>
      <c r="BI267" s="25">
        <v>0.98485007851596906</v>
      </c>
    </row>
    <row r="268" spans="4:61">
      <c r="D268" s="25">
        <v>264</v>
      </c>
      <c r="E268" s="56">
        <f t="shared" ca="1" si="122"/>
        <v>0.44376181224983591</v>
      </c>
      <c r="F268" s="42">
        <f t="shared" ca="1" si="123"/>
        <v>185.98616184929926</v>
      </c>
      <c r="G268" s="42"/>
      <c r="H268" s="25">
        <v>264</v>
      </c>
      <c r="I268" s="42">
        <f t="shared" ca="1" si="124"/>
        <v>0.92284405792273572</v>
      </c>
      <c r="J268" s="42">
        <f t="shared" ca="1" si="125"/>
        <v>3.9860063339759222</v>
      </c>
      <c r="K268" s="4"/>
      <c r="L268" s="4"/>
      <c r="M268" s="4"/>
      <c r="O268" s="25">
        <v>264</v>
      </c>
      <c r="P268" s="58">
        <f t="shared" ca="1" si="126"/>
        <v>0.1761644453514366</v>
      </c>
      <c r="Q268" s="42">
        <f t="shared" ca="1" si="127"/>
        <v>466.35882238195984</v>
      </c>
      <c r="R268" s="42"/>
      <c r="S268" s="25">
        <v>264</v>
      </c>
      <c r="T268" s="58">
        <f t="shared" ca="1" si="128"/>
        <v>0.7103564079932827</v>
      </c>
      <c r="U268" s="42">
        <f t="shared" ca="1" si="129"/>
        <v>3.6679276854281087</v>
      </c>
      <c r="W268" s="1"/>
      <c r="X268" s="1"/>
      <c r="Y268" s="1"/>
      <c r="Z268" s="1"/>
      <c r="AC268" s="49">
        <v>265</v>
      </c>
      <c r="AD268" s="90">
        <f t="shared" ca="1" si="113"/>
        <v>45202.731376185344</v>
      </c>
      <c r="AE268" s="49" t="str">
        <f t="shared" ca="1" si="114"/>
        <v>EQUIPO 1</v>
      </c>
      <c r="AF268" s="49" t="str">
        <f t="shared" ca="1" si="115"/>
        <v>INICIO</v>
      </c>
      <c r="AG268" s="49">
        <f t="shared" ca="1" si="130"/>
        <v>0</v>
      </c>
      <c r="AH268" s="49">
        <f t="shared" ca="1" si="131"/>
        <v>1</v>
      </c>
      <c r="AI268" s="49">
        <f t="shared" ca="1" si="116"/>
        <v>1</v>
      </c>
      <c r="AJ268" s="49">
        <f t="shared" ca="1" si="117"/>
        <v>5400</v>
      </c>
      <c r="AK268" s="49">
        <f t="shared" ca="1" si="118"/>
        <v>3.8783215438015759</v>
      </c>
      <c r="AL268" s="49">
        <f t="shared" ca="1" si="119"/>
        <v>20942.93633652851</v>
      </c>
      <c r="AM268" s="49">
        <f t="shared" ca="1" si="112"/>
        <v>38395.383283635601</v>
      </c>
      <c r="AN268" s="49">
        <f t="shared" ca="1" si="120"/>
        <v>2023</v>
      </c>
      <c r="AO268" s="49">
        <f t="shared" ca="1" si="121"/>
        <v>10</v>
      </c>
      <c r="AU268" s="25">
        <v>258</v>
      </c>
      <c r="AV268" s="25">
        <v>0.9745991596605923</v>
      </c>
      <c r="AW268" s="25">
        <v>0.99459295468809428</v>
      </c>
      <c r="AX268" s="25">
        <v>0.99541577962357741</v>
      </c>
      <c r="AY268" s="25">
        <v>0.98405610746963923</v>
      </c>
      <c r="AZ268" s="25">
        <v>0.98472577282488749</v>
      </c>
      <c r="BA268" s="25">
        <v>0.99539160778191282</v>
      </c>
      <c r="BB268" s="25">
        <v>0.9888473370276476</v>
      </c>
      <c r="BC268" s="25">
        <v>0.98552625340164413</v>
      </c>
      <c r="BD268" s="25">
        <v>0.98252952837881014</v>
      </c>
      <c r="BE268" s="25">
        <v>0.97226877829183378</v>
      </c>
      <c r="BF268" s="25">
        <v>0.99045669276601978</v>
      </c>
      <c r="BG268" s="25">
        <v>0.98819477170612491</v>
      </c>
      <c r="BH268" s="25">
        <v>0.97226877829183378</v>
      </c>
      <c r="BI268" s="25">
        <v>0.98640165757869924</v>
      </c>
    </row>
    <row r="269" spans="4:61">
      <c r="D269" s="25">
        <v>265</v>
      </c>
      <c r="E269" s="56">
        <f t="shared" ca="1" si="122"/>
        <v>0.94387911108385647</v>
      </c>
      <c r="F269" s="42">
        <f t="shared" ca="1" si="123"/>
        <v>9.4984766241143479</v>
      </c>
      <c r="G269" s="42"/>
      <c r="H269" s="25">
        <v>265</v>
      </c>
      <c r="I269" s="42">
        <f t="shared" ca="1" si="124"/>
        <v>0.90497115321871302</v>
      </c>
      <c r="J269" s="42">
        <f t="shared" ca="1" si="125"/>
        <v>3.9487651101344055</v>
      </c>
      <c r="K269" s="4"/>
      <c r="L269" s="4"/>
      <c r="M269" s="4"/>
      <c r="O269" s="25">
        <v>265</v>
      </c>
      <c r="P269" s="58">
        <f t="shared" ca="1" si="126"/>
        <v>0.19663217695930535</v>
      </c>
      <c r="Q269" s="42">
        <f t="shared" ca="1" si="127"/>
        <v>435.34664381643393</v>
      </c>
      <c r="R269" s="42"/>
      <c r="S269" s="25">
        <v>265</v>
      </c>
      <c r="T269" s="58">
        <f t="shared" ca="1" si="128"/>
        <v>0.77021819958366433</v>
      </c>
      <c r="U269" s="42">
        <f t="shared" ca="1" si="129"/>
        <v>3.7245110233358991</v>
      </c>
      <c r="W269" s="1"/>
      <c r="X269" s="1"/>
      <c r="Y269" s="1"/>
      <c r="Z269" s="1"/>
      <c r="AC269" s="49">
        <v>266</v>
      </c>
      <c r="AD269" s="90">
        <f t="shared" ca="1" si="113"/>
        <v>45202.892972916336</v>
      </c>
      <c r="AE269" s="49" t="str">
        <f t="shared" ca="1" si="114"/>
        <v>EQUIPO 1</v>
      </c>
      <c r="AF269" s="49" t="str">
        <f t="shared" ca="1" si="115"/>
        <v>FIN</v>
      </c>
      <c r="AG269" s="49">
        <f t="shared" ca="1" si="130"/>
        <v>1</v>
      </c>
      <c r="AH269" s="49">
        <f t="shared" ca="1" si="131"/>
        <v>1</v>
      </c>
      <c r="AI269" s="49">
        <f t="shared" ca="1" si="116"/>
        <v>1</v>
      </c>
      <c r="AJ269" s="49">
        <f t="shared" ca="1" si="117"/>
        <v>9900</v>
      </c>
      <c r="AK269" s="49">
        <f t="shared" ca="1" si="118"/>
        <v>2.837537330982741</v>
      </c>
      <c r="AL269" s="49">
        <f t="shared" ca="1" si="119"/>
        <v>28091.619576729136</v>
      </c>
      <c r="AM269" s="49">
        <f t="shared" ca="1" si="112"/>
        <v>28091.619576729136</v>
      </c>
      <c r="AN269" s="49">
        <f t="shared" ca="1" si="120"/>
        <v>2023</v>
      </c>
      <c r="AO269" s="49">
        <f t="shared" ca="1" si="121"/>
        <v>10</v>
      </c>
      <c r="AU269" s="25">
        <v>259</v>
      </c>
      <c r="AV269" s="25">
        <v>0.98803278582894238</v>
      </c>
      <c r="AW269" s="25">
        <v>0.98576551757782238</v>
      </c>
      <c r="AX269" s="25">
        <v>0.99775179603101316</v>
      </c>
      <c r="AY269" s="25">
        <v>0.98537302755643641</v>
      </c>
      <c r="AZ269" s="25">
        <v>0.9948192828604483</v>
      </c>
      <c r="BA269" s="25">
        <v>0.9870400048963015</v>
      </c>
      <c r="BB269" s="25">
        <v>0.98722835547202659</v>
      </c>
      <c r="BC269" s="25">
        <v>0.99031741682064811</v>
      </c>
      <c r="BD269" s="25">
        <v>0.98832478808739066</v>
      </c>
      <c r="BE269" s="25">
        <v>1</v>
      </c>
      <c r="BF269" s="25">
        <v>0.98324332181031371</v>
      </c>
      <c r="BG269" s="25">
        <v>0.98085177362571063</v>
      </c>
      <c r="BH269" s="25">
        <v>0.98085177362571063</v>
      </c>
      <c r="BI269" s="25">
        <v>0.9891135276042553</v>
      </c>
    </row>
    <row r="270" spans="4:61">
      <c r="D270" s="25">
        <v>266</v>
      </c>
      <c r="E270" s="56">
        <f t="shared" ca="1" si="122"/>
        <v>0.45790263934431952</v>
      </c>
      <c r="F270" s="42">
        <f t="shared" ca="1" si="123"/>
        <v>177.92690698800232</v>
      </c>
      <c r="G270" s="42"/>
      <c r="H270" s="25">
        <v>266</v>
      </c>
      <c r="I270" s="42">
        <f t="shared" ca="1" si="124"/>
        <v>0.98870175641052249</v>
      </c>
      <c r="J270" s="42">
        <f t="shared" ca="1" si="125"/>
        <v>4.2654131706048553</v>
      </c>
      <c r="K270" s="4"/>
      <c r="L270" s="4"/>
      <c r="M270" s="4"/>
      <c r="O270" s="25">
        <v>266</v>
      </c>
      <c r="P270" s="58">
        <f t="shared" ca="1" si="126"/>
        <v>0.1944225773530075</v>
      </c>
      <c r="Q270" s="42">
        <f t="shared" ca="1" si="127"/>
        <v>438.53015746655115</v>
      </c>
      <c r="R270" s="42"/>
      <c r="S270" s="25">
        <v>266</v>
      </c>
      <c r="T270" s="58">
        <f t="shared" ca="1" si="128"/>
        <v>0.56073777194288965</v>
      </c>
      <c r="U270" s="42">
        <f t="shared" ca="1" si="129"/>
        <v>3.5451926661562942</v>
      </c>
      <c r="W270" s="1"/>
      <c r="X270" s="1"/>
      <c r="Y270" s="1"/>
      <c r="Z270" s="1"/>
      <c r="AC270" s="49">
        <v>267</v>
      </c>
      <c r="AD270" s="90">
        <f t="shared" ca="1" si="113"/>
        <v>45203.01120363846</v>
      </c>
      <c r="AE270" s="49" t="str">
        <f t="shared" ca="1" si="114"/>
        <v>EQUIPO 1</v>
      </c>
      <c r="AF270" s="49" t="str">
        <f t="shared" ca="1" si="115"/>
        <v>INICIO</v>
      </c>
      <c r="AG270" s="49">
        <f t="shared" ca="1" si="130"/>
        <v>0</v>
      </c>
      <c r="AH270" s="49">
        <f t="shared" ca="1" si="131"/>
        <v>1</v>
      </c>
      <c r="AI270" s="49">
        <f t="shared" ca="1" si="116"/>
        <v>1</v>
      </c>
      <c r="AJ270" s="49">
        <f t="shared" ca="1" si="117"/>
        <v>5400</v>
      </c>
      <c r="AK270" s="49">
        <f t="shared" ca="1" si="118"/>
        <v>4.1114482337725349</v>
      </c>
      <c r="AL270" s="49">
        <f t="shared" ca="1" si="119"/>
        <v>22201.820462371688</v>
      </c>
      <c r="AM270" s="49">
        <f t="shared" ca="1" si="112"/>
        <v>40703.337514348095</v>
      </c>
      <c r="AN270" s="49">
        <f t="shared" ca="1" si="120"/>
        <v>2023</v>
      </c>
      <c r="AO270" s="49">
        <f t="shared" ca="1" si="121"/>
        <v>10</v>
      </c>
      <c r="AU270" s="25">
        <v>260</v>
      </c>
      <c r="AV270" s="25">
        <v>0.99256649804696218</v>
      </c>
      <c r="AW270" s="25">
        <v>0.99170944587792864</v>
      </c>
      <c r="AX270" s="25">
        <v>0.98884792974674218</v>
      </c>
      <c r="AY270" s="25">
        <v>0.98693740219233084</v>
      </c>
      <c r="AZ270" s="25">
        <v>0.98893208935732813</v>
      </c>
      <c r="BA270" s="25">
        <v>0.98150807743639401</v>
      </c>
      <c r="BB270" s="25">
        <v>0.98823731927287539</v>
      </c>
      <c r="BC270" s="25">
        <v>0.98740953710177093</v>
      </c>
      <c r="BD270" s="25">
        <v>0.98330914322762675</v>
      </c>
      <c r="BE270" s="25">
        <v>0.99346946008006964</v>
      </c>
      <c r="BF270" s="25">
        <v>0.99112193328324028</v>
      </c>
      <c r="BG270" s="25">
        <v>0.97975083531705054</v>
      </c>
      <c r="BH270" s="25">
        <v>0.97975083531705054</v>
      </c>
      <c r="BI270" s="25">
        <v>0.98782019601836846</v>
      </c>
    </row>
    <row r="271" spans="4:61">
      <c r="D271" s="25">
        <v>267</v>
      </c>
      <c r="E271" s="56">
        <f t="shared" ca="1" si="122"/>
        <v>0.65837936970982636</v>
      </c>
      <c r="F271" s="42">
        <f t="shared" ca="1" si="123"/>
        <v>88.04735038621449</v>
      </c>
      <c r="G271" s="42"/>
      <c r="H271" s="25">
        <v>267</v>
      </c>
      <c r="I271" s="42">
        <f t="shared" ca="1" si="124"/>
        <v>0.97992759152307318</v>
      </c>
      <c r="J271" s="42">
        <f t="shared" ca="1" si="125"/>
        <v>4.1909895203228036</v>
      </c>
      <c r="K271" s="4"/>
      <c r="L271" s="4"/>
      <c r="M271" s="4"/>
      <c r="O271" s="25">
        <v>267</v>
      </c>
      <c r="P271" s="58">
        <f t="shared" ca="1" si="126"/>
        <v>0.41672974395012696</v>
      </c>
      <c r="Q271" s="42">
        <f t="shared" ca="1" si="127"/>
        <v>226.83584660392077</v>
      </c>
      <c r="R271" s="42"/>
      <c r="S271" s="25">
        <v>267</v>
      </c>
      <c r="T271" s="58">
        <f t="shared" ca="1" si="128"/>
        <v>0.62581319280303482</v>
      </c>
      <c r="U271" s="42">
        <f t="shared" ca="1" si="129"/>
        <v>3.5965208379529949</v>
      </c>
      <c r="W271" s="1"/>
      <c r="X271" s="1"/>
      <c r="Y271" s="1"/>
      <c r="Z271" s="1"/>
      <c r="AC271" s="49">
        <v>268</v>
      </c>
      <c r="AD271" s="90">
        <f t="shared" ca="1" si="113"/>
        <v>45203.182513981534</v>
      </c>
      <c r="AE271" s="49" t="str">
        <f t="shared" ca="1" si="114"/>
        <v>EQUIPO 1</v>
      </c>
      <c r="AF271" s="49" t="str">
        <f t="shared" ca="1" si="115"/>
        <v>FIN</v>
      </c>
      <c r="AG271" s="49">
        <f t="shared" ca="1" si="130"/>
        <v>1</v>
      </c>
      <c r="AH271" s="49">
        <f t="shared" ca="1" si="131"/>
        <v>1</v>
      </c>
      <c r="AI271" s="49">
        <f t="shared" ca="1" si="116"/>
        <v>1</v>
      </c>
      <c r="AJ271" s="49">
        <f t="shared" ca="1" si="117"/>
        <v>9900</v>
      </c>
      <c r="AK271" s="49">
        <f t="shared" ca="1" si="118"/>
        <v>19.094343283621129</v>
      </c>
      <c r="AL271" s="49">
        <f t="shared" ca="1" si="119"/>
        <v>189033.99850784917</v>
      </c>
      <c r="AM271" s="49">
        <f t="shared" ca="1" si="112"/>
        <v>189033.99850784917</v>
      </c>
      <c r="AN271" s="49">
        <f t="shared" ca="1" si="120"/>
        <v>2023</v>
      </c>
      <c r="AO271" s="49">
        <f t="shared" ca="1" si="121"/>
        <v>10</v>
      </c>
      <c r="AU271" s="25">
        <v>261</v>
      </c>
      <c r="AV271" s="25">
        <v>0.98987182831730358</v>
      </c>
      <c r="AW271" s="25">
        <v>0.9868826072812984</v>
      </c>
      <c r="AX271" s="25">
        <v>0.9828869294365109</v>
      </c>
      <c r="AY271" s="25">
        <v>0.99466541581127133</v>
      </c>
      <c r="AZ271" s="25">
        <v>0.99529993898654134</v>
      </c>
      <c r="BA271" s="25">
        <v>0.99548021541739939</v>
      </c>
      <c r="BB271" s="25">
        <v>0.98312004147554277</v>
      </c>
      <c r="BC271" s="25">
        <v>0.98599955513967552</v>
      </c>
      <c r="BD271" s="25">
        <v>0.989540640483903</v>
      </c>
      <c r="BE271" s="25">
        <v>0.98194839018611701</v>
      </c>
      <c r="BF271" s="25">
        <v>0.98412065109944447</v>
      </c>
      <c r="BG271" s="25">
        <v>0.98860202884370507</v>
      </c>
      <c r="BH271" s="25">
        <v>0.98194839018611701</v>
      </c>
      <c r="BI271" s="25">
        <v>0.98814108772447262</v>
      </c>
    </row>
    <row r="272" spans="4:61">
      <c r="D272" s="25">
        <v>268</v>
      </c>
      <c r="E272" s="56">
        <f t="shared" ca="1" si="122"/>
        <v>0.70650926869109432</v>
      </c>
      <c r="F272" s="42">
        <f t="shared" ca="1" si="123"/>
        <v>71.511599558379871</v>
      </c>
      <c r="G272" s="42"/>
      <c r="H272" s="25">
        <v>268</v>
      </c>
      <c r="I272" s="42">
        <f t="shared" ca="1" si="124"/>
        <v>0.39856824814663749</v>
      </c>
      <c r="J272" s="42">
        <f t="shared" ca="1" si="125"/>
        <v>3.4369645344331792</v>
      </c>
      <c r="K272" s="4"/>
      <c r="L272" s="4"/>
      <c r="M272" s="4"/>
      <c r="O272" s="25">
        <v>268</v>
      </c>
      <c r="P272" s="58">
        <f t="shared" ca="1" si="126"/>
        <v>0.68828364356972149</v>
      </c>
      <c r="Q272" s="42">
        <f t="shared" ca="1" si="127"/>
        <v>92.593527611191192</v>
      </c>
      <c r="R272" s="42"/>
      <c r="S272" s="25">
        <v>268</v>
      </c>
      <c r="T272" s="58">
        <f t="shared" ca="1" si="128"/>
        <v>0.56699111092919807</v>
      </c>
      <c r="U272" s="42">
        <f t="shared" ca="1" si="129"/>
        <v>3.5500456550578718</v>
      </c>
      <c r="W272" s="1"/>
      <c r="X272" s="1"/>
      <c r="Y272" s="1"/>
      <c r="Z272" s="1"/>
      <c r="AC272" s="49">
        <v>269</v>
      </c>
      <c r="AD272" s="90">
        <f t="shared" ca="1" si="113"/>
        <v>45203.978111618351</v>
      </c>
      <c r="AE272" s="49" t="str">
        <f t="shared" ca="1" si="114"/>
        <v>EQUIPO 2</v>
      </c>
      <c r="AF272" s="49" t="str">
        <f t="shared" ca="1" si="115"/>
        <v>INICIO</v>
      </c>
      <c r="AG272" s="49">
        <f t="shared" ca="1" si="130"/>
        <v>1</v>
      </c>
      <c r="AH272" s="49">
        <f t="shared" ca="1" si="131"/>
        <v>0</v>
      </c>
      <c r="AI272" s="49">
        <f t="shared" ca="1" si="116"/>
        <v>1</v>
      </c>
      <c r="AJ272" s="49">
        <f t="shared" ca="1" si="117"/>
        <v>4500</v>
      </c>
      <c r="AK272" s="49">
        <f t="shared" ca="1" si="118"/>
        <v>3.4618254005326889</v>
      </c>
      <c r="AL272" s="49">
        <f t="shared" ca="1" si="119"/>
        <v>15578.2143023971</v>
      </c>
      <c r="AM272" s="49">
        <f t="shared" ca="1" si="112"/>
        <v>34272.071465273621</v>
      </c>
      <c r="AN272" s="49">
        <f t="shared" ca="1" si="120"/>
        <v>2023</v>
      </c>
      <c r="AO272" s="49">
        <f t="shared" ca="1" si="121"/>
        <v>10</v>
      </c>
      <c r="AU272" s="25">
        <v>262</v>
      </c>
      <c r="AV272" s="25">
        <v>0.97779635967361356</v>
      </c>
      <c r="AW272" s="25">
        <v>0.98825243767508808</v>
      </c>
      <c r="AX272" s="25">
        <v>0.99053026728109794</v>
      </c>
      <c r="AY272" s="25">
        <v>0.98705017275652041</v>
      </c>
      <c r="AZ272" s="25">
        <v>0.98164908899795922</v>
      </c>
      <c r="BA272" s="25">
        <v>0.98820104710122736</v>
      </c>
      <c r="BB272" s="25">
        <v>0.97668159960470313</v>
      </c>
      <c r="BC272" s="25">
        <v>0.98651870929397512</v>
      </c>
      <c r="BD272" s="25">
        <v>0.99113736537634134</v>
      </c>
      <c r="BE272" s="25">
        <v>0.98634636844760126</v>
      </c>
      <c r="BF272" s="25">
        <v>0.98793503257115689</v>
      </c>
      <c r="BG272" s="25">
        <v>0.98554734452453086</v>
      </c>
      <c r="BH272" s="25">
        <v>0.97668159960470313</v>
      </c>
      <c r="BI272" s="25">
        <v>0.98563128198769534</v>
      </c>
    </row>
    <row r="273" spans="4:61">
      <c r="D273" s="25">
        <v>269</v>
      </c>
      <c r="E273" s="56">
        <f t="shared" ca="1" si="122"/>
        <v>0.71786836802390042</v>
      </c>
      <c r="F273" s="42">
        <f t="shared" ca="1" si="123"/>
        <v>67.828599431804918</v>
      </c>
      <c r="G273" s="42"/>
      <c r="H273" s="25">
        <v>269</v>
      </c>
      <c r="I273" s="42">
        <f t="shared" ca="1" si="124"/>
        <v>0.66318357005144879</v>
      </c>
      <c r="J273" s="42">
        <f t="shared" ca="1" si="125"/>
        <v>3.6584143782136254</v>
      </c>
      <c r="K273" s="4"/>
      <c r="L273" s="4"/>
      <c r="M273" s="4"/>
      <c r="O273" s="25">
        <v>269</v>
      </c>
      <c r="P273" s="58">
        <f t="shared" ca="1" si="126"/>
        <v>2.3459147419201187E-2</v>
      </c>
      <c r="Q273" s="42">
        <f t="shared" ca="1" si="127"/>
        <v>1049.2775535839971</v>
      </c>
      <c r="R273" s="42"/>
      <c r="S273" s="25">
        <v>269</v>
      </c>
      <c r="T273" s="58">
        <f t="shared" ca="1" si="128"/>
        <v>0.64298098980971874</v>
      </c>
      <c r="U273" s="42">
        <f t="shared" ca="1" si="129"/>
        <v>3.6104737795263313</v>
      </c>
      <c r="W273" s="1"/>
      <c r="X273" s="1"/>
      <c r="Y273" s="1"/>
      <c r="Z273" s="1"/>
      <c r="AC273" s="49">
        <v>270</v>
      </c>
      <c r="AD273" s="90">
        <f t="shared" ca="1" si="113"/>
        <v>45204.122354343373</v>
      </c>
      <c r="AE273" s="49" t="str">
        <f t="shared" ca="1" si="114"/>
        <v>EQUIPO 2</v>
      </c>
      <c r="AF273" s="49" t="str">
        <f t="shared" ca="1" si="115"/>
        <v>FIN</v>
      </c>
      <c r="AG273" s="49">
        <f t="shared" ca="1" si="130"/>
        <v>1</v>
      </c>
      <c r="AH273" s="49">
        <f t="shared" ca="1" si="131"/>
        <v>1</v>
      </c>
      <c r="AI273" s="49">
        <f t="shared" ca="1" si="116"/>
        <v>1</v>
      </c>
      <c r="AJ273" s="49">
        <f t="shared" ca="1" si="117"/>
        <v>9900</v>
      </c>
      <c r="AK273" s="49">
        <f t="shared" ca="1" si="118"/>
        <v>9.2147756169433706</v>
      </c>
      <c r="AL273" s="49">
        <f t="shared" ca="1" si="119"/>
        <v>91226.278607739368</v>
      </c>
      <c r="AM273" s="49">
        <f t="shared" ca="1" si="112"/>
        <v>91226.278607739368</v>
      </c>
      <c r="AN273" s="49">
        <f t="shared" ca="1" si="120"/>
        <v>2023</v>
      </c>
      <c r="AO273" s="49">
        <f t="shared" ca="1" si="121"/>
        <v>10</v>
      </c>
      <c r="AU273" s="25">
        <v>263</v>
      </c>
      <c r="AV273" s="25">
        <v>0.99556936641202998</v>
      </c>
      <c r="AW273" s="25">
        <v>0.99081243307075284</v>
      </c>
      <c r="AX273" s="25">
        <v>0.98190824467277582</v>
      </c>
      <c r="AY273" s="25">
        <v>0.99011640220414376</v>
      </c>
      <c r="AZ273" s="25">
        <v>0.97742196612368248</v>
      </c>
      <c r="BA273" s="25">
        <v>0.98846784826988976</v>
      </c>
      <c r="BB273" s="25">
        <v>0.97304218828027689</v>
      </c>
      <c r="BC273" s="25">
        <v>0.98952411170890142</v>
      </c>
      <c r="BD273" s="25">
        <v>0.98034655078919553</v>
      </c>
      <c r="BE273" s="25">
        <v>0.99771213865341102</v>
      </c>
      <c r="BF273" s="25">
        <v>0.97250861729235949</v>
      </c>
      <c r="BG273" s="25">
        <v>0.98893164393212174</v>
      </c>
      <c r="BH273" s="25">
        <v>0.97250861729235949</v>
      </c>
      <c r="BI273" s="25">
        <v>0.98548161014630176</v>
      </c>
    </row>
    <row r="274" spans="4:61">
      <c r="D274" s="25">
        <v>270</v>
      </c>
      <c r="E274" s="56">
        <f t="shared" ca="1" si="122"/>
        <v>0.84842185228931211</v>
      </c>
      <c r="F274" s="42">
        <f t="shared" ca="1" si="123"/>
        <v>30.811266700692368</v>
      </c>
      <c r="G274" s="42"/>
      <c r="H274" s="25">
        <v>270</v>
      </c>
      <c r="I274" s="42">
        <f t="shared" ca="1" si="124"/>
        <v>0.78827290646295212</v>
      </c>
      <c r="J274" s="42">
        <f t="shared" ca="1" si="125"/>
        <v>3.7822536276175844</v>
      </c>
      <c r="K274" s="4"/>
      <c r="L274" s="4"/>
      <c r="M274" s="4"/>
      <c r="O274" s="25">
        <v>270</v>
      </c>
      <c r="P274" s="58">
        <f t="shared" ca="1" si="126"/>
        <v>0.85869331552405126</v>
      </c>
      <c r="Q274" s="42">
        <f t="shared" ca="1" si="127"/>
        <v>36.033084203053178</v>
      </c>
      <c r="R274" s="42"/>
      <c r="S274" s="25">
        <v>270</v>
      </c>
      <c r="T274" s="58">
        <f t="shared" ca="1" si="128"/>
        <v>0.63790371395357304</v>
      </c>
      <c r="U274" s="42">
        <f t="shared" ca="1" si="129"/>
        <v>3.6063242311888843</v>
      </c>
      <c r="W274" s="1"/>
      <c r="X274" s="1"/>
      <c r="Y274" s="1"/>
      <c r="Z274" s="1"/>
      <c r="AC274" s="49">
        <v>271</v>
      </c>
      <c r="AD274" s="90">
        <f t="shared" ca="1" si="113"/>
        <v>45204.506303327413</v>
      </c>
      <c r="AE274" s="49" t="str">
        <f t="shared" ca="1" si="114"/>
        <v>EQUIPO 2</v>
      </c>
      <c r="AF274" s="49" t="str">
        <f t="shared" ca="1" si="115"/>
        <v>INICIO</v>
      </c>
      <c r="AG274" s="49">
        <f t="shared" ca="1" si="130"/>
        <v>1</v>
      </c>
      <c r="AH274" s="49">
        <f t="shared" ca="1" si="131"/>
        <v>0</v>
      </c>
      <c r="AI274" s="49">
        <f t="shared" ca="1" si="116"/>
        <v>1</v>
      </c>
      <c r="AJ274" s="49">
        <f t="shared" ca="1" si="117"/>
        <v>4500</v>
      </c>
      <c r="AK274" s="49">
        <f t="shared" ca="1" si="118"/>
        <v>3.6289940131246112</v>
      </c>
      <c r="AL274" s="49">
        <f t="shared" ca="1" si="119"/>
        <v>16330.473059060751</v>
      </c>
      <c r="AM274" s="49">
        <f t="shared" ca="1" si="112"/>
        <v>35927.040729933651</v>
      </c>
      <c r="AN274" s="49">
        <f t="shared" ca="1" si="120"/>
        <v>2023</v>
      </c>
      <c r="AO274" s="49">
        <f t="shared" ca="1" si="121"/>
        <v>10</v>
      </c>
      <c r="AU274" s="25">
        <v>264</v>
      </c>
      <c r="AV274" s="25">
        <v>0.99080205698335322</v>
      </c>
      <c r="AW274" s="25">
        <v>0.99308494479680354</v>
      </c>
      <c r="AX274" s="25">
        <v>0.97703269454604913</v>
      </c>
      <c r="AY274" s="25">
        <v>0.98786571128180956</v>
      </c>
      <c r="AZ274" s="25">
        <v>0.98149036340434859</v>
      </c>
      <c r="BA274" s="25">
        <v>1</v>
      </c>
      <c r="BB274" s="25">
        <v>0.99452637849926795</v>
      </c>
      <c r="BC274" s="25">
        <v>0.9899796743955287</v>
      </c>
      <c r="BD274" s="25">
        <v>0.97729901129740393</v>
      </c>
      <c r="BE274" s="25">
        <v>0.98277376080196421</v>
      </c>
      <c r="BF274" s="25">
        <v>0.98639368428813423</v>
      </c>
      <c r="BG274" s="25">
        <v>0.97848658534835431</v>
      </c>
      <c r="BH274" s="25">
        <v>0.97703269454604913</v>
      </c>
      <c r="BI274" s="25">
        <v>0.98657810489156461</v>
      </c>
    </row>
    <row r="275" spans="4:61">
      <c r="D275" s="25">
        <v>271</v>
      </c>
      <c r="E275" s="56">
        <f t="shared" ca="1" si="122"/>
        <v>0.46623556766988905</v>
      </c>
      <c r="F275" s="42">
        <f t="shared" ca="1" si="123"/>
        <v>173.31167997518864</v>
      </c>
      <c r="G275" s="42"/>
      <c r="H275" s="25">
        <v>271</v>
      </c>
      <c r="I275" s="42">
        <f t="shared" ca="1" si="124"/>
        <v>0.23084018130340889</v>
      </c>
      <c r="J275" s="42">
        <f t="shared" ca="1" si="125"/>
        <v>3.2805546261410812</v>
      </c>
      <c r="K275" s="4"/>
      <c r="L275" s="4"/>
      <c r="M275" s="4"/>
      <c r="O275" s="25">
        <v>271</v>
      </c>
      <c r="P275" s="58">
        <f t="shared" ca="1" si="126"/>
        <v>0.57063093912624563</v>
      </c>
      <c r="Q275" s="42">
        <f t="shared" ca="1" si="127"/>
        <v>142.04510009046061</v>
      </c>
      <c r="R275" s="42"/>
      <c r="S275" s="25">
        <v>271</v>
      </c>
      <c r="T275" s="58">
        <f t="shared" ca="1" si="128"/>
        <v>2.578619185840858E-2</v>
      </c>
      <c r="U275" s="42">
        <f t="shared" ca="1" si="129"/>
        <v>2.9035238193635777</v>
      </c>
      <c r="W275" s="1"/>
      <c r="X275" s="1"/>
      <c r="Y275" s="1"/>
      <c r="Z275" s="1"/>
      <c r="AC275" s="49">
        <v>272</v>
      </c>
      <c r="AD275" s="90">
        <f t="shared" ca="1" si="113"/>
        <v>45204.657511411293</v>
      </c>
      <c r="AE275" s="49" t="str">
        <f t="shared" ca="1" si="114"/>
        <v>EQUIPO 2</v>
      </c>
      <c r="AF275" s="49" t="str">
        <f t="shared" ca="1" si="115"/>
        <v>FIN</v>
      </c>
      <c r="AG275" s="49">
        <f t="shared" ca="1" si="130"/>
        <v>1</v>
      </c>
      <c r="AH275" s="49">
        <f t="shared" ca="1" si="131"/>
        <v>1</v>
      </c>
      <c r="AI275" s="49">
        <f t="shared" ca="1" si="116"/>
        <v>1</v>
      </c>
      <c r="AJ275" s="49">
        <f t="shared" ca="1" si="117"/>
        <v>9900</v>
      </c>
      <c r="AK275" s="49">
        <f t="shared" ca="1" si="118"/>
        <v>219.41308080760064</v>
      </c>
      <c r="AL275" s="49">
        <f t="shared" ca="1" si="119"/>
        <v>2172189.4999952465</v>
      </c>
      <c r="AM275" s="49">
        <f t="shared" ca="1" si="112"/>
        <v>2172189.4999952465</v>
      </c>
      <c r="AN275" s="49">
        <f t="shared" ca="1" si="120"/>
        <v>2023</v>
      </c>
      <c r="AO275" s="49">
        <f t="shared" ca="1" si="121"/>
        <v>10</v>
      </c>
      <c r="AU275" s="25">
        <v>265</v>
      </c>
      <c r="AV275" s="25">
        <v>0.99052077142160588</v>
      </c>
      <c r="AW275" s="25">
        <v>0.97842333119767055</v>
      </c>
      <c r="AX275" s="25">
        <v>0.98464657967508873</v>
      </c>
      <c r="AY275" s="25">
        <v>0.98373915631312348</v>
      </c>
      <c r="AZ275" s="25">
        <v>0.98329435261394005</v>
      </c>
      <c r="BA275" s="25">
        <v>0.98595971640240865</v>
      </c>
      <c r="BB275" s="25">
        <v>0.99344578888648782</v>
      </c>
      <c r="BC275" s="25">
        <v>0.97339563380905236</v>
      </c>
      <c r="BD275" s="25">
        <v>0.99312367342154551</v>
      </c>
      <c r="BE275" s="25">
        <v>0.99040361463520832</v>
      </c>
      <c r="BF275" s="25">
        <v>0.99346348816713248</v>
      </c>
      <c r="BG275" s="25">
        <v>0.99082821644773911</v>
      </c>
      <c r="BH275" s="25">
        <v>0.97339563380905236</v>
      </c>
      <c r="BI275" s="25">
        <v>0.9868055258465247</v>
      </c>
    </row>
    <row r="276" spans="4:61">
      <c r="D276" s="25">
        <v>272</v>
      </c>
      <c r="E276" s="56">
        <f t="shared" ca="1" si="122"/>
        <v>9.3329685853586142E-2</v>
      </c>
      <c r="F276" s="42">
        <f t="shared" ca="1" si="123"/>
        <v>620.7480514486225</v>
      </c>
      <c r="G276" s="42"/>
      <c r="H276" s="25">
        <v>272</v>
      </c>
      <c r="I276" s="42">
        <f t="shared" ca="1" si="124"/>
        <v>0.14986192285368194</v>
      </c>
      <c r="J276" s="42">
        <f t="shared" ca="1" si="125"/>
        <v>3.1822921410181744</v>
      </c>
      <c r="K276" s="4"/>
      <c r="L276" s="4"/>
      <c r="M276" s="4"/>
      <c r="O276" s="25">
        <v>272</v>
      </c>
      <c r="P276" s="58">
        <f t="shared" ca="1" si="126"/>
        <v>0.21423549144038834</v>
      </c>
      <c r="Q276" s="42">
        <f t="shared" ca="1" si="127"/>
        <v>411.23109263654061</v>
      </c>
      <c r="R276" s="42"/>
      <c r="S276" s="25">
        <v>272</v>
      </c>
      <c r="T276" s="58">
        <f t="shared" ca="1" si="128"/>
        <v>0.55765636887284442</v>
      </c>
      <c r="U276" s="42">
        <f t="shared" ca="1" si="129"/>
        <v>3.5428057020551313</v>
      </c>
      <c r="W276" s="1"/>
      <c r="X276" s="1"/>
      <c r="Y276" s="1"/>
      <c r="Z276" s="1"/>
      <c r="AC276" s="49">
        <v>273</v>
      </c>
      <c r="AD276" s="90">
        <f t="shared" ca="1" si="113"/>
        <v>45213.79972311161</v>
      </c>
      <c r="AE276" s="49" t="str">
        <f t="shared" ca="1" si="114"/>
        <v>EQUIPO 2</v>
      </c>
      <c r="AF276" s="49" t="str">
        <f t="shared" ca="1" si="115"/>
        <v>INICIO</v>
      </c>
      <c r="AG276" s="49">
        <f t="shared" ca="1" si="130"/>
        <v>1</v>
      </c>
      <c r="AH276" s="49">
        <f t="shared" ca="1" si="131"/>
        <v>0</v>
      </c>
      <c r="AI276" s="49">
        <f t="shared" ca="1" si="116"/>
        <v>1</v>
      </c>
      <c r="AJ276" s="49">
        <f t="shared" ca="1" si="117"/>
        <v>4500</v>
      </c>
      <c r="AK276" s="49">
        <f t="shared" ca="1" si="118"/>
        <v>3.636806532740593</v>
      </c>
      <c r="AL276" s="49">
        <f t="shared" ca="1" si="119"/>
        <v>16365.629397332668</v>
      </c>
      <c r="AM276" s="49">
        <f t="shared" ca="1" si="112"/>
        <v>36004.38467413187</v>
      </c>
      <c r="AN276" s="49">
        <f t="shared" ca="1" si="120"/>
        <v>2023</v>
      </c>
      <c r="AO276" s="49">
        <f t="shared" ca="1" si="121"/>
        <v>10</v>
      </c>
      <c r="AU276" s="25">
        <v>266</v>
      </c>
      <c r="AV276" s="25">
        <v>0.98430982062217853</v>
      </c>
      <c r="AW276" s="25">
        <v>0.98425914202896592</v>
      </c>
      <c r="AX276" s="25">
        <v>0.98261364715322264</v>
      </c>
      <c r="AY276" s="25">
        <v>0.99706109490481054</v>
      </c>
      <c r="AZ276" s="25">
        <v>0.99333940228943018</v>
      </c>
      <c r="BA276" s="25">
        <v>0.99108946850286539</v>
      </c>
      <c r="BB276" s="25">
        <v>0.97861316302574286</v>
      </c>
      <c r="BC276" s="25">
        <v>0.98948911028306941</v>
      </c>
      <c r="BD276" s="25">
        <v>0.98564393495142455</v>
      </c>
      <c r="BE276" s="25">
        <v>0.99516771656866121</v>
      </c>
      <c r="BF276" s="25">
        <v>0.98767712691615361</v>
      </c>
      <c r="BG276" s="25">
        <v>0.99488605526981755</v>
      </c>
      <c r="BH276" s="25">
        <v>0.97861316302574286</v>
      </c>
      <c r="BI276" s="25">
        <v>0.98861614067662429</v>
      </c>
    </row>
    <row r="277" spans="4:61">
      <c r="D277" s="25">
        <v>273</v>
      </c>
      <c r="E277" s="56">
        <f t="shared" ca="1" si="122"/>
        <v>0.40912135909553804</v>
      </c>
      <c r="F277" s="42">
        <f t="shared" ca="1" si="123"/>
        <v>207.04614188737472</v>
      </c>
      <c r="G277" s="42"/>
      <c r="H277" s="25">
        <v>273</v>
      </c>
      <c r="I277" s="42">
        <f t="shared" ca="1" si="124"/>
        <v>0.88563052965725797</v>
      </c>
      <c r="J277" s="42">
        <f t="shared" ca="1" si="125"/>
        <v>3.9138949816314668</v>
      </c>
      <c r="K277" s="4"/>
      <c r="L277" s="4"/>
      <c r="M277" s="4"/>
      <c r="O277" s="25">
        <v>273</v>
      </c>
      <c r="P277" s="58">
        <f t="shared" ca="1" si="126"/>
        <v>0.44138148562160051</v>
      </c>
      <c r="Q277" s="42">
        <f t="shared" ca="1" si="127"/>
        <v>211.19164913118689</v>
      </c>
      <c r="R277" s="42"/>
      <c r="S277" s="25">
        <v>273</v>
      </c>
      <c r="T277" s="58">
        <f t="shared" ca="1" si="128"/>
        <v>0.1155830479457598</v>
      </c>
      <c r="U277" s="42">
        <f t="shared" ca="1" si="129"/>
        <v>3.132536888990511</v>
      </c>
      <c r="W277" s="1"/>
      <c r="X277" s="1"/>
      <c r="Y277" s="1"/>
      <c r="Z277" s="1"/>
      <c r="AC277" s="49">
        <v>274</v>
      </c>
      <c r="AD277" s="90">
        <f t="shared" ca="1" si="113"/>
        <v>45213.95125671714</v>
      </c>
      <c r="AE277" s="49" t="str">
        <f t="shared" ca="1" si="114"/>
        <v>EQUIPO 2</v>
      </c>
      <c r="AF277" s="49" t="str">
        <f t="shared" ca="1" si="115"/>
        <v>FIN</v>
      </c>
      <c r="AG277" s="49">
        <f t="shared" ca="1" si="130"/>
        <v>1</v>
      </c>
      <c r="AH277" s="49">
        <f t="shared" ca="1" si="131"/>
        <v>1</v>
      </c>
      <c r="AI277" s="49">
        <f t="shared" ca="1" si="116"/>
        <v>1</v>
      </c>
      <c r="AJ277" s="49">
        <f t="shared" ca="1" si="117"/>
        <v>9900</v>
      </c>
      <c r="AK277" s="49">
        <f t="shared" ca="1" si="118"/>
        <v>18.106715556699783</v>
      </c>
      <c r="AL277" s="49">
        <f t="shared" ca="1" si="119"/>
        <v>179256.48401132785</v>
      </c>
      <c r="AM277" s="49">
        <f t="shared" ca="1" si="112"/>
        <v>179256.48401132785</v>
      </c>
      <c r="AN277" s="49">
        <f t="shared" ca="1" si="120"/>
        <v>2023</v>
      </c>
      <c r="AO277" s="49">
        <f t="shared" ca="1" si="121"/>
        <v>10</v>
      </c>
      <c r="AU277" s="25">
        <v>267</v>
      </c>
      <c r="AV277" s="25">
        <v>0.99130345191522129</v>
      </c>
      <c r="AW277" s="25">
        <v>0.97585019203759149</v>
      </c>
      <c r="AX277" s="25">
        <v>0.98759504291581002</v>
      </c>
      <c r="AY277" s="25">
        <v>0.9913609718023273</v>
      </c>
      <c r="AZ277" s="25">
        <v>0.97958547717297517</v>
      </c>
      <c r="BA277" s="25">
        <v>0.98398024281718377</v>
      </c>
      <c r="BB277" s="25">
        <v>0.98650541643116985</v>
      </c>
      <c r="BC277" s="25">
        <v>0.98504000584520834</v>
      </c>
      <c r="BD277" s="25">
        <v>0.98392249042343383</v>
      </c>
      <c r="BE277" s="25">
        <v>0.98856155470153917</v>
      </c>
      <c r="BF277" s="25">
        <v>0.99778084402919787</v>
      </c>
      <c r="BG277" s="25">
        <v>0.99311128596657361</v>
      </c>
      <c r="BH277" s="25">
        <v>0.97585019203759149</v>
      </c>
      <c r="BI277" s="25">
        <v>0.98698717478846953</v>
      </c>
    </row>
    <row r="278" spans="4:61">
      <c r="D278" s="25">
        <v>274</v>
      </c>
      <c r="E278" s="56">
        <f t="shared" ca="1" si="122"/>
        <v>7.5007794966275299E-2</v>
      </c>
      <c r="F278" s="42">
        <f t="shared" ca="1" si="123"/>
        <v>685.46715818107464</v>
      </c>
      <c r="G278" s="42"/>
      <c r="H278" s="25">
        <v>274</v>
      </c>
      <c r="I278" s="42">
        <f t="shared" ca="1" si="124"/>
        <v>0.5531198466254772</v>
      </c>
      <c r="J278" s="42">
        <f t="shared" ca="1" si="125"/>
        <v>3.5645021521048901</v>
      </c>
      <c r="K278" s="4"/>
      <c r="L278" s="4"/>
      <c r="M278" s="4"/>
      <c r="O278" s="25">
        <v>274</v>
      </c>
      <c r="P278" s="58">
        <f t="shared" ca="1" si="126"/>
        <v>0.47018679328436352</v>
      </c>
      <c r="Q278" s="42">
        <f t="shared" ca="1" si="127"/>
        <v>194.0489876935932</v>
      </c>
      <c r="R278" s="42"/>
      <c r="S278" s="25">
        <v>274</v>
      </c>
      <c r="T278" s="58">
        <f t="shared" ca="1" si="128"/>
        <v>0.41703864058665019</v>
      </c>
      <c r="U278" s="42">
        <f t="shared" ca="1" si="129"/>
        <v>3.4344598732845322</v>
      </c>
      <c r="W278" s="1"/>
      <c r="X278" s="1"/>
      <c r="Y278" s="1"/>
      <c r="Z278" s="1"/>
      <c r="AC278" s="49">
        <v>275</v>
      </c>
      <c r="AD278" s="90">
        <f t="shared" ca="1" si="113"/>
        <v>45214.70570319867</v>
      </c>
      <c r="AE278" s="49" t="str">
        <f t="shared" ca="1" si="114"/>
        <v>EQUIPO 1</v>
      </c>
      <c r="AF278" s="49" t="str">
        <f t="shared" ca="1" si="115"/>
        <v>INICIO</v>
      </c>
      <c r="AG278" s="49">
        <f t="shared" ca="1" si="130"/>
        <v>0</v>
      </c>
      <c r="AH278" s="49">
        <f t="shared" ca="1" si="131"/>
        <v>1</v>
      </c>
      <c r="AI278" s="49">
        <f t="shared" ca="1" si="116"/>
        <v>1</v>
      </c>
      <c r="AJ278" s="49">
        <f t="shared" ca="1" si="117"/>
        <v>5400</v>
      </c>
      <c r="AK278" s="49">
        <f t="shared" ca="1" si="118"/>
        <v>3.257601066143252</v>
      </c>
      <c r="AL278" s="49">
        <f t="shared" ca="1" si="119"/>
        <v>17591.045757173561</v>
      </c>
      <c r="AM278" s="49">
        <f t="shared" ca="1" si="112"/>
        <v>32250.250554818194</v>
      </c>
      <c r="AN278" s="49">
        <f t="shared" ca="1" si="120"/>
        <v>2023</v>
      </c>
      <c r="AO278" s="49">
        <f t="shared" ca="1" si="121"/>
        <v>10</v>
      </c>
      <c r="AU278" s="25">
        <v>268</v>
      </c>
      <c r="AV278" s="25">
        <v>0.98815972638161209</v>
      </c>
      <c r="AW278" s="25">
        <v>0.99548562176460653</v>
      </c>
      <c r="AX278" s="25">
        <v>0.97932098595989825</v>
      </c>
      <c r="AY278" s="25">
        <v>0.9852485453898755</v>
      </c>
      <c r="AZ278" s="25">
        <v>0.99066395452009226</v>
      </c>
      <c r="BA278" s="25">
        <v>0.97855913236300252</v>
      </c>
      <c r="BB278" s="25">
        <v>0.97482434667416784</v>
      </c>
      <c r="BC278" s="25">
        <v>0.99426852062738769</v>
      </c>
      <c r="BD278" s="25">
        <v>0.99097832091798499</v>
      </c>
      <c r="BE278" s="25">
        <v>0.98425534434086226</v>
      </c>
      <c r="BF278" s="25">
        <v>0.98994909847597501</v>
      </c>
      <c r="BG278" s="25">
        <v>0.98977433586331998</v>
      </c>
      <c r="BH278" s="25">
        <v>0.97482434667416784</v>
      </c>
      <c r="BI278" s="25">
        <v>0.9867929967606156</v>
      </c>
    </row>
    <row r="279" spans="4:61">
      <c r="D279" s="25">
        <v>275</v>
      </c>
      <c r="E279" s="56">
        <f t="shared" ca="1" si="122"/>
        <v>0.83164142948831277</v>
      </c>
      <c r="F279" s="42">
        <f t="shared" ca="1" si="123"/>
        <v>35.055065367833087</v>
      </c>
      <c r="G279" s="42"/>
      <c r="H279" s="25">
        <v>275</v>
      </c>
      <c r="I279" s="42">
        <f t="shared" ca="1" si="124"/>
        <v>2.8894091940498079E-2</v>
      </c>
      <c r="J279" s="42">
        <f t="shared" ca="1" si="125"/>
        <v>2.9013991022265699</v>
      </c>
      <c r="K279" s="4"/>
      <c r="L279" s="4"/>
      <c r="M279" s="4"/>
      <c r="O279" s="25">
        <v>275</v>
      </c>
      <c r="P279" s="58">
        <f t="shared" ca="1" si="126"/>
        <v>0.53652990259855371</v>
      </c>
      <c r="Q279" s="42">
        <f t="shared" ca="1" si="127"/>
        <v>158.50761546902729</v>
      </c>
      <c r="R279" s="42"/>
      <c r="S279" s="25">
        <v>275</v>
      </c>
      <c r="T279" s="58">
        <f t="shared" ca="1" si="128"/>
        <v>0.33694350233739279</v>
      </c>
      <c r="U279" s="42">
        <f t="shared" ca="1" si="129"/>
        <v>3.3698677035238211</v>
      </c>
      <c r="W279" s="1"/>
      <c r="X279" s="1"/>
      <c r="Y279" s="1"/>
      <c r="Z279" s="1"/>
      <c r="AC279" s="49">
        <v>276</v>
      </c>
      <c r="AD279" s="90">
        <f t="shared" ca="1" si="113"/>
        <v>45214.841436576426</v>
      </c>
      <c r="AE279" s="49" t="str">
        <f t="shared" ca="1" si="114"/>
        <v>EQUIPO 1</v>
      </c>
      <c r="AF279" s="49" t="str">
        <f t="shared" ca="1" si="115"/>
        <v>FIN</v>
      </c>
      <c r="AG279" s="49">
        <f t="shared" ca="1" si="130"/>
        <v>1</v>
      </c>
      <c r="AH279" s="49">
        <f t="shared" ca="1" si="131"/>
        <v>1</v>
      </c>
      <c r="AI279" s="49">
        <f t="shared" ca="1" si="116"/>
        <v>1</v>
      </c>
      <c r="AJ279" s="49">
        <f t="shared" ca="1" si="117"/>
        <v>9900</v>
      </c>
      <c r="AK279" s="49">
        <f t="shared" ca="1" si="118"/>
        <v>262.8900053082034</v>
      </c>
      <c r="AL279" s="49">
        <f t="shared" ca="1" si="119"/>
        <v>2602611.0525512137</v>
      </c>
      <c r="AM279" s="49">
        <f t="shared" ca="1" si="112"/>
        <v>2602611.0525512137</v>
      </c>
      <c r="AN279" s="49">
        <f t="shared" ca="1" si="120"/>
        <v>2023</v>
      </c>
      <c r="AO279" s="49">
        <f t="shared" ca="1" si="121"/>
        <v>10</v>
      </c>
      <c r="AU279" s="25">
        <v>269</v>
      </c>
      <c r="AV279" s="25">
        <v>0.98772505783230313</v>
      </c>
      <c r="AW279" s="25">
        <v>0.98997014368237923</v>
      </c>
      <c r="AX279" s="25">
        <v>0.98586585869348387</v>
      </c>
      <c r="AY279" s="25">
        <v>0.98012146618797991</v>
      </c>
      <c r="AZ279" s="25">
        <v>0.99289929241941777</v>
      </c>
      <c r="BA279" s="25">
        <v>1</v>
      </c>
      <c r="BB279" s="25">
        <v>0.98570317303053179</v>
      </c>
      <c r="BC279" s="25">
        <v>0.98380816855653497</v>
      </c>
      <c r="BD279" s="25">
        <v>0.99619123056554248</v>
      </c>
      <c r="BE279" s="25">
        <v>0.98635681450830504</v>
      </c>
      <c r="BF279" s="25">
        <v>0.9852498299075787</v>
      </c>
      <c r="BG279" s="25">
        <v>0.98925314457830449</v>
      </c>
      <c r="BH279" s="25">
        <v>0.98012146618797991</v>
      </c>
      <c r="BI279" s="25">
        <v>0.98865841677800759</v>
      </c>
    </row>
    <row r="280" spans="4:61">
      <c r="D280" s="25">
        <v>276</v>
      </c>
      <c r="E280" s="56">
        <f t="shared" ca="1" si="122"/>
        <v>0.54254771043540773</v>
      </c>
      <c r="F280" s="42">
        <f t="shared" ca="1" si="123"/>
        <v>135.08822480566255</v>
      </c>
      <c r="G280" s="42"/>
      <c r="H280" s="25">
        <v>276</v>
      </c>
      <c r="I280" s="42">
        <f t="shared" ca="1" si="124"/>
        <v>0.53505323055545784</v>
      </c>
      <c r="J280" s="42">
        <f t="shared" ca="1" si="125"/>
        <v>3.5496232344176115</v>
      </c>
      <c r="K280" s="4"/>
      <c r="L280" s="4"/>
      <c r="M280" s="4"/>
      <c r="O280" s="25">
        <v>276</v>
      </c>
      <c r="P280" s="58">
        <f t="shared" ca="1" si="126"/>
        <v>0.83013809176709996</v>
      </c>
      <c r="Q280" s="42">
        <f t="shared" ca="1" si="127"/>
        <v>44.495913939349364</v>
      </c>
      <c r="R280" s="42"/>
      <c r="S280" s="25">
        <v>276</v>
      </c>
      <c r="T280" s="58">
        <f t="shared" ca="1" si="128"/>
        <v>0.78223567416873374</v>
      </c>
      <c r="U280" s="42">
        <f t="shared" ca="1" si="129"/>
        <v>3.7367972680296422</v>
      </c>
      <c r="W280" s="1"/>
      <c r="X280" s="1"/>
      <c r="Y280" s="1"/>
      <c r="Z280" s="1"/>
      <c r="AC280" s="49">
        <v>277</v>
      </c>
      <c r="AD280" s="90">
        <f t="shared" ca="1" si="113"/>
        <v>45225.795186797601</v>
      </c>
      <c r="AE280" s="49" t="str">
        <f t="shared" ca="1" si="114"/>
        <v>EQUIPO 1</v>
      </c>
      <c r="AF280" s="49" t="str">
        <f t="shared" ca="1" si="115"/>
        <v>INICIO</v>
      </c>
      <c r="AG280" s="49">
        <f t="shared" ca="1" si="130"/>
        <v>0</v>
      </c>
      <c r="AH280" s="49">
        <f t="shared" ca="1" si="131"/>
        <v>1</v>
      </c>
      <c r="AI280" s="49">
        <f t="shared" ca="1" si="116"/>
        <v>1</v>
      </c>
      <c r="AJ280" s="49">
        <f t="shared" ca="1" si="117"/>
        <v>5400</v>
      </c>
      <c r="AK280" s="49">
        <f t="shared" ca="1" si="118"/>
        <v>3.2308522525127046</v>
      </c>
      <c r="AL280" s="49">
        <f t="shared" ca="1" si="119"/>
        <v>17446.602163568605</v>
      </c>
      <c r="AM280" s="49">
        <f t="shared" ca="1" si="112"/>
        <v>31985.437299875775</v>
      </c>
      <c r="AN280" s="49">
        <f t="shared" ca="1" si="120"/>
        <v>2023</v>
      </c>
      <c r="AO280" s="49">
        <f t="shared" ca="1" si="121"/>
        <v>10</v>
      </c>
      <c r="AU280" s="25">
        <v>270</v>
      </c>
      <c r="AV280" s="25">
        <v>0.98818649518771873</v>
      </c>
      <c r="AW280" s="25">
        <v>0.99152307871426482</v>
      </c>
      <c r="AX280" s="25">
        <v>0.9781630550143926</v>
      </c>
      <c r="AY280" s="25">
        <v>0.986069430694407</v>
      </c>
      <c r="AZ280" s="25">
        <v>0.98023598497069719</v>
      </c>
      <c r="BA280" s="25">
        <v>0.98218732477843951</v>
      </c>
      <c r="BB280" s="25">
        <v>0.99154179907769435</v>
      </c>
      <c r="BC280" s="25">
        <v>0.98720968863382241</v>
      </c>
      <c r="BD280" s="25">
        <v>0.98523305574826059</v>
      </c>
      <c r="BE280" s="25">
        <v>0.99517747594951378</v>
      </c>
      <c r="BF280" s="25">
        <v>0.99063457743263406</v>
      </c>
      <c r="BG280" s="25">
        <v>0.98775431372669042</v>
      </c>
      <c r="BH280" s="25">
        <v>0.9781630550143926</v>
      </c>
      <c r="BI280" s="25">
        <v>0.98699994054703766</v>
      </c>
    </row>
    <row r="281" spans="4:61">
      <c r="D281" s="25">
        <v>277</v>
      </c>
      <c r="E281" s="56">
        <f t="shared" ca="1" si="122"/>
        <v>0.60944897748975757</v>
      </c>
      <c r="F281" s="42">
        <f t="shared" ca="1" si="123"/>
        <v>106.55116303664937</v>
      </c>
      <c r="G281" s="42"/>
      <c r="H281" s="25">
        <v>277</v>
      </c>
      <c r="I281" s="42">
        <f t="shared" ca="1" si="124"/>
        <v>4.333792553743443E-4</v>
      </c>
      <c r="J281" s="42">
        <f t="shared" ca="1" si="125"/>
        <v>2.4334229250250234</v>
      </c>
      <c r="K281" s="4"/>
      <c r="L281" s="4"/>
      <c r="M281" s="4"/>
      <c r="O281" s="25">
        <v>277</v>
      </c>
      <c r="P281" s="58">
        <f t="shared" ca="1" si="126"/>
        <v>0.96247875168008101</v>
      </c>
      <c r="Q281" s="42">
        <f t="shared" ca="1" si="127"/>
        <v>8.415394946332956</v>
      </c>
      <c r="R281" s="42"/>
      <c r="S281" s="25">
        <v>277</v>
      </c>
      <c r="T281" s="58">
        <f t="shared" ca="1" si="128"/>
        <v>0.57059731623517185</v>
      </c>
      <c r="U281" s="42">
        <f t="shared" ca="1" si="129"/>
        <v>3.5528501433429556</v>
      </c>
      <c r="W281" s="1"/>
      <c r="X281" s="1"/>
      <c r="Y281" s="1"/>
      <c r="Z281" s="1"/>
      <c r="AC281" s="49">
        <v>278</v>
      </c>
      <c r="AD281" s="90">
        <f t="shared" ca="1" si="113"/>
        <v>45225.929805641455</v>
      </c>
      <c r="AE281" s="49" t="str">
        <f t="shared" ca="1" si="114"/>
        <v>EQUIPO 1</v>
      </c>
      <c r="AF281" s="49" t="str">
        <f t="shared" ca="1" si="115"/>
        <v>FIN</v>
      </c>
      <c r="AG281" s="49">
        <f t="shared" ca="1" si="130"/>
        <v>1</v>
      </c>
      <c r="AH281" s="49">
        <f t="shared" ca="1" si="131"/>
        <v>1</v>
      </c>
      <c r="AI281" s="49">
        <f t="shared" ca="1" si="116"/>
        <v>1</v>
      </c>
      <c r="AJ281" s="49">
        <f t="shared" ca="1" si="117"/>
        <v>9900</v>
      </c>
      <c r="AK281" s="49">
        <f t="shared" ca="1" si="118"/>
        <v>23.189523793291301</v>
      </c>
      <c r="AL281" s="49">
        <f t="shared" ca="1" si="119"/>
        <v>229576.28555358388</v>
      </c>
      <c r="AM281" s="49">
        <f t="shared" ca="1" si="112"/>
        <v>229576.28555358388</v>
      </c>
      <c r="AN281" s="49">
        <f t="shared" ca="1" si="120"/>
        <v>2023</v>
      </c>
      <c r="AO281" s="49">
        <f t="shared" ca="1" si="121"/>
        <v>10</v>
      </c>
      <c r="AU281" s="25">
        <v>271</v>
      </c>
      <c r="AV281" s="25">
        <v>0.97750128067769271</v>
      </c>
      <c r="AW281" s="25">
        <v>0.9855235833612791</v>
      </c>
      <c r="AX281" s="25">
        <v>0.99007542020435746</v>
      </c>
      <c r="AY281" s="25">
        <v>0.98046737101404591</v>
      </c>
      <c r="AZ281" s="25">
        <v>0.985842238829713</v>
      </c>
      <c r="BA281" s="25">
        <v>0.98740582218590789</v>
      </c>
      <c r="BB281" s="25">
        <v>0.98657531848264712</v>
      </c>
      <c r="BC281" s="25">
        <v>0.99059547095953782</v>
      </c>
      <c r="BD281" s="25">
        <v>0.98658564449610986</v>
      </c>
      <c r="BE281" s="25">
        <v>0.98803468003785955</v>
      </c>
      <c r="BF281" s="25">
        <v>0.9897724986819606</v>
      </c>
      <c r="BG281" s="25">
        <v>0.98399614088003085</v>
      </c>
      <c r="BH281" s="25">
        <v>0.97750128067769271</v>
      </c>
      <c r="BI281" s="25">
        <v>0.9860738695304061</v>
      </c>
    </row>
    <row r="282" spans="4:61">
      <c r="D282" s="25">
        <v>278</v>
      </c>
      <c r="E282" s="56">
        <f t="shared" ca="1" si="122"/>
        <v>6.4350410756873977E-2</v>
      </c>
      <c r="F282" s="42">
        <f t="shared" ca="1" si="123"/>
        <v>731.26240085699283</v>
      </c>
      <c r="G282" s="42"/>
      <c r="H282" s="25">
        <v>278</v>
      </c>
      <c r="I282" s="42">
        <f t="shared" ca="1" si="124"/>
        <v>0.90171701543053828</v>
      </c>
      <c r="J282" s="42">
        <f t="shared" ca="1" si="125"/>
        <v>3.9425576562760534</v>
      </c>
      <c r="K282" s="4"/>
      <c r="L282" s="4"/>
      <c r="M282" s="4"/>
      <c r="O282" s="25">
        <v>278</v>
      </c>
      <c r="P282" s="58">
        <f t="shared" ca="1" si="126"/>
        <v>0.84614799331692159</v>
      </c>
      <c r="Q282" s="42">
        <f t="shared" ca="1" si="127"/>
        <v>39.704986083744672</v>
      </c>
      <c r="R282" s="42"/>
      <c r="S282" s="25">
        <v>278</v>
      </c>
      <c r="T282" s="58">
        <f t="shared" ca="1" si="128"/>
        <v>0.18366062736072486</v>
      </c>
      <c r="U282" s="42">
        <f t="shared" ca="1" si="129"/>
        <v>3.2229586689389178</v>
      </c>
      <c r="W282" s="1"/>
      <c r="X282" s="1"/>
      <c r="Y282" s="1"/>
      <c r="Z282" s="1"/>
      <c r="AC282" s="49">
        <v>279</v>
      </c>
      <c r="AD282" s="90">
        <f t="shared" ca="1" si="113"/>
        <v>45226.896035799509</v>
      </c>
      <c r="AE282" s="49" t="str">
        <f t="shared" ca="1" si="114"/>
        <v>EQUIPO 1</v>
      </c>
      <c r="AF282" s="49" t="str">
        <f t="shared" ca="1" si="115"/>
        <v>INICIO</v>
      </c>
      <c r="AG282" s="49">
        <f t="shared" ca="1" si="130"/>
        <v>0</v>
      </c>
      <c r="AH282" s="49">
        <f t="shared" ca="1" si="131"/>
        <v>1</v>
      </c>
      <c r="AI282" s="49">
        <f t="shared" ca="1" si="116"/>
        <v>1</v>
      </c>
      <c r="AJ282" s="49">
        <f t="shared" ca="1" si="117"/>
        <v>5400</v>
      </c>
      <c r="AK282" s="49">
        <f t="shared" ca="1" si="118"/>
        <v>3.6108131218934432</v>
      </c>
      <c r="AL282" s="49">
        <f t="shared" ca="1" si="119"/>
        <v>19498.390858224593</v>
      </c>
      <c r="AM282" s="49">
        <f t="shared" ca="1" si="112"/>
        <v>35747.049906745087</v>
      </c>
      <c r="AN282" s="49">
        <f t="shared" ca="1" si="120"/>
        <v>2023</v>
      </c>
      <c r="AO282" s="49">
        <f t="shared" ca="1" si="121"/>
        <v>10</v>
      </c>
      <c r="AU282" s="25">
        <v>272</v>
      </c>
      <c r="AV282" s="25">
        <v>0.99090350287923212</v>
      </c>
      <c r="AW282" s="25">
        <v>0.99132126267844767</v>
      </c>
      <c r="AX282" s="25">
        <v>0.99587490110365962</v>
      </c>
      <c r="AY282" s="25">
        <v>0.99085704231567273</v>
      </c>
      <c r="AZ282" s="25">
        <v>0.98087311685038792</v>
      </c>
      <c r="BA282" s="25">
        <v>0.99562253932632638</v>
      </c>
      <c r="BB282" s="25">
        <v>0.98708264386850908</v>
      </c>
      <c r="BC282" s="25">
        <v>0.98494378788880466</v>
      </c>
      <c r="BD282" s="25">
        <v>0.97947899403405292</v>
      </c>
      <c r="BE282" s="25">
        <v>0.98627371485026283</v>
      </c>
      <c r="BF282" s="25">
        <v>0.99048944320148258</v>
      </c>
      <c r="BG282" s="25">
        <v>0.97770289638414865</v>
      </c>
      <c r="BH282" s="25">
        <v>0.97770289638414865</v>
      </c>
      <c r="BI282" s="25">
        <v>0.98756057207278813</v>
      </c>
    </row>
    <row r="283" spans="4:61">
      <c r="D283" s="25">
        <v>279</v>
      </c>
      <c r="E283" s="56">
        <f t="shared" ca="1" si="122"/>
        <v>0.73198905581473639</v>
      </c>
      <c r="F283" s="42">
        <f t="shared" ca="1" si="123"/>
        <v>63.360699537860519</v>
      </c>
      <c r="G283" s="42"/>
      <c r="H283" s="25">
        <v>279</v>
      </c>
      <c r="I283" s="42">
        <f t="shared" ca="1" si="124"/>
        <v>0.85647178187394513</v>
      </c>
      <c r="J283" s="42">
        <f t="shared" ca="1" si="125"/>
        <v>3.8685053028917311</v>
      </c>
      <c r="K283" s="4"/>
      <c r="L283" s="4"/>
      <c r="M283" s="4"/>
      <c r="O283" s="25">
        <v>279</v>
      </c>
      <c r="P283" s="58">
        <f t="shared" ca="1" si="126"/>
        <v>0.33557403123890683</v>
      </c>
      <c r="Q283" s="42">
        <f t="shared" ca="1" si="127"/>
        <v>286.25318207215901</v>
      </c>
      <c r="R283" s="42"/>
      <c r="S283" s="25">
        <v>279</v>
      </c>
      <c r="T283" s="58">
        <f t="shared" ca="1" si="128"/>
        <v>0.79784250702205162</v>
      </c>
      <c r="U283" s="42">
        <f t="shared" ca="1" si="129"/>
        <v>3.7533541393841006</v>
      </c>
      <c r="W283" s="1"/>
      <c r="X283" s="1"/>
      <c r="Y283" s="1"/>
      <c r="Z283" s="1"/>
      <c r="AC283" s="49">
        <v>280</v>
      </c>
      <c r="AD283" s="90">
        <f t="shared" ca="1" si="113"/>
        <v>45227.046486346255</v>
      </c>
      <c r="AE283" s="49" t="str">
        <f t="shared" ca="1" si="114"/>
        <v>EQUIPO 1</v>
      </c>
      <c r="AF283" s="49" t="str">
        <f t="shared" ca="1" si="115"/>
        <v>FIN</v>
      </c>
      <c r="AG283" s="49">
        <f t="shared" ca="1" si="130"/>
        <v>1</v>
      </c>
      <c r="AH283" s="49">
        <f t="shared" ca="1" si="131"/>
        <v>1</v>
      </c>
      <c r="AI283" s="49">
        <f t="shared" ca="1" si="116"/>
        <v>1</v>
      </c>
      <c r="AJ283" s="49">
        <f t="shared" ca="1" si="117"/>
        <v>9900</v>
      </c>
      <c r="AK283" s="49">
        <f t="shared" ca="1" si="118"/>
        <v>118.21719625778496</v>
      </c>
      <c r="AL283" s="49">
        <f t="shared" ca="1" si="119"/>
        <v>1170350.2429520711</v>
      </c>
      <c r="AM283" s="49">
        <f t="shared" ca="1" si="112"/>
        <v>1170350.2429520711</v>
      </c>
      <c r="AN283" s="49">
        <f t="shared" ca="1" si="120"/>
        <v>2023</v>
      </c>
      <c r="AO283" s="49">
        <f t="shared" ca="1" si="121"/>
        <v>10</v>
      </c>
      <c r="AU283" s="25">
        <v>273</v>
      </c>
      <c r="AV283" s="25">
        <v>0.99041388641899986</v>
      </c>
      <c r="AW283" s="25">
        <v>0.97963964189900743</v>
      </c>
      <c r="AX283" s="25">
        <v>0.98637545341512711</v>
      </c>
      <c r="AY283" s="25">
        <v>0.99404204331056623</v>
      </c>
      <c r="AZ283" s="25">
        <v>0.98932101793641936</v>
      </c>
      <c r="BA283" s="25">
        <v>0.99482771338695197</v>
      </c>
      <c r="BB283" s="25">
        <v>0.99277519738761488</v>
      </c>
      <c r="BC283" s="25">
        <v>0.9834310566551393</v>
      </c>
      <c r="BD283" s="25">
        <v>0.98939084848458603</v>
      </c>
      <c r="BE283" s="25">
        <v>0.98124346866400725</v>
      </c>
      <c r="BF283" s="25">
        <v>0.99243917791911473</v>
      </c>
      <c r="BG283" s="25">
        <v>0.98932980336153287</v>
      </c>
      <c r="BH283" s="25">
        <v>0.97963964189900743</v>
      </c>
      <c r="BI283" s="25">
        <v>0.98853937153342231</v>
      </c>
    </row>
    <row r="284" spans="4:61">
      <c r="D284" s="25">
        <v>280</v>
      </c>
      <c r="E284" s="56">
        <f t="shared" ca="1" si="122"/>
        <v>0.9966263806335629</v>
      </c>
      <c r="F284" s="42">
        <f t="shared" ca="1" si="123"/>
        <v>0.3896470056879352</v>
      </c>
      <c r="G284" s="42"/>
      <c r="H284" s="25">
        <v>280</v>
      </c>
      <c r="I284" s="42">
        <f t="shared" ca="1" si="124"/>
        <v>0.28588741927376238</v>
      </c>
      <c r="J284" s="42">
        <f t="shared" ca="1" si="125"/>
        <v>3.33627221748403</v>
      </c>
      <c r="K284" s="4"/>
      <c r="L284" s="4"/>
      <c r="M284" s="4"/>
      <c r="O284" s="25">
        <v>280</v>
      </c>
      <c r="P284" s="58">
        <f t="shared" ca="1" si="126"/>
        <v>0.91724772889714878</v>
      </c>
      <c r="Q284" s="42">
        <f t="shared" ca="1" si="127"/>
        <v>19.833803683307497</v>
      </c>
      <c r="R284" s="42"/>
      <c r="S284" s="25">
        <v>280</v>
      </c>
      <c r="T284" s="58">
        <f t="shared" ca="1" si="128"/>
        <v>0.54232927830625144</v>
      </c>
      <c r="U284" s="42">
        <f t="shared" ca="1" si="129"/>
        <v>3.530969965995097</v>
      </c>
      <c r="W284" s="1"/>
      <c r="X284" s="1"/>
      <c r="Y284" s="1"/>
      <c r="Z284" s="1"/>
      <c r="AC284" s="49">
        <v>281</v>
      </c>
      <c r="AD284" s="90">
        <f t="shared" ca="1" si="113"/>
        <v>45231.972202856996</v>
      </c>
      <c r="AE284" s="49" t="str">
        <f t="shared" ca="1" si="114"/>
        <v>EQUIPO 1</v>
      </c>
      <c r="AF284" s="49" t="str">
        <f t="shared" ca="1" si="115"/>
        <v>INICIO</v>
      </c>
      <c r="AG284" s="49">
        <f t="shared" ca="1" si="130"/>
        <v>0</v>
      </c>
      <c r="AH284" s="49">
        <f t="shared" ca="1" si="131"/>
        <v>1</v>
      </c>
      <c r="AI284" s="49">
        <f t="shared" ca="1" si="116"/>
        <v>1</v>
      </c>
      <c r="AJ284" s="49">
        <f t="shared" ca="1" si="117"/>
        <v>5400</v>
      </c>
      <c r="AK284" s="49">
        <f t="shared" ca="1" si="118"/>
        <v>3.4005631936015561</v>
      </c>
      <c r="AL284" s="49">
        <f t="shared" ca="1" si="119"/>
        <v>18363.041245448403</v>
      </c>
      <c r="AM284" s="49">
        <f t="shared" ca="1" si="112"/>
        <v>33665.575616655406</v>
      </c>
      <c r="AN284" s="49">
        <f t="shared" ca="1" si="120"/>
        <v>2023</v>
      </c>
      <c r="AO284" s="49">
        <f t="shared" ca="1" si="121"/>
        <v>11</v>
      </c>
      <c r="AU284" s="25">
        <v>274</v>
      </c>
      <c r="AV284" s="25">
        <v>0.97135695174054681</v>
      </c>
      <c r="AW284" s="25">
        <v>0.98409906508565914</v>
      </c>
      <c r="AX284" s="25">
        <v>0.97319685631917541</v>
      </c>
      <c r="AY284" s="25">
        <v>0.98387850802672416</v>
      </c>
      <c r="AZ284" s="25">
        <v>0.98193478761270303</v>
      </c>
      <c r="BA284" s="25">
        <v>0.97605025823850722</v>
      </c>
      <c r="BB284" s="25">
        <v>0.97655908117367651</v>
      </c>
      <c r="BC284" s="25">
        <v>0.9809352487085784</v>
      </c>
      <c r="BD284" s="25">
        <v>0.98524779117596362</v>
      </c>
      <c r="BE284" s="25">
        <v>0.98497507685384145</v>
      </c>
      <c r="BF284" s="25">
        <v>0.98460813783831047</v>
      </c>
      <c r="BG284" s="25">
        <v>0.98060119270345014</v>
      </c>
      <c r="BH284" s="25">
        <v>0.97135695174054681</v>
      </c>
      <c r="BI284" s="25">
        <v>0.98027985068269874</v>
      </c>
    </row>
    <row r="285" spans="4:61">
      <c r="D285" s="25">
        <v>281</v>
      </c>
      <c r="E285" s="56">
        <f t="shared" ca="1" si="122"/>
        <v>0.3376500540577867</v>
      </c>
      <c r="F285" s="42">
        <f t="shared" ca="1" si="123"/>
        <v>257.72354183031342</v>
      </c>
      <c r="G285" s="42"/>
      <c r="H285" s="25">
        <v>281</v>
      </c>
      <c r="I285" s="42">
        <f t="shared" ca="1" si="124"/>
        <v>0.48823593497840512</v>
      </c>
      <c r="J285" s="42">
        <f t="shared" ca="1" si="125"/>
        <v>3.5112671026071833</v>
      </c>
      <c r="K285" s="4"/>
      <c r="L285" s="4"/>
      <c r="M285" s="4"/>
      <c r="O285" s="25">
        <v>281</v>
      </c>
      <c r="P285" s="58">
        <f t="shared" ca="1" si="126"/>
        <v>0.28806349326910841</v>
      </c>
      <c r="Q285" s="42">
        <f t="shared" ca="1" si="127"/>
        <v>328.51276397033087</v>
      </c>
      <c r="R285" s="42"/>
      <c r="S285" s="25">
        <v>281</v>
      </c>
      <c r="T285" s="58">
        <f t="shared" ca="1" si="128"/>
        <v>0.15797693293614268</v>
      </c>
      <c r="U285" s="42">
        <f t="shared" ca="1" si="129"/>
        <v>3.1919973158633801</v>
      </c>
      <c r="W285" s="1"/>
      <c r="X285" s="1"/>
      <c r="Y285" s="1"/>
      <c r="Z285" s="1"/>
      <c r="AC285" s="49">
        <v>282</v>
      </c>
      <c r="AD285" s="90">
        <f t="shared" ca="1" si="113"/>
        <v>45232.113892990063</v>
      </c>
      <c r="AE285" s="49" t="str">
        <f t="shared" ca="1" si="114"/>
        <v>EQUIPO 1</v>
      </c>
      <c r="AF285" s="49" t="str">
        <f t="shared" ca="1" si="115"/>
        <v>FIN</v>
      </c>
      <c r="AG285" s="49">
        <f t="shared" ca="1" si="130"/>
        <v>1</v>
      </c>
      <c r="AH285" s="49">
        <f t="shared" ca="1" si="131"/>
        <v>1</v>
      </c>
      <c r="AI285" s="49">
        <f t="shared" ca="1" si="116"/>
        <v>1</v>
      </c>
      <c r="AJ285" s="49">
        <f t="shared" ca="1" si="117"/>
        <v>9900</v>
      </c>
      <c r="AK285" s="49">
        <f t="shared" ca="1" si="118"/>
        <v>188.12785420648288</v>
      </c>
      <c r="AL285" s="49">
        <f t="shared" ca="1" si="119"/>
        <v>1862465.7566441805</v>
      </c>
      <c r="AM285" s="49">
        <f t="shared" ca="1" si="112"/>
        <v>1862465.7566441805</v>
      </c>
      <c r="AN285" s="49">
        <f t="shared" ca="1" si="120"/>
        <v>2023</v>
      </c>
      <c r="AO285" s="49">
        <f t="shared" ca="1" si="121"/>
        <v>11</v>
      </c>
      <c r="AU285" s="25">
        <v>275</v>
      </c>
      <c r="AV285" s="25">
        <v>0.98187178052881574</v>
      </c>
      <c r="AW285" s="25">
        <v>0.98796572649143977</v>
      </c>
      <c r="AX285" s="25">
        <v>0.99093869942421076</v>
      </c>
      <c r="AY285" s="25">
        <v>0.98941687581953075</v>
      </c>
      <c r="AZ285" s="25">
        <v>0.99060332918546223</v>
      </c>
      <c r="BA285" s="25">
        <v>0.99233135846708054</v>
      </c>
      <c r="BB285" s="25">
        <v>0.98351141633846106</v>
      </c>
      <c r="BC285" s="25">
        <v>0.98309189298573396</v>
      </c>
      <c r="BD285" s="25">
        <v>0.98510166644003083</v>
      </c>
      <c r="BE285" s="25">
        <v>0.98139799105967829</v>
      </c>
      <c r="BF285" s="25">
        <v>0.98697510083079443</v>
      </c>
      <c r="BG285" s="25">
        <v>0.9870637582271361</v>
      </c>
      <c r="BH285" s="25">
        <v>0.98139799105967829</v>
      </c>
      <c r="BI285" s="25">
        <v>0.98667352523144813</v>
      </c>
    </row>
    <row r="286" spans="4:61">
      <c r="D286" s="25">
        <v>282</v>
      </c>
      <c r="E286" s="56">
        <f t="shared" ca="1" si="122"/>
        <v>0.69163813249812289</v>
      </c>
      <c r="F286" s="42">
        <f t="shared" ca="1" si="123"/>
        <v>76.456739460178156</v>
      </c>
      <c r="G286" s="42"/>
      <c r="H286" s="25">
        <v>282</v>
      </c>
      <c r="I286" s="42">
        <f t="shared" ca="1" si="124"/>
        <v>0.10822138615651178</v>
      </c>
      <c r="J286" s="42">
        <f t="shared" ca="1" si="125"/>
        <v>3.1173101590497261</v>
      </c>
      <c r="K286" s="4"/>
      <c r="L286" s="4"/>
      <c r="M286" s="4"/>
      <c r="O286" s="25">
        <v>282</v>
      </c>
      <c r="P286" s="58">
        <f t="shared" ca="1" si="126"/>
        <v>0.26180850808359679</v>
      </c>
      <c r="Q286" s="42">
        <f t="shared" ca="1" si="127"/>
        <v>355.10818386899524</v>
      </c>
      <c r="R286" s="42"/>
      <c r="S286" s="25">
        <v>282</v>
      </c>
      <c r="T286" s="58">
        <f t="shared" ca="1" si="128"/>
        <v>0.83380701193197826</v>
      </c>
      <c r="U286" s="42">
        <f t="shared" ca="1" si="129"/>
        <v>3.7947295734086719</v>
      </c>
      <c r="W286" s="1"/>
      <c r="X286" s="1"/>
      <c r="Y286" s="1"/>
      <c r="Z286" s="1"/>
      <c r="AC286" s="49">
        <v>283</v>
      </c>
      <c r="AD286" s="90">
        <f t="shared" ca="1" si="113"/>
        <v>45239.952553581999</v>
      </c>
      <c r="AE286" s="49" t="str">
        <f t="shared" ca="1" si="114"/>
        <v>EQUIPO 1</v>
      </c>
      <c r="AF286" s="49" t="str">
        <f t="shared" ca="1" si="115"/>
        <v>INICIO</v>
      </c>
      <c r="AG286" s="49">
        <f t="shared" ca="1" si="130"/>
        <v>0</v>
      </c>
      <c r="AH286" s="49">
        <f t="shared" ca="1" si="131"/>
        <v>1</v>
      </c>
      <c r="AI286" s="49">
        <f t="shared" ca="1" si="116"/>
        <v>1</v>
      </c>
      <c r="AJ286" s="49">
        <f t="shared" ca="1" si="117"/>
        <v>5400</v>
      </c>
      <c r="AK286" s="49">
        <f t="shared" ca="1" si="118"/>
        <v>3.6853905247407965</v>
      </c>
      <c r="AL286" s="49">
        <f t="shared" ca="1" si="119"/>
        <v>19901.108833600301</v>
      </c>
      <c r="AM286" s="49">
        <f t="shared" ca="1" si="112"/>
        <v>36485.366194933886</v>
      </c>
      <c r="AN286" s="49">
        <f t="shared" ca="1" si="120"/>
        <v>2023</v>
      </c>
      <c r="AO286" s="49">
        <f t="shared" ca="1" si="121"/>
        <v>11</v>
      </c>
      <c r="AU286" s="25">
        <v>276</v>
      </c>
      <c r="AV286" s="25">
        <v>0.97685136261963157</v>
      </c>
      <c r="AW286" s="25">
        <v>0.98529150703076696</v>
      </c>
      <c r="AX286" s="25">
        <v>0.97975937456826767</v>
      </c>
      <c r="AY286" s="25">
        <v>0.98163072838313459</v>
      </c>
      <c r="AZ286" s="25">
        <v>0.97692896821546771</v>
      </c>
      <c r="BA286" s="25">
        <v>0.98177691580113402</v>
      </c>
      <c r="BB286" s="25">
        <v>0.98330831565152355</v>
      </c>
      <c r="BC286" s="25">
        <v>0.99272821328539229</v>
      </c>
      <c r="BD286" s="25">
        <v>0.98598032882371811</v>
      </c>
      <c r="BE286" s="25">
        <v>0.99753320242346633</v>
      </c>
      <c r="BF286" s="25">
        <v>0.99020106931158358</v>
      </c>
      <c r="BG286" s="25">
        <v>0.98560096083773985</v>
      </c>
      <c r="BH286" s="25">
        <v>0.97685136261963157</v>
      </c>
      <c r="BI286" s="25">
        <v>0.98481882084750516</v>
      </c>
    </row>
    <row r="287" spans="4:61">
      <c r="D287" s="25">
        <v>283</v>
      </c>
      <c r="E287" s="56">
        <f t="shared" ca="1" si="122"/>
        <v>0.98780774783525604</v>
      </c>
      <c r="F287" s="42">
        <f t="shared" ca="1" si="123"/>
        <v>1.6619796488700733</v>
      </c>
      <c r="G287" s="42"/>
      <c r="H287" s="25">
        <v>283</v>
      </c>
      <c r="I287" s="42">
        <f t="shared" ca="1" si="124"/>
        <v>8.19642820442672E-2</v>
      </c>
      <c r="J287" s="42">
        <f t="shared" ca="1" si="125"/>
        <v>3.0663943073583715</v>
      </c>
      <c r="K287" s="4"/>
      <c r="L287" s="4"/>
      <c r="M287" s="4"/>
      <c r="O287" s="25">
        <v>283</v>
      </c>
      <c r="P287" s="58">
        <f t="shared" ca="1" si="126"/>
        <v>0.58067516787115925</v>
      </c>
      <c r="Q287" s="42">
        <f t="shared" ca="1" si="127"/>
        <v>137.40017195903948</v>
      </c>
      <c r="R287" s="42"/>
      <c r="S287" s="25">
        <v>283</v>
      </c>
      <c r="T287" s="58">
        <f t="shared" ca="1" si="128"/>
        <v>0.50659420388357712</v>
      </c>
      <c r="U287" s="42">
        <f t="shared" ca="1" si="129"/>
        <v>3.5035328370743617</v>
      </c>
      <c r="W287" s="1"/>
      <c r="X287" s="1"/>
      <c r="Y287" s="1"/>
      <c r="Z287" s="1"/>
      <c r="AC287" s="49">
        <v>284</v>
      </c>
      <c r="AD287" s="90">
        <f t="shared" ca="1" si="113"/>
        <v>45240.10611152053</v>
      </c>
      <c r="AE287" s="49" t="str">
        <f t="shared" ca="1" si="114"/>
        <v>EQUIPO 1</v>
      </c>
      <c r="AF287" s="49" t="str">
        <f t="shared" ca="1" si="115"/>
        <v>FIN</v>
      </c>
      <c r="AG287" s="49">
        <f t="shared" ca="1" si="130"/>
        <v>1</v>
      </c>
      <c r="AH287" s="49">
        <f t="shared" ca="1" si="131"/>
        <v>1</v>
      </c>
      <c r="AI287" s="49">
        <f t="shared" ca="1" si="116"/>
        <v>1</v>
      </c>
      <c r="AJ287" s="49">
        <f t="shared" ca="1" si="117"/>
        <v>9900</v>
      </c>
      <c r="AK287" s="49">
        <f t="shared" ca="1" si="118"/>
        <v>26.592240641824901</v>
      </c>
      <c r="AL287" s="49">
        <f t="shared" ca="1" si="119"/>
        <v>263263.18235406652</v>
      </c>
      <c r="AM287" s="49">
        <f t="shared" ca="1" si="112"/>
        <v>263263.18235406652</v>
      </c>
      <c r="AN287" s="49">
        <f t="shared" ca="1" si="120"/>
        <v>2023</v>
      </c>
      <c r="AO287" s="49">
        <f t="shared" ca="1" si="121"/>
        <v>11</v>
      </c>
      <c r="AU287" s="25">
        <v>277</v>
      </c>
      <c r="AV287" s="25">
        <v>0.98548822829307603</v>
      </c>
      <c r="AW287" s="25">
        <v>0.99114269624977447</v>
      </c>
      <c r="AX287" s="25">
        <v>0.97498152081548572</v>
      </c>
      <c r="AY287" s="25">
        <v>0.99290188037901017</v>
      </c>
      <c r="AZ287" s="25">
        <v>0.99531064516870449</v>
      </c>
      <c r="BA287" s="25">
        <v>0.9918488862659256</v>
      </c>
      <c r="BB287" s="25">
        <v>0.99123221426388264</v>
      </c>
      <c r="BC287" s="25">
        <v>0.9951535716885701</v>
      </c>
      <c r="BD287" s="25">
        <v>0.99513491693422573</v>
      </c>
      <c r="BE287" s="25">
        <v>0.97421055577092064</v>
      </c>
      <c r="BF287" s="25">
        <v>0.97768996802401653</v>
      </c>
      <c r="BG287" s="25">
        <v>0.98702101167372058</v>
      </c>
      <c r="BH287" s="25">
        <v>0.97421055577092064</v>
      </c>
      <c r="BI287" s="25">
        <v>0.98763482922174806</v>
      </c>
    </row>
    <row r="288" spans="4:61">
      <c r="D288" s="25">
        <v>284</v>
      </c>
      <c r="E288" s="56">
        <f t="shared" ca="1" si="122"/>
        <v>0.20692742435756628</v>
      </c>
      <c r="F288" s="42">
        <f t="shared" ca="1" si="123"/>
        <v>391.77362640587586</v>
      </c>
      <c r="G288" s="42"/>
      <c r="H288" s="25">
        <v>284</v>
      </c>
      <c r="I288" s="42">
        <f t="shared" ca="1" si="124"/>
        <v>0.38898824441216773</v>
      </c>
      <c r="J288" s="42">
        <f t="shared" ca="1" si="125"/>
        <v>3.4288335791040585</v>
      </c>
      <c r="K288" s="4"/>
      <c r="L288" s="4"/>
      <c r="M288" s="4"/>
      <c r="O288" s="25">
        <v>284</v>
      </c>
      <c r="P288" s="58">
        <f t="shared" ca="1" si="126"/>
        <v>0.49878461836396415</v>
      </c>
      <c r="Q288" s="42">
        <f t="shared" ca="1" si="127"/>
        <v>178.10628499630766</v>
      </c>
      <c r="R288" s="42"/>
      <c r="S288" s="25">
        <v>284</v>
      </c>
      <c r="T288" s="58">
        <f t="shared" ca="1" si="128"/>
        <v>0.94263922892079788</v>
      </c>
      <c r="U288" s="42">
        <f t="shared" ca="1" si="129"/>
        <v>3.9805506710462524</v>
      </c>
      <c r="W288" s="1"/>
      <c r="X288" s="1"/>
      <c r="Y288" s="1"/>
      <c r="Z288" s="1"/>
      <c r="AC288" s="49">
        <v>285</v>
      </c>
      <c r="AD288" s="90">
        <f t="shared" ca="1" si="113"/>
        <v>45241.214121547273</v>
      </c>
      <c r="AE288" s="49" t="str">
        <f t="shared" ca="1" si="114"/>
        <v>EQUIPO 2</v>
      </c>
      <c r="AF288" s="49" t="str">
        <f t="shared" ca="1" si="115"/>
        <v>INICIO</v>
      </c>
      <c r="AG288" s="49">
        <f t="shared" ca="1" si="130"/>
        <v>1</v>
      </c>
      <c r="AH288" s="49">
        <f t="shared" ca="1" si="131"/>
        <v>0</v>
      </c>
      <c r="AI288" s="49">
        <f t="shared" ca="1" si="116"/>
        <v>1</v>
      </c>
      <c r="AJ288" s="49">
        <f t="shared" ca="1" si="117"/>
        <v>4500</v>
      </c>
      <c r="AK288" s="49">
        <f t="shared" ca="1" si="118"/>
        <v>3.4961688687326387</v>
      </c>
      <c r="AL288" s="49">
        <f t="shared" ca="1" si="119"/>
        <v>15732.759909296874</v>
      </c>
      <c r="AM288" s="49">
        <f t="shared" ca="1" si="112"/>
        <v>34612.071800453123</v>
      </c>
      <c r="AN288" s="49">
        <f t="shared" ca="1" si="120"/>
        <v>2023</v>
      </c>
      <c r="AO288" s="49">
        <f t="shared" ca="1" si="121"/>
        <v>11</v>
      </c>
      <c r="AU288" s="25">
        <v>278</v>
      </c>
      <c r="AV288" s="25">
        <v>0.99450625315578434</v>
      </c>
      <c r="AW288" s="25">
        <v>0.99069835921353711</v>
      </c>
      <c r="AX288" s="25">
        <v>0.99342376093526596</v>
      </c>
      <c r="AY288" s="25">
        <v>0.9859534524521576</v>
      </c>
      <c r="AZ288" s="25">
        <v>0.99047050759117083</v>
      </c>
      <c r="BA288" s="25">
        <v>0.99241110864512116</v>
      </c>
      <c r="BB288" s="25">
        <v>0.98452419528053658</v>
      </c>
      <c r="BC288" s="25">
        <v>0.97130302249720291</v>
      </c>
      <c r="BD288" s="25">
        <v>0.9888913359135536</v>
      </c>
      <c r="BE288" s="25">
        <v>0.97436942298438889</v>
      </c>
      <c r="BF288" s="25">
        <v>0.98132235637487186</v>
      </c>
      <c r="BG288" s="25">
        <v>0.98129513693187032</v>
      </c>
      <c r="BH288" s="25">
        <v>0.97130302249720291</v>
      </c>
      <c r="BI288" s="25">
        <v>0.98577214568002702</v>
      </c>
    </row>
    <row r="289" spans="4:61">
      <c r="D289" s="25">
        <v>285</v>
      </c>
      <c r="E289" s="56">
        <f t="shared" ca="1" si="122"/>
        <v>0.6476615186612904</v>
      </c>
      <c r="F289" s="42">
        <f t="shared" ca="1" si="123"/>
        <v>91.946750900797383</v>
      </c>
      <c r="G289" s="42"/>
      <c r="H289" s="25">
        <v>285</v>
      </c>
      <c r="I289" s="42">
        <f t="shared" ca="1" si="124"/>
        <v>0.56155881564681032</v>
      </c>
      <c r="J289" s="42">
        <f t="shared" ca="1" si="125"/>
        <v>3.5714813949741715</v>
      </c>
      <c r="K289" s="4"/>
      <c r="L289" s="4"/>
      <c r="M289" s="4"/>
      <c r="O289" s="25">
        <v>285</v>
      </c>
      <c r="P289" s="58">
        <f t="shared" ca="1" si="126"/>
        <v>0.22621389153804472</v>
      </c>
      <c r="Q289" s="42">
        <f t="shared" ca="1" si="127"/>
        <v>395.96516114097841</v>
      </c>
      <c r="R289" s="42"/>
      <c r="S289" s="25">
        <v>285</v>
      </c>
      <c r="T289" s="58">
        <f t="shared" ca="1" si="128"/>
        <v>0.25939287965415669</v>
      </c>
      <c r="U289" s="42">
        <f t="shared" ca="1" si="129"/>
        <v>3.3012856594712421</v>
      </c>
      <c r="W289" s="1"/>
      <c r="X289" s="1"/>
      <c r="Y289" s="1"/>
      <c r="Z289" s="1"/>
      <c r="AC289" s="49">
        <v>286</v>
      </c>
      <c r="AD289" s="90">
        <f t="shared" ca="1" si="113"/>
        <v>45241.359795250137</v>
      </c>
      <c r="AE289" s="49" t="str">
        <f t="shared" ca="1" si="114"/>
        <v>EQUIPO 2</v>
      </c>
      <c r="AF289" s="49" t="str">
        <f t="shared" ca="1" si="115"/>
        <v>FIN</v>
      </c>
      <c r="AG289" s="49">
        <f t="shared" ca="1" si="130"/>
        <v>1</v>
      </c>
      <c r="AH289" s="49">
        <f t="shared" ca="1" si="131"/>
        <v>1</v>
      </c>
      <c r="AI289" s="49">
        <f t="shared" ca="1" si="116"/>
        <v>1</v>
      </c>
      <c r="AJ289" s="49">
        <f t="shared" ca="1" si="117"/>
        <v>9900</v>
      </c>
      <c r="AK289" s="49">
        <f t="shared" ca="1" si="118"/>
        <v>38.234602525946684</v>
      </c>
      <c r="AL289" s="49">
        <f t="shared" ca="1" si="119"/>
        <v>378522.56500687217</v>
      </c>
      <c r="AM289" s="49">
        <f t="shared" ca="1" si="112"/>
        <v>378522.56500687217</v>
      </c>
      <c r="AN289" s="49">
        <f t="shared" ca="1" si="120"/>
        <v>2023</v>
      </c>
      <c r="AO289" s="49">
        <f t="shared" ca="1" si="121"/>
        <v>11</v>
      </c>
      <c r="AU289" s="25">
        <v>279</v>
      </c>
      <c r="AV289" s="25">
        <v>0.98274592754054491</v>
      </c>
      <c r="AW289" s="25">
        <v>0.99306128779272584</v>
      </c>
      <c r="AX289" s="25">
        <v>0.97931845556491237</v>
      </c>
      <c r="AY289" s="25">
        <v>0.98658287192618488</v>
      </c>
      <c r="AZ289" s="25">
        <v>0.99813083916406842</v>
      </c>
      <c r="BA289" s="25">
        <v>0.99221758953261263</v>
      </c>
      <c r="BB289" s="25">
        <v>0.99067389026326558</v>
      </c>
      <c r="BC289" s="25">
        <v>0.98598962425275016</v>
      </c>
      <c r="BD289" s="25">
        <v>0.97616248355967672</v>
      </c>
      <c r="BE289" s="25">
        <v>0.99389979812508034</v>
      </c>
      <c r="BF289" s="25">
        <v>0.98132683697428236</v>
      </c>
      <c r="BG289" s="25">
        <v>0.99240681271109188</v>
      </c>
      <c r="BH289" s="25">
        <v>0.97616248355967672</v>
      </c>
      <c r="BI289" s="25">
        <v>0.98774241190560075</v>
      </c>
    </row>
    <row r="290" spans="4:61">
      <c r="D290" s="25">
        <v>286</v>
      </c>
      <c r="E290" s="56">
        <f t="shared" ca="1" si="122"/>
        <v>0.58882202648368009</v>
      </c>
      <c r="F290" s="42">
        <f t="shared" ca="1" si="123"/>
        <v>114.9219199349825</v>
      </c>
      <c r="G290" s="42"/>
      <c r="H290" s="25">
        <v>286</v>
      </c>
      <c r="I290" s="42">
        <f t="shared" ca="1" si="124"/>
        <v>0.11601962852791914</v>
      </c>
      <c r="J290" s="42">
        <f t="shared" ca="1" si="125"/>
        <v>3.130671226836403</v>
      </c>
      <c r="K290" s="4"/>
      <c r="L290" s="4"/>
      <c r="M290" s="4"/>
      <c r="O290" s="25">
        <v>286</v>
      </c>
      <c r="P290" s="58">
        <f t="shared" ca="1" si="126"/>
        <v>0.26190037439919878</v>
      </c>
      <c r="Q290" s="42">
        <f t="shared" ca="1" si="127"/>
        <v>355.01036596862571</v>
      </c>
      <c r="R290" s="42"/>
      <c r="S290" s="25">
        <v>286</v>
      </c>
      <c r="T290" s="58">
        <f t="shared" ca="1" si="128"/>
        <v>0.52168560454175594</v>
      </c>
      <c r="U290" s="42">
        <f t="shared" ca="1" si="129"/>
        <v>3.5151021633079069</v>
      </c>
      <c r="W290" s="1"/>
      <c r="X290" s="1"/>
      <c r="Y290" s="1"/>
      <c r="Z290" s="1"/>
      <c r="AC290" s="49">
        <v>287</v>
      </c>
      <c r="AD290" s="90">
        <f t="shared" ca="1" si="113"/>
        <v>45242.952903688718</v>
      </c>
      <c r="AE290" s="49" t="str">
        <f t="shared" ca="1" si="114"/>
        <v>EQUIPO 1</v>
      </c>
      <c r="AF290" s="49" t="str">
        <f t="shared" ca="1" si="115"/>
        <v>INICIO</v>
      </c>
      <c r="AG290" s="49">
        <f t="shared" ca="1" si="130"/>
        <v>0</v>
      </c>
      <c r="AH290" s="49">
        <f t="shared" ca="1" si="131"/>
        <v>1</v>
      </c>
      <c r="AI290" s="49">
        <f t="shared" ca="1" si="116"/>
        <v>1</v>
      </c>
      <c r="AJ290" s="49">
        <f t="shared" ca="1" si="117"/>
        <v>5400</v>
      </c>
      <c r="AK290" s="49">
        <f t="shared" ca="1" si="118"/>
        <v>3.1761202560737729</v>
      </c>
      <c r="AL290" s="49">
        <f t="shared" ca="1" si="119"/>
        <v>17151.049382798374</v>
      </c>
      <c r="AM290" s="49">
        <f t="shared" ca="1" si="112"/>
        <v>31443.590535130352</v>
      </c>
      <c r="AN290" s="49">
        <f t="shared" ca="1" si="120"/>
        <v>2023</v>
      </c>
      <c r="AO290" s="49">
        <f t="shared" ca="1" si="121"/>
        <v>11</v>
      </c>
      <c r="AU290" s="25">
        <v>280</v>
      </c>
      <c r="AV290" s="25">
        <v>0.98989152206576714</v>
      </c>
      <c r="AW290" s="25">
        <v>0.99737424774916805</v>
      </c>
      <c r="AX290" s="25">
        <v>0.99146107734150513</v>
      </c>
      <c r="AY290" s="25">
        <v>0.98965372224583081</v>
      </c>
      <c r="AZ290" s="25">
        <v>0.9893726228918005</v>
      </c>
      <c r="BA290" s="25">
        <v>0.98356926535266354</v>
      </c>
      <c r="BB290" s="25">
        <v>0.98022363885073927</v>
      </c>
      <c r="BC290" s="25">
        <v>0.98902129331388899</v>
      </c>
      <c r="BD290" s="25">
        <v>0.97931006448020785</v>
      </c>
      <c r="BE290" s="25">
        <v>0.97589333890388918</v>
      </c>
      <c r="BF290" s="25">
        <v>0.99232319855588924</v>
      </c>
      <c r="BG290" s="25">
        <v>0.98704533406614881</v>
      </c>
      <c r="BH290" s="25">
        <v>0.97589333890388918</v>
      </c>
      <c r="BI290" s="25">
        <v>0.98705630864196359</v>
      </c>
    </row>
    <row r="291" spans="4:61">
      <c r="D291" s="25">
        <v>287</v>
      </c>
      <c r="E291" s="56">
        <f t="shared" ca="1" si="122"/>
        <v>0.7005162543344623</v>
      </c>
      <c r="F291" s="42">
        <f t="shared" ca="1" si="123"/>
        <v>73.487415578469538</v>
      </c>
      <c r="G291" s="42"/>
      <c r="H291" s="25">
        <v>287</v>
      </c>
      <c r="I291" s="42">
        <f t="shared" ca="1" si="124"/>
        <v>0.11801203186308773</v>
      </c>
      <c r="J291" s="42">
        <f t="shared" ca="1" si="125"/>
        <v>3.1339817704401982</v>
      </c>
      <c r="K291" s="4"/>
      <c r="L291" s="4"/>
      <c r="M291" s="4"/>
      <c r="O291" s="25">
        <v>287</v>
      </c>
      <c r="P291" s="58">
        <f t="shared" ca="1" si="126"/>
        <v>0.74156187014710895</v>
      </c>
      <c r="Q291" s="42">
        <f t="shared" ca="1" si="127"/>
        <v>73.255849328624549</v>
      </c>
      <c r="R291" s="42"/>
      <c r="S291" s="25">
        <v>287</v>
      </c>
      <c r="T291" s="58">
        <f t="shared" ca="1" si="128"/>
        <v>7.8267476735074837E-2</v>
      </c>
      <c r="U291" s="42">
        <f t="shared" ca="1" si="129"/>
        <v>3.0654638014205084</v>
      </c>
      <c r="W291" s="1"/>
      <c r="X291" s="1"/>
      <c r="Y291" s="1"/>
      <c r="Z291" s="1"/>
      <c r="AC291" s="49">
        <v>288</v>
      </c>
      <c r="AD291" s="90">
        <f t="shared" ca="1" si="113"/>
        <v>45243.085242032721</v>
      </c>
      <c r="AE291" s="49" t="str">
        <f t="shared" ca="1" si="114"/>
        <v>EQUIPO 1</v>
      </c>
      <c r="AF291" s="49" t="str">
        <f t="shared" ca="1" si="115"/>
        <v>FIN</v>
      </c>
      <c r="AG291" s="49">
        <f t="shared" ca="1" si="130"/>
        <v>1</v>
      </c>
      <c r="AH291" s="49">
        <f t="shared" ca="1" si="131"/>
        <v>1</v>
      </c>
      <c r="AI291" s="49">
        <f t="shared" ca="1" si="116"/>
        <v>1</v>
      </c>
      <c r="AJ291" s="49">
        <f t="shared" ca="1" si="117"/>
        <v>9900</v>
      </c>
      <c r="AK291" s="49">
        <f t="shared" ca="1" si="118"/>
        <v>254.06874030648032</v>
      </c>
      <c r="AL291" s="49">
        <f t="shared" ca="1" si="119"/>
        <v>2515280.5290341554</v>
      </c>
      <c r="AM291" s="49">
        <f t="shared" ca="1" si="112"/>
        <v>2515280.5290341554</v>
      </c>
      <c r="AN291" s="49">
        <f t="shared" ca="1" si="120"/>
        <v>2023</v>
      </c>
      <c r="AO291" s="49">
        <f t="shared" ca="1" si="121"/>
        <v>11</v>
      </c>
      <c r="AU291" s="25">
        <v>281</v>
      </c>
      <c r="AV291" s="25">
        <v>0.98429334547163871</v>
      </c>
      <c r="AW291" s="25">
        <v>0.97912690264143487</v>
      </c>
      <c r="AX291" s="25">
        <v>0.9832789361374441</v>
      </c>
      <c r="AY291" s="25">
        <v>0.97501357600613814</v>
      </c>
      <c r="AZ291" s="25">
        <v>0.99064111900374174</v>
      </c>
      <c r="BA291" s="25">
        <v>0.98525370504419596</v>
      </c>
      <c r="BB291" s="25">
        <v>0.98466946033649416</v>
      </c>
      <c r="BC291" s="25">
        <v>0.9863412135061066</v>
      </c>
      <c r="BD291" s="25">
        <v>0.9906741197950838</v>
      </c>
      <c r="BE291" s="25">
        <v>0.98251892771646809</v>
      </c>
      <c r="BF291" s="25">
        <v>0.98035708958550727</v>
      </c>
      <c r="BG291" s="25">
        <v>0.98356505440593089</v>
      </c>
      <c r="BH291" s="25">
        <v>0.97501357600613814</v>
      </c>
      <c r="BI291" s="25">
        <v>0.9838806872809035</v>
      </c>
    </row>
    <row r="292" spans="4:61">
      <c r="D292" s="25">
        <v>288</v>
      </c>
      <c r="E292" s="56">
        <f t="shared" ca="1" si="122"/>
        <v>0.35170344580014379</v>
      </c>
      <c r="F292" s="42">
        <f t="shared" ca="1" si="123"/>
        <v>246.85904916571945</v>
      </c>
      <c r="G292" s="42"/>
      <c r="H292" s="25">
        <v>288</v>
      </c>
      <c r="I292" s="42">
        <f t="shared" ca="1" si="124"/>
        <v>0.79643113485942951</v>
      </c>
      <c r="J292" s="42">
        <f t="shared" ca="1" si="125"/>
        <v>3.7915587007807914</v>
      </c>
      <c r="K292" s="4"/>
      <c r="L292" s="4"/>
      <c r="M292" s="4"/>
      <c r="O292" s="25">
        <v>288</v>
      </c>
      <c r="P292" s="58">
        <f t="shared" ca="1" si="126"/>
        <v>0.63823745766182549</v>
      </c>
      <c r="Q292" s="42">
        <f t="shared" ca="1" si="127"/>
        <v>112.38092345555313</v>
      </c>
      <c r="R292" s="42"/>
      <c r="S292" s="25">
        <v>288</v>
      </c>
      <c r="T292" s="58">
        <f t="shared" ca="1" si="128"/>
        <v>0.57628459051160696</v>
      </c>
      <c r="U292" s="42">
        <f t="shared" ca="1" si="129"/>
        <v>3.557282463194031</v>
      </c>
      <c r="W292" s="1"/>
      <c r="X292" s="1"/>
      <c r="Y292" s="1"/>
      <c r="Z292" s="1"/>
      <c r="AC292" s="49">
        <v>289</v>
      </c>
      <c r="AD292" s="90">
        <f t="shared" ca="1" si="113"/>
        <v>45253.671439545491</v>
      </c>
      <c r="AE292" s="49" t="str">
        <f t="shared" ca="1" si="114"/>
        <v>EQUIPO 2</v>
      </c>
      <c r="AF292" s="49" t="str">
        <f t="shared" ca="1" si="115"/>
        <v>INICIO</v>
      </c>
      <c r="AG292" s="49">
        <f t="shared" ca="1" si="130"/>
        <v>1</v>
      </c>
      <c r="AH292" s="49">
        <f t="shared" ca="1" si="131"/>
        <v>0</v>
      </c>
      <c r="AI292" s="49">
        <f t="shared" ca="1" si="116"/>
        <v>1</v>
      </c>
      <c r="AJ292" s="49">
        <f t="shared" ca="1" si="117"/>
        <v>4500</v>
      </c>
      <c r="AK292" s="49">
        <f t="shared" ca="1" si="118"/>
        <v>3.5143954294617288</v>
      </c>
      <c r="AL292" s="49">
        <f t="shared" ca="1" si="119"/>
        <v>15814.77943257778</v>
      </c>
      <c r="AM292" s="49">
        <f t="shared" ca="1" si="112"/>
        <v>34792.514751671115</v>
      </c>
      <c r="AN292" s="49">
        <f t="shared" ca="1" si="120"/>
        <v>2023</v>
      </c>
      <c r="AO292" s="49">
        <f t="shared" ca="1" si="121"/>
        <v>11</v>
      </c>
      <c r="AU292" s="25">
        <v>282</v>
      </c>
      <c r="AV292" s="25">
        <v>0.98164468494907109</v>
      </c>
      <c r="AW292" s="25">
        <v>0.96788602378049127</v>
      </c>
      <c r="AX292" s="25">
        <v>0.98575015132830712</v>
      </c>
      <c r="AY292" s="25">
        <v>0.99198685426792454</v>
      </c>
      <c r="AZ292" s="25">
        <v>0.98385561726099902</v>
      </c>
      <c r="BA292" s="25">
        <v>0.98548627098807051</v>
      </c>
      <c r="BB292" s="25">
        <v>0.99065352619275371</v>
      </c>
      <c r="BC292" s="25">
        <v>0.98755911498164761</v>
      </c>
      <c r="BD292" s="25">
        <v>0.99266499246636553</v>
      </c>
      <c r="BE292" s="25">
        <v>0.98874379716633209</v>
      </c>
      <c r="BF292" s="25">
        <v>0.988625578055221</v>
      </c>
      <c r="BG292" s="25">
        <v>0.9784237507970257</v>
      </c>
      <c r="BH292" s="25">
        <v>0.96788602378049127</v>
      </c>
      <c r="BI292" s="25">
        <v>0.98521209593830872</v>
      </c>
    </row>
    <row r="293" spans="4:61">
      <c r="D293" s="25">
        <v>289</v>
      </c>
      <c r="E293" s="56">
        <f t="shared" ca="1" si="122"/>
        <v>0.64189570581994837</v>
      </c>
      <c r="F293" s="42">
        <f t="shared" ca="1" si="123"/>
        <v>94.079081537798174</v>
      </c>
      <c r="G293" s="42"/>
      <c r="H293" s="25">
        <v>289</v>
      </c>
      <c r="I293" s="42">
        <f t="shared" ca="1" si="124"/>
        <v>0.26766780106096455</v>
      </c>
      <c r="J293" s="42">
        <f t="shared" ca="1" si="125"/>
        <v>3.3184959876213322</v>
      </c>
      <c r="K293" s="4"/>
      <c r="L293" s="4"/>
      <c r="M293" s="4"/>
      <c r="O293" s="25">
        <v>289</v>
      </c>
      <c r="P293" s="58">
        <f t="shared" ca="1" si="126"/>
        <v>0.15794575578641545</v>
      </c>
      <c r="Q293" s="42">
        <f t="shared" ca="1" si="127"/>
        <v>497.26095416631949</v>
      </c>
      <c r="R293" s="42"/>
      <c r="S293" s="25">
        <v>289</v>
      </c>
      <c r="T293" s="58">
        <f t="shared" ca="1" si="128"/>
        <v>0.99765055861149365</v>
      </c>
      <c r="U293" s="42">
        <f t="shared" ca="1" si="129"/>
        <v>4.3624791332735757</v>
      </c>
      <c r="W293" s="1"/>
      <c r="X293" s="1"/>
      <c r="Y293" s="1"/>
      <c r="Z293" s="1"/>
      <c r="AC293" s="49">
        <v>290</v>
      </c>
      <c r="AD293" s="90">
        <f t="shared" ca="1" si="113"/>
        <v>45253.817872688385</v>
      </c>
      <c r="AE293" s="49" t="str">
        <f t="shared" ca="1" si="114"/>
        <v>EQUIPO 2</v>
      </c>
      <c r="AF293" s="49" t="str">
        <f t="shared" ca="1" si="115"/>
        <v>FIN</v>
      </c>
      <c r="AG293" s="49">
        <f t="shared" ca="1" si="130"/>
        <v>1</v>
      </c>
      <c r="AH293" s="49">
        <f t="shared" ca="1" si="131"/>
        <v>1</v>
      </c>
      <c r="AI293" s="49">
        <f t="shared" ca="1" si="116"/>
        <v>1</v>
      </c>
      <c r="AJ293" s="49">
        <f t="shared" ca="1" si="117"/>
        <v>9900</v>
      </c>
      <c r="AK293" s="49">
        <f t="shared" ca="1" si="118"/>
        <v>102.81203673145501</v>
      </c>
      <c r="AL293" s="49">
        <f t="shared" ca="1" si="119"/>
        <v>1017839.1636414046</v>
      </c>
      <c r="AM293" s="49">
        <f t="shared" ca="1" si="112"/>
        <v>1017839.1636414046</v>
      </c>
      <c r="AN293" s="49">
        <f t="shared" ca="1" si="120"/>
        <v>2023</v>
      </c>
      <c r="AO293" s="49">
        <f t="shared" ca="1" si="121"/>
        <v>11</v>
      </c>
      <c r="AU293" s="25">
        <v>283</v>
      </c>
      <c r="AV293" s="25">
        <v>0.99515663176372826</v>
      </c>
      <c r="AW293" s="25">
        <v>0.98899489986381506</v>
      </c>
      <c r="AX293" s="25">
        <v>0.96647119304328077</v>
      </c>
      <c r="AY293" s="25">
        <v>0.98362676716318331</v>
      </c>
      <c r="AZ293" s="25">
        <v>0.98059292590567215</v>
      </c>
      <c r="BA293" s="25">
        <v>0.98691653878287822</v>
      </c>
      <c r="BB293" s="25">
        <v>0.98141184511944035</v>
      </c>
      <c r="BC293" s="25">
        <v>0.98486688507177977</v>
      </c>
      <c r="BD293" s="25">
        <v>0.97366929279855496</v>
      </c>
      <c r="BE293" s="25">
        <v>0.98956529020698458</v>
      </c>
      <c r="BF293" s="25">
        <v>0.98411411744000898</v>
      </c>
      <c r="BG293" s="25">
        <v>0.99542277772480992</v>
      </c>
      <c r="BH293" s="25">
        <v>0.96647119304328077</v>
      </c>
      <c r="BI293" s="25">
        <v>0.98420040996400093</v>
      </c>
    </row>
    <row r="294" spans="4:61">
      <c r="D294" s="25">
        <v>290</v>
      </c>
      <c r="E294" s="56">
        <f t="shared" ca="1" si="122"/>
        <v>0.73747938168785332</v>
      </c>
      <c r="F294" s="42">
        <f t="shared" ca="1" si="123"/>
        <v>61.655871310205647</v>
      </c>
      <c r="G294" s="42"/>
      <c r="H294" s="25">
        <v>290</v>
      </c>
      <c r="I294" s="42">
        <f t="shared" ca="1" si="124"/>
        <v>0.59396509196476854</v>
      </c>
      <c r="J294" s="42">
        <f t="shared" ca="1" si="125"/>
        <v>3.5985279963818995</v>
      </c>
      <c r="K294" s="4"/>
      <c r="L294" s="4"/>
      <c r="M294" s="4"/>
      <c r="O294" s="25">
        <v>290</v>
      </c>
      <c r="P294" s="58">
        <f t="shared" ca="1" si="126"/>
        <v>0.5813775804275414</v>
      </c>
      <c r="Q294" s="42">
        <f t="shared" ca="1" si="127"/>
        <v>137.07864080446186</v>
      </c>
      <c r="R294" s="42"/>
      <c r="S294" s="25">
        <v>290</v>
      </c>
      <c r="T294" s="58">
        <f t="shared" ca="1" si="128"/>
        <v>0.81256057494793632</v>
      </c>
      <c r="U294" s="42">
        <f t="shared" ca="1" si="129"/>
        <v>3.7696843163872922</v>
      </c>
      <c r="W294" s="1"/>
      <c r="X294" s="1"/>
      <c r="Y294" s="1"/>
      <c r="Z294" s="1"/>
      <c r="AC294" s="49">
        <v>291</v>
      </c>
      <c r="AD294" s="90">
        <f t="shared" ca="1" si="113"/>
        <v>45258.101707552196</v>
      </c>
      <c r="AE294" s="49" t="str">
        <f t="shared" ca="1" si="114"/>
        <v>EQUIPO 2</v>
      </c>
      <c r="AF294" s="49" t="str">
        <f t="shared" ca="1" si="115"/>
        <v>INICIO</v>
      </c>
      <c r="AG294" s="49">
        <f t="shared" ca="1" si="130"/>
        <v>1</v>
      </c>
      <c r="AH294" s="49">
        <f t="shared" ca="1" si="131"/>
        <v>0</v>
      </c>
      <c r="AI294" s="49">
        <f t="shared" ca="1" si="116"/>
        <v>1</v>
      </c>
      <c r="AJ294" s="49">
        <f t="shared" ca="1" si="117"/>
        <v>4500</v>
      </c>
      <c r="AK294" s="49">
        <f t="shared" ca="1" si="118"/>
        <v>4.0640042420709506</v>
      </c>
      <c r="AL294" s="49">
        <f t="shared" ca="1" si="119"/>
        <v>18288.019089319278</v>
      </c>
      <c r="AM294" s="49">
        <f t="shared" ca="1" si="112"/>
        <v>40233.641996502411</v>
      </c>
      <c r="AN294" s="49">
        <f t="shared" ca="1" si="120"/>
        <v>2023</v>
      </c>
      <c r="AO294" s="49">
        <f t="shared" ca="1" si="121"/>
        <v>11</v>
      </c>
      <c r="AU294" s="25">
        <v>284</v>
      </c>
      <c r="AV294" s="25">
        <v>0.99472176925302125</v>
      </c>
      <c r="AW294" s="25">
        <v>0.99531779645735108</v>
      </c>
      <c r="AX294" s="25">
        <v>0.99501248275829735</v>
      </c>
      <c r="AY294" s="25">
        <v>0.98469622892726072</v>
      </c>
      <c r="AZ294" s="25">
        <v>0.98824826407309774</v>
      </c>
      <c r="BA294" s="25">
        <v>0.97426719761797076</v>
      </c>
      <c r="BB294" s="25">
        <v>0.98930214674292183</v>
      </c>
      <c r="BC294" s="25">
        <v>0.97874456255749165</v>
      </c>
      <c r="BD294" s="25">
        <v>0.99026644106611572</v>
      </c>
      <c r="BE294" s="25">
        <v>0.98309654999420903</v>
      </c>
      <c r="BF294" s="25">
        <v>0.97735127068072236</v>
      </c>
      <c r="BG294" s="25">
        <v>0.99025599824167687</v>
      </c>
      <c r="BH294" s="25">
        <v>0.97426719761797076</v>
      </c>
      <c r="BI294" s="25">
        <v>0.98685076293858431</v>
      </c>
    </row>
    <row r="295" spans="4:61">
      <c r="D295" s="25">
        <v>291</v>
      </c>
      <c r="E295" s="56">
        <f t="shared" ca="1" si="122"/>
        <v>0.3382047176412577</v>
      </c>
      <c r="F295" s="42">
        <f t="shared" ca="1" si="123"/>
        <v>257.28523507331556</v>
      </c>
      <c r="G295" s="42"/>
      <c r="H295" s="25">
        <v>291</v>
      </c>
      <c r="I295" s="42">
        <f t="shared" ca="1" si="124"/>
        <v>6.3868707360501986E-2</v>
      </c>
      <c r="J295" s="42">
        <f t="shared" ca="1" si="125"/>
        <v>3.0235863787294259</v>
      </c>
      <c r="K295" s="4"/>
      <c r="L295" s="4"/>
      <c r="M295" s="4"/>
      <c r="O295" s="25">
        <v>291</v>
      </c>
      <c r="P295" s="58">
        <f t="shared" ca="1" si="126"/>
        <v>0.39655317548364222</v>
      </c>
      <c r="Q295" s="42">
        <f t="shared" ca="1" si="127"/>
        <v>240.38828586302319</v>
      </c>
      <c r="R295" s="42"/>
      <c r="S295" s="25">
        <v>291</v>
      </c>
      <c r="T295" s="58">
        <f t="shared" ca="1" si="128"/>
        <v>0.46680020243717468</v>
      </c>
      <c r="U295" s="42">
        <f t="shared" ca="1" si="129"/>
        <v>3.4730174040646093</v>
      </c>
      <c r="W295" s="1"/>
      <c r="X295" s="1"/>
      <c r="Y295" s="1"/>
      <c r="Z295" s="1"/>
      <c r="AC295" s="49">
        <v>292</v>
      </c>
      <c r="AD295" s="90">
        <f t="shared" ca="1" si="113"/>
        <v>45258.271041062282</v>
      </c>
      <c r="AE295" s="49" t="str">
        <f t="shared" ca="1" si="114"/>
        <v>EQUIPO 2</v>
      </c>
      <c r="AF295" s="49" t="str">
        <f t="shared" ca="1" si="115"/>
        <v>FIN</v>
      </c>
      <c r="AG295" s="49">
        <f t="shared" ca="1" si="130"/>
        <v>1</v>
      </c>
      <c r="AH295" s="49">
        <f t="shared" ca="1" si="131"/>
        <v>1</v>
      </c>
      <c r="AI295" s="49">
        <f t="shared" ca="1" si="116"/>
        <v>1</v>
      </c>
      <c r="AJ295" s="49">
        <f t="shared" ca="1" si="117"/>
        <v>9900</v>
      </c>
      <c r="AK295" s="49">
        <f t="shared" ca="1" si="118"/>
        <v>9.254939409904182</v>
      </c>
      <c r="AL295" s="49">
        <f t="shared" ca="1" si="119"/>
        <v>91623.900158051401</v>
      </c>
      <c r="AM295" s="49">
        <f t="shared" ca="1" si="112"/>
        <v>91623.900158051401</v>
      </c>
      <c r="AN295" s="49">
        <f t="shared" ca="1" si="120"/>
        <v>2023</v>
      </c>
      <c r="AO295" s="49">
        <f t="shared" ca="1" si="121"/>
        <v>11</v>
      </c>
      <c r="AU295" s="25">
        <v>285</v>
      </c>
      <c r="AV295" s="25">
        <v>0.99434409891506548</v>
      </c>
      <c r="AW295" s="25">
        <v>0.98062167866654371</v>
      </c>
      <c r="AX295" s="25">
        <v>0.98251335614230206</v>
      </c>
      <c r="AY295" s="25">
        <v>0.98659280659671522</v>
      </c>
      <c r="AZ295" s="25">
        <v>0.98702230444916261</v>
      </c>
      <c r="BA295" s="25">
        <v>0.97697966667357383</v>
      </c>
      <c r="BB295" s="25">
        <v>0.98631726931811758</v>
      </c>
      <c r="BC295" s="25">
        <v>0.9858892926305336</v>
      </c>
      <c r="BD295" s="25">
        <v>0.99615067988777062</v>
      </c>
      <c r="BE295" s="25">
        <v>0.98045517100736701</v>
      </c>
      <c r="BF295" s="25">
        <v>0.98491135013144671</v>
      </c>
      <c r="BG295" s="25">
        <v>0.97790260735358614</v>
      </c>
      <c r="BH295" s="25">
        <v>0.97697966667357383</v>
      </c>
      <c r="BI295" s="25">
        <v>0.98495563262136154</v>
      </c>
    </row>
    <row r="296" spans="4:61">
      <c r="D296" s="25">
        <v>292</v>
      </c>
      <c r="E296" s="56">
        <f t="shared" ca="1" si="122"/>
        <v>0.24095023417622768</v>
      </c>
      <c r="F296" s="42">
        <f t="shared" ca="1" si="123"/>
        <v>349.44810294848048</v>
      </c>
      <c r="G296" s="42"/>
      <c r="H296" s="25">
        <v>292</v>
      </c>
      <c r="I296" s="42">
        <f t="shared" ca="1" si="124"/>
        <v>0.38345047695799583</v>
      </c>
      <c r="J296" s="42">
        <f t="shared" ca="1" si="125"/>
        <v>3.4241075951366917</v>
      </c>
      <c r="K296" s="4"/>
      <c r="L296" s="4"/>
      <c r="M296" s="4"/>
      <c r="O296" s="25">
        <v>292</v>
      </c>
      <c r="P296" s="58">
        <f t="shared" ca="1" si="126"/>
        <v>0.68944356984863475</v>
      </c>
      <c r="Q296" s="42">
        <f t="shared" ca="1" si="127"/>
        <v>92.15440273040187</v>
      </c>
      <c r="R296" s="42"/>
      <c r="S296" s="25">
        <v>292</v>
      </c>
      <c r="T296" s="58">
        <f t="shared" ca="1" si="128"/>
        <v>0.28846790333767913</v>
      </c>
      <c r="U296" s="42">
        <f t="shared" ca="1" si="129"/>
        <v>3.3279827041164434</v>
      </c>
      <c r="W296" s="1"/>
      <c r="X296" s="1"/>
      <c r="Y296" s="1"/>
      <c r="Z296" s="1"/>
      <c r="AC296" s="49">
        <v>293</v>
      </c>
      <c r="AD296" s="90">
        <f t="shared" ca="1" si="113"/>
        <v>45258.656663537695</v>
      </c>
      <c r="AE296" s="49" t="str">
        <f t="shared" ca="1" si="114"/>
        <v>EQUIPO 1</v>
      </c>
      <c r="AF296" s="49" t="str">
        <f t="shared" ca="1" si="115"/>
        <v>INICIO</v>
      </c>
      <c r="AG296" s="49">
        <f t="shared" ca="1" si="130"/>
        <v>0</v>
      </c>
      <c r="AH296" s="49">
        <f t="shared" ca="1" si="131"/>
        <v>1</v>
      </c>
      <c r="AI296" s="49">
        <f t="shared" ca="1" si="116"/>
        <v>1</v>
      </c>
      <c r="AJ296" s="49">
        <f t="shared" ca="1" si="117"/>
        <v>5400</v>
      </c>
      <c r="AK296" s="49">
        <f t="shared" ca="1" si="118"/>
        <v>3.1108730199630372</v>
      </c>
      <c r="AL296" s="49">
        <f t="shared" ca="1" si="119"/>
        <v>16798.714307800401</v>
      </c>
      <c r="AM296" s="49">
        <f t="shared" ca="1" si="112"/>
        <v>30797.642897634069</v>
      </c>
      <c r="AN296" s="49">
        <f t="shared" ca="1" si="120"/>
        <v>2023</v>
      </c>
      <c r="AO296" s="49">
        <f t="shared" ca="1" si="121"/>
        <v>11</v>
      </c>
      <c r="AU296" s="25">
        <v>286</v>
      </c>
      <c r="AV296" s="25">
        <v>0.99098590035174483</v>
      </c>
      <c r="AW296" s="25">
        <v>0.98100295051938458</v>
      </c>
      <c r="AX296" s="25">
        <v>0.98114989775019912</v>
      </c>
      <c r="AY296" s="25">
        <v>0.99020786902342073</v>
      </c>
      <c r="AZ296" s="25">
        <v>0.97344274762964134</v>
      </c>
      <c r="BA296" s="25">
        <v>0.97984582506908202</v>
      </c>
      <c r="BB296" s="25">
        <v>0.99078605546221876</v>
      </c>
      <c r="BC296" s="25">
        <v>0.98709809117618463</v>
      </c>
      <c r="BD296" s="25">
        <v>0.99163582275484274</v>
      </c>
      <c r="BE296" s="25">
        <v>0.98300815902892236</v>
      </c>
      <c r="BF296" s="25">
        <v>0.9832525476416667</v>
      </c>
      <c r="BG296" s="25">
        <v>0.98497042419795833</v>
      </c>
      <c r="BH296" s="25">
        <v>0.97344274762964134</v>
      </c>
      <c r="BI296" s="25">
        <v>0.98473196996562806</v>
      </c>
    </row>
    <row r="297" spans="4:61">
      <c r="D297" s="25">
        <v>293</v>
      </c>
      <c r="E297" s="56">
        <f t="shared" ca="1" si="122"/>
        <v>0.66769751330416316</v>
      </c>
      <c r="F297" s="42">
        <f t="shared" ca="1" si="123"/>
        <v>84.723601213621478</v>
      </c>
      <c r="G297" s="42"/>
      <c r="H297" s="25">
        <v>293</v>
      </c>
      <c r="I297" s="42">
        <f t="shared" ca="1" si="124"/>
        <v>0.57727604168346836</v>
      </c>
      <c r="J297" s="42">
        <f t="shared" ca="1" si="125"/>
        <v>3.5845443623980562</v>
      </c>
      <c r="K297" s="4"/>
      <c r="L297" s="4"/>
      <c r="M297" s="4"/>
      <c r="O297" s="25">
        <v>293</v>
      </c>
      <c r="P297" s="58">
        <f t="shared" ca="1" si="126"/>
        <v>0.61804815230487087</v>
      </c>
      <c r="Q297" s="42">
        <f t="shared" ca="1" si="127"/>
        <v>120.86123583949855</v>
      </c>
      <c r="R297" s="42"/>
      <c r="S297" s="25">
        <v>293</v>
      </c>
      <c r="T297" s="58">
        <f t="shared" ca="1" si="128"/>
        <v>0.83664717998610039</v>
      </c>
      <c r="U297" s="42">
        <f t="shared" ca="1" si="129"/>
        <v>3.798229576891484</v>
      </c>
      <c r="W297" s="1"/>
      <c r="X297" s="1"/>
      <c r="Y297" s="1"/>
      <c r="Z297" s="1"/>
      <c r="AC297" s="49">
        <v>294</v>
      </c>
      <c r="AD297" s="90">
        <f t="shared" ca="1" si="113"/>
        <v>45258.78628324686</v>
      </c>
      <c r="AE297" s="49" t="str">
        <f t="shared" ca="1" si="114"/>
        <v>EQUIPO 1</v>
      </c>
      <c r="AF297" s="49" t="str">
        <f t="shared" ca="1" si="115"/>
        <v>FIN</v>
      </c>
      <c r="AG297" s="49">
        <f t="shared" ca="1" si="130"/>
        <v>1</v>
      </c>
      <c r="AH297" s="49">
        <f t="shared" ca="1" si="131"/>
        <v>1</v>
      </c>
      <c r="AI297" s="49">
        <f t="shared" ca="1" si="116"/>
        <v>1</v>
      </c>
      <c r="AJ297" s="49">
        <f t="shared" ca="1" si="117"/>
        <v>9900</v>
      </c>
      <c r="AK297" s="49">
        <f t="shared" ca="1" si="118"/>
        <v>436.69293832074618</v>
      </c>
      <c r="AL297" s="49">
        <f t="shared" ca="1" si="119"/>
        <v>4323260.0893753869</v>
      </c>
      <c r="AM297" s="49">
        <f t="shared" ca="1" si="112"/>
        <v>4323260.0893753869</v>
      </c>
      <c r="AN297" s="49">
        <f t="shared" ca="1" si="120"/>
        <v>2023</v>
      </c>
      <c r="AO297" s="49">
        <f t="shared" ca="1" si="121"/>
        <v>11</v>
      </c>
      <c r="AU297" s="25">
        <v>287</v>
      </c>
      <c r="AV297" s="25">
        <v>0.99036545983961499</v>
      </c>
      <c r="AW297" s="25">
        <v>0.98955681670599327</v>
      </c>
      <c r="AX297" s="25">
        <v>0.99773508222671514</v>
      </c>
      <c r="AY297" s="25">
        <v>0.99009736067422316</v>
      </c>
      <c r="AZ297" s="25">
        <v>0.99045305422719665</v>
      </c>
      <c r="BA297" s="25">
        <v>0.99199094669311305</v>
      </c>
      <c r="BB297" s="25">
        <v>0.98289233550344501</v>
      </c>
      <c r="BC297" s="25">
        <v>0.99440534637793798</v>
      </c>
      <c r="BD297" s="25">
        <v>0.99093745407329015</v>
      </c>
      <c r="BE297" s="25">
        <v>0.97405925445290886</v>
      </c>
      <c r="BF297" s="25">
        <v>0.99002086491629182</v>
      </c>
      <c r="BG297" s="25">
        <v>0.99380258692378876</v>
      </c>
      <c r="BH297" s="25">
        <v>0.97405925445290886</v>
      </c>
      <c r="BI297" s="25">
        <v>0.98966777737315192</v>
      </c>
    </row>
    <row r="298" spans="4:61">
      <c r="D298" s="25">
        <v>294</v>
      </c>
      <c r="E298" s="56">
        <f t="shared" ca="1" si="122"/>
        <v>0.58389495218602772</v>
      </c>
      <c r="F298" s="42">
        <f t="shared" ca="1" si="123"/>
        <v>116.97531812463407</v>
      </c>
      <c r="G298" s="42"/>
      <c r="H298" s="25">
        <v>294</v>
      </c>
      <c r="I298" s="42">
        <f t="shared" ca="1" si="124"/>
        <v>0.76680129294578725</v>
      </c>
      <c r="J298" s="42">
        <f t="shared" ca="1" si="125"/>
        <v>3.7587152126327532</v>
      </c>
      <c r="K298" s="4"/>
      <c r="L298" s="4"/>
      <c r="M298" s="4"/>
      <c r="O298" s="25">
        <v>294</v>
      </c>
      <c r="P298" s="58">
        <f t="shared" ca="1" si="126"/>
        <v>0.49326214106300981</v>
      </c>
      <c r="Q298" s="42">
        <f t="shared" ca="1" si="127"/>
        <v>181.10726815925079</v>
      </c>
      <c r="R298" s="42"/>
      <c r="S298" s="25">
        <v>294</v>
      </c>
      <c r="T298" s="58">
        <f t="shared" ca="1" si="128"/>
        <v>0.30970266389420265</v>
      </c>
      <c r="U298" s="42">
        <f t="shared" ca="1" si="129"/>
        <v>3.3466786740183765</v>
      </c>
      <c r="W298" s="1"/>
      <c r="X298" s="1"/>
      <c r="Y298" s="1"/>
      <c r="Z298" s="1"/>
      <c r="AC298" s="49">
        <v>295</v>
      </c>
      <c r="AD298" s="90">
        <f t="shared" ca="1" si="113"/>
        <v>45276.981822343558</v>
      </c>
      <c r="AE298" s="49" t="str">
        <f t="shared" ca="1" si="114"/>
        <v>EQUIPO 2</v>
      </c>
      <c r="AF298" s="49" t="str">
        <f t="shared" ca="1" si="115"/>
        <v>INICIO</v>
      </c>
      <c r="AG298" s="49">
        <f t="shared" ca="1" si="130"/>
        <v>1</v>
      </c>
      <c r="AH298" s="49">
        <f t="shared" ca="1" si="131"/>
        <v>0</v>
      </c>
      <c r="AI298" s="49">
        <f t="shared" ca="1" si="116"/>
        <v>1</v>
      </c>
      <c r="AJ298" s="49">
        <f t="shared" ca="1" si="117"/>
        <v>4500</v>
      </c>
      <c r="AK298" s="49">
        <f t="shared" ca="1" si="118"/>
        <v>3.8971019324962981</v>
      </c>
      <c r="AL298" s="49">
        <f t="shared" ca="1" si="119"/>
        <v>17536.958696233341</v>
      </c>
      <c r="AM298" s="49">
        <f t="shared" ca="1" si="112"/>
        <v>38581.309131713351</v>
      </c>
      <c r="AN298" s="49">
        <f t="shared" ca="1" si="120"/>
        <v>2023</v>
      </c>
      <c r="AO298" s="49">
        <f t="shared" ca="1" si="121"/>
        <v>12</v>
      </c>
      <c r="AU298" s="25">
        <v>288</v>
      </c>
      <c r="AV298" s="25">
        <v>0.9909507043475142</v>
      </c>
      <c r="AW298" s="25">
        <v>0.99099504665331717</v>
      </c>
      <c r="AX298" s="25">
        <v>0.98495585304767985</v>
      </c>
      <c r="AY298" s="25">
        <v>0.98543727637902478</v>
      </c>
      <c r="AZ298" s="25">
        <v>0.99124930511899412</v>
      </c>
      <c r="BA298" s="25">
        <v>0.98005589911878221</v>
      </c>
      <c r="BB298" s="25">
        <v>0.98662174831758498</v>
      </c>
      <c r="BC298" s="25">
        <v>0.98575359211216407</v>
      </c>
      <c r="BD298" s="25">
        <v>0.98155116294725309</v>
      </c>
      <c r="BE298" s="25">
        <v>0.99592722660371669</v>
      </c>
      <c r="BF298" s="25">
        <v>0.98341072629052428</v>
      </c>
      <c r="BG298" s="25">
        <v>0.98912104601034512</v>
      </c>
      <c r="BH298" s="25">
        <v>0.98005589911878221</v>
      </c>
      <c r="BI298" s="25">
        <v>0.98720666971054216</v>
      </c>
    </row>
    <row r="299" spans="4:61">
      <c r="D299" s="25">
        <v>295</v>
      </c>
      <c r="E299" s="56">
        <f t="shared" ca="1" si="122"/>
        <v>0.26701338036909039</v>
      </c>
      <c r="F299" s="42">
        <f t="shared" ca="1" si="123"/>
        <v>321.20500442265882</v>
      </c>
      <c r="G299" s="42"/>
      <c r="H299" s="25">
        <v>295</v>
      </c>
      <c r="I299" s="42">
        <f t="shared" ca="1" si="124"/>
        <v>9.4594690377078905E-3</v>
      </c>
      <c r="J299" s="42">
        <f t="shared" ca="1" si="125"/>
        <v>2.7545250263248602</v>
      </c>
      <c r="K299" s="4"/>
      <c r="L299" s="4"/>
      <c r="M299" s="4"/>
      <c r="O299" s="25">
        <v>295</v>
      </c>
      <c r="P299" s="58">
        <f t="shared" ca="1" si="126"/>
        <v>0.58633756494301004</v>
      </c>
      <c r="Q299" s="42">
        <f t="shared" ca="1" si="127"/>
        <v>134.82025193065556</v>
      </c>
      <c r="R299" s="42"/>
      <c r="S299" s="25">
        <v>295</v>
      </c>
      <c r="T299" s="58">
        <f t="shared" ca="1" si="128"/>
        <v>0.27930005924253098</v>
      </c>
      <c r="U299" s="42">
        <f t="shared" ca="1" si="129"/>
        <v>3.3197137148798146</v>
      </c>
      <c r="W299" s="1"/>
      <c r="X299" s="1"/>
      <c r="Y299" s="1"/>
      <c r="Z299" s="1"/>
      <c r="AC299" s="49">
        <v>296</v>
      </c>
      <c r="AD299" s="90">
        <f t="shared" ca="1" si="113"/>
        <v>45277.144201590745</v>
      </c>
      <c r="AE299" s="49" t="str">
        <f t="shared" ca="1" si="114"/>
        <v>EQUIPO 2</v>
      </c>
      <c r="AF299" s="49" t="str">
        <f t="shared" ca="1" si="115"/>
        <v>FIN</v>
      </c>
      <c r="AG299" s="49">
        <f t="shared" ca="1" si="130"/>
        <v>1</v>
      </c>
      <c r="AH299" s="49">
        <f t="shared" ca="1" si="131"/>
        <v>1</v>
      </c>
      <c r="AI299" s="49">
        <f t="shared" ca="1" si="116"/>
        <v>1</v>
      </c>
      <c r="AJ299" s="49">
        <f t="shared" ca="1" si="117"/>
        <v>9900</v>
      </c>
      <c r="AK299" s="49">
        <f t="shared" ca="1" si="118"/>
        <v>114.33112226275261</v>
      </c>
      <c r="AL299" s="49">
        <f t="shared" ca="1" si="119"/>
        <v>1131878.1104012509</v>
      </c>
      <c r="AM299" s="49">
        <f t="shared" ca="1" si="112"/>
        <v>1131878.1104012509</v>
      </c>
      <c r="AN299" s="49">
        <f t="shared" ca="1" si="120"/>
        <v>2023</v>
      </c>
      <c r="AO299" s="49">
        <f t="shared" ca="1" si="121"/>
        <v>12</v>
      </c>
      <c r="AU299" s="25">
        <v>289</v>
      </c>
      <c r="AV299" s="25">
        <v>0.97542636875119648</v>
      </c>
      <c r="AW299" s="25">
        <v>0.97137798145539711</v>
      </c>
      <c r="AX299" s="25">
        <v>0.98988423663379443</v>
      </c>
      <c r="AY299" s="25">
        <v>0.98137203859061939</v>
      </c>
      <c r="AZ299" s="25">
        <v>0.98738283692127493</v>
      </c>
      <c r="BA299" s="25">
        <v>0.98889836627162331</v>
      </c>
      <c r="BB299" s="25">
        <v>0.99262358325090105</v>
      </c>
      <c r="BC299" s="25">
        <v>0.9802323363776051</v>
      </c>
      <c r="BD299" s="25">
        <v>0.99025612701114796</v>
      </c>
      <c r="BE299" s="25">
        <v>0.9909303866650192</v>
      </c>
      <c r="BF299" s="25">
        <v>0.98404230073049836</v>
      </c>
      <c r="BG299" s="25">
        <v>0.98822720563723243</v>
      </c>
      <c r="BH299" s="25">
        <v>0.97137798145539711</v>
      </c>
      <c r="BI299" s="25">
        <v>0.98511657898433658</v>
      </c>
    </row>
    <row r="300" spans="4:61">
      <c r="D300" s="25">
        <v>296</v>
      </c>
      <c r="E300" s="56">
        <f t="shared" ca="1" si="122"/>
        <v>0.83999102335105658</v>
      </c>
      <c r="F300" s="42">
        <f t="shared" ca="1" si="123"/>
        <v>32.925235114470269</v>
      </c>
      <c r="G300" s="42"/>
      <c r="H300" s="25">
        <v>296</v>
      </c>
      <c r="I300" s="42">
        <f t="shared" ca="1" si="124"/>
        <v>0.95179501110908937</v>
      </c>
      <c r="J300" s="42">
        <f t="shared" ca="1" si="125"/>
        <v>4.0637325658315984</v>
      </c>
      <c r="K300" s="4"/>
      <c r="L300" s="4"/>
      <c r="M300" s="4"/>
      <c r="O300" s="25">
        <v>296</v>
      </c>
      <c r="P300" s="58">
        <f t="shared" ca="1" si="126"/>
        <v>0.92336536251948331</v>
      </c>
      <c r="Q300" s="42">
        <f t="shared" ca="1" si="127"/>
        <v>18.231015806283224</v>
      </c>
      <c r="R300" s="42"/>
      <c r="S300" s="25">
        <v>296</v>
      </c>
      <c r="T300" s="58">
        <f t="shared" ca="1" si="128"/>
        <v>0.49006996533684011</v>
      </c>
      <c r="U300" s="42">
        <f t="shared" ca="1" si="129"/>
        <v>3.4908727724710844</v>
      </c>
      <c r="W300" s="1"/>
      <c r="X300" s="1"/>
      <c r="Y300" s="1"/>
      <c r="Z300" s="1"/>
      <c r="AC300" s="49">
        <v>297</v>
      </c>
      <c r="AD300" s="90">
        <f t="shared" ca="1" si="113"/>
        <v>45281.907998351693</v>
      </c>
      <c r="AE300" s="49" t="str">
        <f t="shared" ca="1" si="114"/>
        <v>EQUIPO 1</v>
      </c>
      <c r="AF300" s="49" t="str">
        <f t="shared" ca="1" si="115"/>
        <v>INICIO</v>
      </c>
      <c r="AG300" s="49">
        <f t="shared" ca="1" si="130"/>
        <v>0</v>
      </c>
      <c r="AH300" s="49">
        <f t="shared" ca="1" si="131"/>
        <v>1</v>
      </c>
      <c r="AI300" s="49">
        <f t="shared" ca="1" si="116"/>
        <v>1</v>
      </c>
      <c r="AJ300" s="49">
        <f t="shared" ca="1" si="117"/>
        <v>5400</v>
      </c>
      <c r="AK300" s="49">
        <f t="shared" ca="1" si="118"/>
        <v>3.5439528202987276</v>
      </c>
      <c r="AL300" s="49">
        <f t="shared" ca="1" si="119"/>
        <v>19137.345229613129</v>
      </c>
      <c r="AM300" s="49">
        <f t="shared" ca="1" si="112"/>
        <v>35085.132920957403</v>
      </c>
      <c r="AN300" s="49">
        <f t="shared" ca="1" si="120"/>
        <v>2023</v>
      </c>
      <c r="AO300" s="49">
        <f t="shared" ca="1" si="121"/>
        <v>12</v>
      </c>
      <c r="AU300" s="25">
        <v>290</v>
      </c>
      <c r="AV300" s="25">
        <v>0.97871140301627535</v>
      </c>
      <c r="AW300" s="25">
        <v>0.99608056442355908</v>
      </c>
      <c r="AX300" s="25">
        <v>0.98379518167322988</v>
      </c>
      <c r="AY300" s="25">
        <v>0.98030538808352397</v>
      </c>
      <c r="AZ300" s="25">
        <v>0.98326935949088012</v>
      </c>
      <c r="BA300" s="25">
        <v>0.98200722544067753</v>
      </c>
      <c r="BB300" s="25">
        <v>0.98867028509729704</v>
      </c>
      <c r="BC300" s="25">
        <v>0.96892470760768334</v>
      </c>
      <c r="BD300" s="25">
        <v>0.99311611267618649</v>
      </c>
      <c r="BE300" s="25">
        <v>0.98338278672051338</v>
      </c>
      <c r="BF300" s="25">
        <v>0.97922088581432332</v>
      </c>
      <c r="BG300" s="25">
        <v>0.98108888538792427</v>
      </c>
      <c r="BH300" s="25">
        <v>0.96892470760768334</v>
      </c>
      <c r="BI300" s="25">
        <v>0.98330404373223212</v>
      </c>
    </row>
    <row r="301" spans="4:61">
      <c r="D301" s="25">
        <v>297</v>
      </c>
      <c r="E301" s="56">
        <f t="shared" ca="1" si="122"/>
        <v>0.66935458622089627</v>
      </c>
      <c r="F301" s="42">
        <f t="shared" ca="1" si="123"/>
        <v>84.138875431949501</v>
      </c>
      <c r="G301" s="42"/>
      <c r="H301" s="25">
        <v>297</v>
      </c>
      <c r="I301" s="42">
        <f t="shared" ca="1" si="124"/>
        <v>4.5611523383468189E-2</v>
      </c>
      <c r="J301" s="42">
        <f t="shared" ca="1" si="125"/>
        <v>2.9694188052658039</v>
      </c>
      <c r="K301" s="4"/>
      <c r="L301" s="4"/>
      <c r="M301" s="4"/>
      <c r="O301" s="25">
        <v>297</v>
      </c>
      <c r="P301" s="58">
        <f t="shared" ca="1" si="126"/>
        <v>0.60286020056260181</v>
      </c>
      <c r="Q301" s="42">
        <f t="shared" ca="1" si="127"/>
        <v>127.44587317556723</v>
      </c>
      <c r="R301" s="42"/>
      <c r="S301" s="25">
        <v>297</v>
      </c>
      <c r="T301" s="58">
        <f t="shared" ca="1" si="128"/>
        <v>6.7025998938790465E-2</v>
      </c>
      <c r="U301" s="42">
        <f t="shared" ca="1" si="129"/>
        <v>3.0405581501582688</v>
      </c>
      <c r="W301" s="1"/>
      <c r="X301" s="1"/>
      <c r="Y301" s="1"/>
      <c r="Z301" s="1"/>
      <c r="AC301" s="49">
        <v>298</v>
      </c>
      <c r="AD301" s="90">
        <f t="shared" ca="1" si="113"/>
        <v>45282.055663052539</v>
      </c>
      <c r="AE301" s="49" t="str">
        <f t="shared" ca="1" si="114"/>
        <v>EQUIPO 1</v>
      </c>
      <c r="AF301" s="49" t="str">
        <f t="shared" ca="1" si="115"/>
        <v>FIN</v>
      </c>
      <c r="AG301" s="49">
        <f t="shared" ca="1" si="130"/>
        <v>1</v>
      </c>
      <c r="AH301" s="49">
        <f t="shared" ca="1" si="131"/>
        <v>1</v>
      </c>
      <c r="AI301" s="49">
        <f t="shared" ca="1" si="116"/>
        <v>1</v>
      </c>
      <c r="AJ301" s="49">
        <f t="shared" ca="1" si="117"/>
        <v>9900</v>
      </c>
      <c r="AK301" s="49">
        <f t="shared" ca="1" si="118"/>
        <v>0.5086185407708399</v>
      </c>
      <c r="AL301" s="49">
        <f t="shared" ca="1" si="119"/>
        <v>5035.323553631315</v>
      </c>
      <c r="AM301" s="49">
        <f t="shared" ca="1" si="112"/>
        <v>5035.323553631315</v>
      </c>
      <c r="AN301" s="49">
        <f t="shared" ca="1" si="120"/>
        <v>2023</v>
      </c>
      <c r="AO301" s="49">
        <f t="shared" ca="1" si="121"/>
        <v>12</v>
      </c>
      <c r="AU301" s="25">
        <v>291</v>
      </c>
      <c r="AV301" s="25">
        <v>0.97126178201453328</v>
      </c>
      <c r="AW301" s="25">
        <v>0.97939972055386226</v>
      </c>
      <c r="AX301" s="25">
        <v>0.98425116248176969</v>
      </c>
      <c r="AY301" s="25">
        <v>0.98750444143500671</v>
      </c>
      <c r="AZ301" s="25">
        <v>0.96700808022115281</v>
      </c>
      <c r="BA301" s="25">
        <v>0.99165068676004675</v>
      </c>
      <c r="BB301" s="25">
        <v>0.98178140743351583</v>
      </c>
      <c r="BC301" s="25">
        <v>0.98915410992278441</v>
      </c>
      <c r="BD301" s="25">
        <v>0.9845710472196153</v>
      </c>
      <c r="BE301" s="25">
        <v>0.97808049459041446</v>
      </c>
      <c r="BF301" s="25">
        <v>0.99756799211543035</v>
      </c>
      <c r="BG301" s="25">
        <v>0.98192670497766943</v>
      </c>
      <c r="BH301" s="25">
        <v>0.96700808022115281</v>
      </c>
      <c r="BI301" s="25">
        <v>0.98275818801748516</v>
      </c>
    </row>
    <row r="302" spans="4:61">
      <c r="D302" s="25">
        <v>298</v>
      </c>
      <c r="E302" s="56">
        <f t="shared" ca="1" si="122"/>
        <v>0.95266283105920846</v>
      </c>
      <c r="F302" s="42">
        <f t="shared" ca="1" si="123"/>
        <v>7.8026453944633474</v>
      </c>
      <c r="G302" s="42"/>
      <c r="H302" s="25">
        <v>298</v>
      </c>
      <c r="I302" s="42">
        <f t="shared" ca="1" si="124"/>
        <v>0.8837334329220381</v>
      </c>
      <c r="J302" s="42">
        <f t="shared" ca="1" si="125"/>
        <v>3.9107099344537808</v>
      </c>
      <c r="K302" s="4"/>
      <c r="L302" s="4"/>
      <c r="M302" s="4"/>
      <c r="O302" s="25">
        <v>298</v>
      </c>
      <c r="P302" s="58">
        <f t="shared" ca="1" si="126"/>
        <v>0.70028369870722251</v>
      </c>
      <c r="Q302" s="42">
        <f t="shared" ca="1" si="127"/>
        <v>88.090899867136812</v>
      </c>
      <c r="R302" s="42"/>
      <c r="S302" s="25">
        <v>298</v>
      </c>
      <c r="T302" s="58">
        <f t="shared" ca="1" si="128"/>
        <v>0.60463725756853393</v>
      </c>
      <c r="U302" s="42">
        <f t="shared" ca="1" si="129"/>
        <v>3.5795842999411116</v>
      </c>
      <c r="W302" s="1"/>
      <c r="X302" s="1"/>
      <c r="Y302" s="1"/>
      <c r="Z302" s="1"/>
      <c r="AC302" s="49">
        <v>299</v>
      </c>
      <c r="AD302" s="90">
        <f t="shared" ca="1" si="113"/>
        <v>45282.076855491738</v>
      </c>
      <c r="AE302" s="49" t="str">
        <f t="shared" ca="1" si="114"/>
        <v>EQUIPO 2</v>
      </c>
      <c r="AF302" s="49" t="str">
        <f t="shared" ca="1" si="115"/>
        <v>INICIO</v>
      </c>
      <c r="AG302" s="49">
        <f t="shared" ca="1" si="130"/>
        <v>1</v>
      </c>
      <c r="AH302" s="49">
        <f t="shared" ca="1" si="131"/>
        <v>0</v>
      </c>
      <c r="AI302" s="49">
        <f t="shared" ca="1" si="116"/>
        <v>1</v>
      </c>
      <c r="AJ302" s="49">
        <f t="shared" ca="1" si="117"/>
        <v>4500</v>
      </c>
      <c r="AK302" s="49">
        <f t="shared" ca="1" si="118"/>
        <v>3.4333461145288311</v>
      </c>
      <c r="AL302" s="49">
        <f t="shared" ca="1" si="119"/>
        <v>15450.05751537974</v>
      </c>
      <c r="AM302" s="49">
        <f t="shared" ca="1" si="112"/>
        <v>33990.126533835428</v>
      </c>
      <c r="AN302" s="49">
        <f t="shared" ca="1" si="120"/>
        <v>2023</v>
      </c>
      <c r="AO302" s="49">
        <f t="shared" ca="1" si="121"/>
        <v>12</v>
      </c>
      <c r="AU302" s="25">
        <v>292</v>
      </c>
      <c r="AV302" s="25">
        <v>0.98602428016295596</v>
      </c>
      <c r="AW302" s="25">
        <v>0.98683597271755619</v>
      </c>
      <c r="AX302" s="25">
        <v>0.98768812465156119</v>
      </c>
      <c r="AY302" s="25">
        <v>0.99784380451711074</v>
      </c>
      <c r="AZ302" s="25">
        <v>0.98159167184487606</v>
      </c>
      <c r="BA302" s="25">
        <v>0.98531264151441245</v>
      </c>
      <c r="BB302" s="25">
        <v>0.9856694632090266</v>
      </c>
      <c r="BC302" s="25">
        <v>0.9851300744159468</v>
      </c>
      <c r="BD302" s="25">
        <v>0.98683142364839349</v>
      </c>
      <c r="BE302" s="25">
        <v>0.98642875508866046</v>
      </c>
      <c r="BF302" s="25">
        <v>0.99710731432781119</v>
      </c>
      <c r="BG302" s="25">
        <v>0.97981514755835808</v>
      </c>
      <c r="BH302" s="25">
        <v>0.97981514755835808</v>
      </c>
      <c r="BI302" s="25">
        <v>0.98708913194351866</v>
      </c>
    </row>
    <row r="303" spans="4:61">
      <c r="D303" s="25">
        <v>299</v>
      </c>
      <c r="E303" s="56">
        <f t="shared" ca="1" si="122"/>
        <v>0.8272084578305714</v>
      </c>
      <c r="F303" s="42">
        <f t="shared" ca="1" si="123"/>
        <v>36.200536854828904</v>
      </c>
      <c r="G303" s="42"/>
      <c r="H303" s="25">
        <v>299</v>
      </c>
      <c r="I303" s="42">
        <f t="shared" ca="1" si="124"/>
        <v>0.37929236531959365</v>
      </c>
      <c r="J303" s="42">
        <f t="shared" ca="1" si="125"/>
        <v>3.4205457001043635</v>
      </c>
      <c r="K303" s="4"/>
      <c r="L303" s="4"/>
      <c r="M303" s="4"/>
      <c r="O303" s="25">
        <v>299</v>
      </c>
      <c r="P303" s="58">
        <f t="shared" ca="1" si="126"/>
        <v>0.30421844744903481</v>
      </c>
      <c r="Q303" s="42">
        <f t="shared" ca="1" si="127"/>
        <v>313.37517343603406</v>
      </c>
      <c r="R303" s="42"/>
      <c r="S303" s="25">
        <v>299</v>
      </c>
      <c r="T303" s="58">
        <f t="shared" ca="1" si="128"/>
        <v>0.75053064889036203</v>
      </c>
      <c r="U303" s="42">
        <f t="shared" ca="1" si="129"/>
        <v>3.7051328154094221</v>
      </c>
      <c r="W303" s="1"/>
      <c r="X303" s="1"/>
      <c r="Y303" s="1"/>
      <c r="Z303" s="1"/>
      <c r="AC303" s="49">
        <v>300</v>
      </c>
      <c r="AD303" s="90">
        <f t="shared" ca="1" si="113"/>
        <v>45282.219911579843</v>
      </c>
      <c r="AE303" s="49" t="str">
        <f t="shared" ca="1" si="114"/>
        <v>EQUIPO 2</v>
      </c>
      <c r="AF303" s="49" t="str">
        <f t="shared" ca="1" si="115"/>
        <v>FIN</v>
      </c>
      <c r="AG303" s="49">
        <f t="shared" ca="1" si="130"/>
        <v>1</v>
      </c>
      <c r="AH303" s="49">
        <f t="shared" ca="1" si="131"/>
        <v>1</v>
      </c>
      <c r="AI303" s="49">
        <f t="shared" ca="1" si="116"/>
        <v>1</v>
      </c>
      <c r="AJ303" s="49">
        <f t="shared" ca="1" si="117"/>
        <v>9900</v>
      </c>
      <c r="AK303" s="49">
        <f t="shared" ca="1" si="118"/>
        <v>47.630405737319961</v>
      </c>
      <c r="AL303" s="49">
        <f t="shared" ca="1" si="119"/>
        <v>471541.01679946762</v>
      </c>
      <c r="AM303" s="49">
        <f t="shared" ca="1" si="112"/>
        <v>471541.01679946762</v>
      </c>
      <c r="AN303" s="49">
        <f t="shared" ca="1" si="120"/>
        <v>2023</v>
      </c>
      <c r="AO303" s="49">
        <f t="shared" ca="1" si="121"/>
        <v>12</v>
      </c>
      <c r="AU303" s="25">
        <v>293</v>
      </c>
      <c r="AV303" s="25">
        <v>0.98512147256835969</v>
      </c>
      <c r="AW303" s="25">
        <v>0.99340923253533542</v>
      </c>
      <c r="AX303" s="25">
        <v>0.9809904793642289</v>
      </c>
      <c r="AY303" s="25">
        <v>0.98264435070202383</v>
      </c>
      <c r="AZ303" s="25">
        <v>0.9854848515871143</v>
      </c>
      <c r="BA303" s="25">
        <v>0.97807993821001149</v>
      </c>
      <c r="BB303" s="25">
        <v>0.98993204723115635</v>
      </c>
      <c r="BC303" s="25">
        <v>0.9976576189918418</v>
      </c>
      <c r="BD303" s="25">
        <v>0.98070417627519524</v>
      </c>
      <c r="BE303" s="25">
        <v>0.98693495135275711</v>
      </c>
      <c r="BF303" s="25">
        <v>0.99106307965429874</v>
      </c>
      <c r="BG303" s="25">
        <v>0.98215590243899387</v>
      </c>
      <c r="BH303" s="25">
        <v>0.97807993821001149</v>
      </c>
      <c r="BI303" s="25">
        <v>0.98619086566224723</v>
      </c>
    </row>
    <row r="304" spans="4:61">
      <c r="D304" s="25">
        <v>300</v>
      </c>
      <c r="E304" s="56">
        <f t="shared" ca="1" si="122"/>
        <v>0.20728958996063995</v>
      </c>
      <c r="F304" s="42">
        <f t="shared" ca="1" si="123"/>
        <v>391.28439554195609</v>
      </c>
      <c r="G304" s="42"/>
      <c r="H304" s="25">
        <v>300</v>
      </c>
      <c r="I304" s="42">
        <f t="shared" ca="1" si="124"/>
        <v>0.58831239174564187</v>
      </c>
      <c r="J304" s="42">
        <f t="shared" ca="1" si="125"/>
        <v>3.5937769623303182</v>
      </c>
      <c r="K304" s="4"/>
      <c r="L304" s="4"/>
      <c r="M304" s="4"/>
      <c r="O304" s="25">
        <v>300</v>
      </c>
      <c r="P304" s="58">
        <f t="shared" ca="1" si="126"/>
        <v>0.62783679299958361</v>
      </c>
      <c r="Q304" s="42">
        <f t="shared" ca="1" si="127"/>
        <v>116.71173965803001</v>
      </c>
      <c r="R304" s="42"/>
      <c r="S304" s="25">
        <v>300</v>
      </c>
      <c r="T304" s="58">
        <f t="shared" ca="1" si="128"/>
        <v>0.71821700002293665</v>
      </c>
      <c r="U304" s="42">
        <f t="shared" ca="1" si="129"/>
        <v>3.6749957956366748</v>
      </c>
      <c r="W304" s="1"/>
      <c r="X304" s="1"/>
      <c r="Y304" s="1"/>
      <c r="Z304" s="1"/>
      <c r="AC304" s="49">
        <v>301</v>
      </c>
      <c r="AD304" s="90">
        <f t="shared" ca="1" si="113"/>
        <v>45284.204511818898</v>
      </c>
      <c r="AE304" s="49" t="str">
        <f t="shared" ca="1" si="114"/>
        <v>EQUIPO 1</v>
      </c>
      <c r="AF304" s="49" t="str">
        <f t="shared" ca="1" si="115"/>
        <v>INICIO</v>
      </c>
      <c r="AG304" s="49">
        <f t="shared" ca="1" si="130"/>
        <v>0</v>
      </c>
      <c r="AH304" s="49">
        <f t="shared" ca="1" si="131"/>
        <v>1</v>
      </c>
      <c r="AI304" s="49">
        <f t="shared" ca="1" si="116"/>
        <v>1</v>
      </c>
      <c r="AJ304" s="49">
        <f t="shared" ca="1" si="117"/>
        <v>5400</v>
      </c>
      <c r="AK304" s="49">
        <f t="shared" ca="1" si="118"/>
        <v>3.4045451330021024</v>
      </c>
      <c r="AL304" s="49">
        <f t="shared" ca="1" si="119"/>
        <v>18384.543718211353</v>
      </c>
      <c r="AM304" s="49">
        <f t="shared" ca="1" si="112"/>
        <v>33704.996816720814</v>
      </c>
      <c r="AN304" s="49">
        <f t="shared" ca="1" si="120"/>
        <v>2023</v>
      </c>
      <c r="AO304" s="49">
        <f t="shared" ca="1" si="121"/>
        <v>12</v>
      </c>
      <c r="AU304" s="25">
        <v>294</v>
      </c>
      <c r="AV304" s="25">
        <v>0.98217011912896535</v>
      </c>
      <c r="AW304" s="25">
        <v>0.99826730790873541</v>
      </c>
      <c r="AX304" s="25">
        <v>0.98646269154502264</v>
      </c>
      <c r="AY304" s="25">
        <v>0.9868722851483358</v>
      </c>
      <c r="AZ304" s="25">
        <v>0.98914525390969144</v>
      </c>
      <c r="BA304" s="25">
        <v>0.98540186195038559</v>
      </c>
      <c r="BB304" s="25">
        <v>0.98442396269653731</v>
      </c>
      <c r="BC304" s="25">
        <v>0.98438577171296915</v>
      </c>
      <c r="BD304" s="25">
        <v>0.9830519167137608</v>
      </c>
      <c r="BE304" s="25">
        <v>0.99563273418304432</v>
      </c>
      <c r="BF304" s="25">
        <v>0.97995173480623199</v>
      </c>
      <c r="BG304" s="25">
        <v>0.98257792305872649</v>
      </c>
      <c r="BH304" s="25">
        <v>0.97995173480623199</v>
      </c>
      <c r="BI304" s="25">
        <v>0.98656472356874259</v>
      </c>
    </row>
    <row r="305" spans="4:61">
      <c r="D305" s="25">
        <v>301</v>
      </c>
      <c r="E305" s="56">
        <f t="shared" ca="1" si="122"/>
        <v>0.73313603355764911</v>
      </c>
      <c r="F305" s="42">
        <f t="shared" ca="1" si="123"/>
        <v>63.00306433824786</v>
      </c>
      <c r="G305" s="42"/>
      <c r="H305" s="25">
        <v>301</v>
      </c>
      <c r="I305" s="42">
        <f t="shared" ca="1" si="124"/>
        <v>1.2766707758098406E-2</v>
      </c>
      <c r="J305" s="42">
        <f t="shared" ca="1" si="125"/>
        <v>2.7917114627983688</v>
      </c>
      <c r="K305" s="4"/>
      <c r="L305" s="4"/>
      <c r="M305" s="4"/>
      <c r="O305" s="25">
        <v>301</v>
      </c>
      <c r="P305" s="58">
        <f t="shared" ca="1" si="126"/>
        <v>9.1640747430923319E-2</v>
      </c>
      <c r="Q305" s="42">
        <f t="shared" ca="1" si="127"/>
        <v>652.69457803807916</v>
      </c>
      <c r="R305" s="42"/>
      <c r="S305" s="25">
        <v>301</v>
      </c>
      <c r="T305" s="58">
        <f t="shared" ca="1" si="128"/>
        <v>4.3399881149381869E-3</v>
      </c>
      <c r="U305" s="42">
        <f t="shared" ca="1" si="129"/>
        <v>2.6963946942277683</v>
      </c>
      <c r="W305" s="1"/>
      <c r="X305" s="1"/>
      <c r="Y305" s="1"/>
      <c r="Z305" s="1"/>
      <c r="AC305" s="49">
        <v>302</v>
      </c>
      <c r="AD305" s="90">
        <f t="shared" ca="1" si="113"/>
        <v>45284.346367866106</v>
      </c>
      <c r="AE305" s="49" t="str">
        <f t="shared" ca="1" si="114"/>
        <v>EQUIPO 1</v>
      </c>
      <c r="AF305" s="49" t="str">
        <f t="shared" ca="1" si="115"/>
        <v>FIN</v>
      </c>
      <c r="AG305" s="49">
        <f t="shared" ca="1" si="130"/>
        <v>1</v>
      </c>
      <c r="AH305" s="49">
        <f t="shared" ca="1" si="131"/>
        <v>1</v>
      </c>
      <c r="AI305" s="49">
        <f t="shared" ca="1" si="116"/>
        <v>1</v>
      </c>
      <c r="AJ305" s="49">
        <f t="shared" ca="1" si="117"/>
        <v>9900</v>
      </c>
      <c r="AK305" s="49">
        <f t="shared" ca="1" si="118"/>
        <v>10.276819640246686</v>
      </c>
      <c r="AL305" s="49">
        <f t="shared" ca="1" si="119"/>
        <v>101740.51443844219</v>
      </c>
      <c r="AM305" s="49">
        <f t="shared" ca="1" si="112"/>
        <v>101740.51443844219</v>
      </c>
      <c r="AN305" s="49">
        <f t="shared" ca="1" si="120"/>
        <v>2023</v>
      </c>
      <c r="AO305" s="49">
        <f t="shared" ca="1" si="121"/>
        <v>12</v>
      </c>
      <c r="AU305" s="25">
        <v>295</v>
      </c>
      <c r="AV305" s="25">
        <v>0.99117354753792763</v>
      </c>
      <c r="AW305" s="25">
        <v>0.97969671279317305</v>
      </c>
      <c r="AX305" s="25">
        <v>0.98957934387656299</v>
      </c>
      <c r="AY305" s="25">
        <v>0.97610454504830191</v>
      </c>
      <c r="AZ305" s="25">
        <v>0.9870097176731728</v>
      </c>
      <c r="BA305" s="25">
        <v>0.98336945151282695</v>
      </c>
      <c r="BB305" s="25">
        <v>0.98291902848676171</v>
      </c>
      <c r="BC305" s="25">
        <v>0.98374794215313588</v>
      </c>
      <c r="BD305" s="25">
        <v>0.98261343496607101</v>
      </c>
      <c r="BE305" s="25">
        <v>0.98144291144230877</v>
      </c>
      <c r="BF305" s="25">
        <v>0.99303120757738894</v>
      </c>
      <c r="BG305" s="25">
        <v>0.99314388227770245</v>
      </c>
      <c r="BH305" s="25">
        <v>0.97610454504830191</v>
      </c>
      <c r="BI305" s="25">
        <v>0.9853675279500802</v>
      </c>
    </row>
    <row r="306" spans="4:61">
      <c r="D306" s="25">
        <v>302</v>
      </c>
      <c r="E306" s="56">
        <f t="shared" ca="1" si="122"/>
        <v>0.17694521739927449</v>
      </c>
      <c r="F306" s="42">
        <f t="shared" ca="1" si="123"/>
        <v>435.83344537954986</v>
      </c>
      <c r="G306" s="42"/>
      <c r="H306" s="25">
        <v>302</v>
      </c>
      <c r="I306" s="42">
        <f t="shared" ca="1" si="124"/>
        <v>0.35313637138877141</v>
      </c>
      <c r="J306" s="42">
        <f t="shared" ca="1" si="125"/>
        <v>3.3978441483296429</v>
      </c>
      <c r="K306" s="4"/>
      <c r="L306" s="4"/>
      <c r="M306" s="4"/>
      <c r="O306" s="25">
        <v>302</v>
      </c>
      <c r="P306" s="58">
        <f t="shared" ca="1" si="126"/>
        <v>0.10836978743537173</v>
      </c>
      <c r="Q306" s="42">
        <f t="shared" ca="1" si="127"/>
        <v>604.5997743619921</v>
      </c>
      <c r="R306" s="42"/>
      <c r="S306" s="25">
        <v>302</v>
      </c>
      <c r="T306" s="58">
        <f t="shared" ca="1" si="128"/>
        <v>0.80903366194089998</v>
      </c>
      <c r="U306" s="42">
        <f t="shared" ca="1" si="129"/>
        <v>3.7657017660784109</v>
      </c>
      <c r="W306" s="1"/>
      <c r="X306" s="1"/>
      <c r="Y306" s="1"/>
      <c r="Z306" s="1"/>
      <c r="AC306" s="49">
        <v>303</v>
      </c>
      <c r="AD306" s="90">
        <f t="shared" ca="1" si="113"/>
        <v>45284.77456868445</v>
      </c>
      <c r="AE306" s="49" t="str">
        <f t="shared" ca="1" si="114"/>
        <v>EQUIPO 1</v>
      </c>
      <c r="AF306" s="49" t="str">
        <f t="shared" ca="1" si="115"/>
        <v>INICIO</v>
      </c>
      <c r="AG306" s="49">
        <f t="shared" ca="1" si="130"/>
        <v>0</v>
      </c>
      <c r="AH306" s="49">
        <f t="shared" ca="1" si="131"/>
        <v>1</v>
      </c>
      <c r="AI306" s="49">
        <f t="shared" ca="1" si="116"/>
        <v>1</v>
      </c>
      <c r="AJ306" s="49">
        <f t="shared" ca="1" si="117"/>
        <v>5400</v>
      </c>
      <c r="AK306" s="49">
        <f t="shared" ca="1" si="118"/>
        <v>2.9477130047162063</v>
      </c>
      <c r="AL306" s="49">
        <f t="shared" ca="1" si="119"/>
        <v>15917.650225467514</v>
      </c>
      <c r="AM306" s="49">
        <f t="shared" ca="1" si="112"/>
        <v>29182.358746690443</v>
      </c>
      <c r="AN306" s="49">
        <f t="shared" ca="1" si="120"/>
        <v>2023</v>
      </c>
      <c r="AO306" s="49">
        <f t="shared" ca="1" si="121"/>
        <v>12</v>
      </c>
      <c r="AU306" s="25">
        <v>296</v>
      </c>
      <c r="AV306" s="25">
        <v>0.99547618706360053</v>
      </c>
      <c r="AW306" s="25">
        <v>0.99065243525858482</v>
      </c>
      <c r="AX306" s="25">
        <v>0.9777014850999789</v>
      </c>
      <c r="AY306" s="25">
        <v>0.99054612842240664</v>
      </c>
      <c r="AZ306" s="25">
        <v>0.99753306585333656</v>
      </c>
      <c r="BA306" s="25">
        <v>0.9896327459387203</v>
      </c>
      <c r="BB306" s="25">
        <v>0.98889199437354969</v>
      </c>
      <c r="BC306" s="25">
        <v>0.98572230523451743</v>
      </c>
      <c r="BD306" s="25">
        <v>0.98596670024411148</v>
      </c>
      <c r="BE306" s="25">
        <v>0.98302963555332512</v>
      </c>
      <c r="BF306" s="25">
        <v>0.9892746796013715</v>
      </c>
      <c r="BG306" s="25">
        <v>0.99306426507805245</v>
      </c>
      <c r="BH306" s="25">
        <v>0.9777014850999789</v>
      </c>
      <c r="BI306" s="25">
        <v>0.98893286618154197</v>
      </c>
    </row>
    <row r="307" spans="4:61">
      <c r="D307" s="25">
        <v>303</v>
      </c>
      <c r="E307" s="56">
        <f t="shared" ca="1" si="122"/>
        <v>0.58358304089583957</v>
      </c>
      <c r="F307" s="42">
        <f t="shared" ca="1" si="123"/>
        <v>117.10602862168906</v>
      </c>
      <c r="G307" s="42"/>
      <c r="H307" s="25">
        <v>303</v>
      </c>
      <c r="I307" s="42">
        <f t="shared" ca="1" si="124"/>
        <v>0.40305315767120131</v>
      </c>
      <c r="J307" s="42">
        <f t="shared" ca="1" si="125"/>
        <v>3.4407529485950037</v>
      </c>
      <c r="K307" s="4"/>
      <c r="L307" s="4"/>
      <c r="M307" s="4"/>
      <c r="O307" s="25">
        <v>303</v>
      </c>
      <c r="P307" s="58">
        <f t="shared" ca="1" si="126"/>
        <v>0.11893686961407535</v>
      </c>
      <c r="Q307" s="42">
        <f t="shared" ca="1" si="127"/>
        <v>577.99232978166799</v>
      </c>
      <c r="R307" s="42"/>
      <c r="S307" s="25">
        <v>303</v>
      </c>
      <c r="T307" s="58">
        <f t="shared" ca="1" si="128"/>
        <v>0.11967461999717077</v>
      </c>
      <c r="U307" s="42">
        <f t="shared" ca="1" si="129"/>
        <v>3.1388772504665159</v>
      </c>
      <c r="W307" s="1"/>
      <c r="X307" s="1"/>
      <c r="Y307" s="1"/>
      <c r="Z307" s="1"/>
      <c r="AC307" s="49">
        <v>304</v>
      </c>
      <c r="AD307" s="90">
        <f t="shared" ca="1" si="113"/>
        <v>45284.897390059647</v>
      </c>
      <c r="AE307" s="49" t="str">
        <f t="shared" ca="1" si="114"/>
        <v>EQUIPO 1</v>
      </c>
      <c r="AF307" s="49" t="str">
        <f t="shared" ca="1" si="115"/>
        <v>FIN</v>
      </c>
      <c r="AG307" s="49">
        <f t="shared" ca="1" si="130"/>
        <v>1</v>
      </c>
      <c r="AH307" s="49">
        <f t="shared" ca="1" si="131"/>
        <v>1</v>
      </c>
      <c r="AI307" s="49">
        <f t="shared" ca="1" si="116"/>
        <v>1</v>
      </c>
      <c r="AJ307" s="49">
        <f t="shared" ca="1" si="117"/>
        <v>9900</v>
      </c>
      <c r="AK307" s="49">
        <f t="shared" ca="1" si="118"/>
        <v>26.889948595489841</v>
      </c>
      <c r="AL307" s="49">
        <f t="shared" ca="1" si="119"/>
        <v>266210.49109534943</v>
      </c>
      <c r="AM307" s="49">
        <f t="shared" ca="1" si="112"/>
        <v>266210.49109534943</v>
      </c>
      <c r="AN307" s="49">
        <f t="shared" ca="1" si="120"/>
        <v>2023</v>
      </c>
      <c r="AO307" s="49">
        <f t="shared" ca="1" si="121"/>
        <v>12</v>
      </c>
      <c r="AU307" s="25">
        <v>297</v>
      </c>
      <c r="AV307" s="25">
        <v>0.9924270994599228</v>
      </c>
      <c r="AW307" s="25">
        <v>0.99169150115424087</v>
      </c>
      <c r="AX307" s="25">
        <v>0.99117736121892441</v>
      </c>
      <c r="AY307" s="25">
        <v>0.9791734687725171</v>
      </c>
      <c r="AZ307" s="25">
        <v>0.99262658560757711</v>
      </c>
      <c r="BA307" s="25">
        <v>0.98819049347282895</v>
      </c>
      <c r="BB307" s="25">
        <v>0.97855627535152045</v>
      </c>
      <c r="BC307" s="25">
        <v>0.99056032483768464</v>
      </c>
      <c r="BD307" s="25">
        <v>0.99165129852467526</v>
      </c>
      <c r="BE307" s="25">
        <v>0.97966063947323734</v>
      </c>
      <c r="BF307" s="25">
        <v>0.9952543881387983</v>
      </c>
      <c r="BG307" s="25">
        <v>0.98380280581212964</v>
      </c>
      <c r="BH307" s="25">
        <v>0.97855627535152045</v>
      </c>
      <c r="BI307" s="25">
        <v>0.98792873091594247</v>
      </c>
    </row>
    <row r="308" spans="4:61">
      <c r="D308" s="25">
        <v>304</v>
      </c>
      <c r="E308" s="56">
        <f t="shared" ca="1" si="122"/>
        <v>0.78804280718713593</v>
      </c>
      <c r="F308" s="42">
        <f t="shared" ca="1" si="123"/>
        <v>46.769972932935609</v>
      </c>
      <c r="G308" s="42"/>
      <c r="H308" s="25">
        <v>304</v>
      </c>
      <c r="I308" s="42">
        <f t="shared" ca="1" si="124"/>
        <v>0.1994368090090628</v>
      </c>
      <c r="J308" s="42">
        <f t="shared" ca="1" si="125"/>
        <v>3.2454372964656031</v>
      </c>
      <c r="K308" s="4"/>
      <c r="L308" s="4"/>
      <c r="M308" s="4"/>
      <c r="O308" s="25">
        <v>304</v>
      </c>
      <c r="P308" s="58">
        <f t="shared" ca="1" si="126"/>
        <v>3.3105901386304204E-2</v>
      </c>
      <c r="Q308" s="42">
        <f t="shared" ca="1" si="127"/>
        <v>948.18046954571173</v>
      </c>
      <c r="R308" s="42"/>
      <c r="S308" s="25">
        <v>304</v>
      </c>
      <c r="T308" s="58">
        <f t="shared" ca="1" si="128"/>
        <v>0.83787697457559229</v>
      </c>
      <c r="U308" s="42">
        <f t="shared" ca="1" si="129"/>
        <v>3.7997573353277696</v>
      </c>
      <c r="W308" s="1"/>
      <c r="X308" s="1"/>
      <c r="Y308" s="1"/>
      <c r="Z308" s="1"/>
      <c r="AC308" s="49">
        <v>305</v>
      </c>
      <c r="AD308" s="90">
        <f t="shared" ca="1" si="113"/>
        <v>45286.017804584459</v>
      </c>
      <c r="AE308" s="49" t="str">
        <f t="shared" ca="1" si="114"/>
        <v>EQUIPO 1</v>
      </c>
      <c r="AF308" s="49" t="str">
        <f t="shared" ca="1" si="115"/>
        <v>INICIO</v>
      </c>
      <c r="AG308" s="49">
        <f t="shared" ca="1" si="130"/>
        <v>0</v>
      </c>
      <c r="AH308" s="49">
        <f t="shared" ca="1" si="131"/>
        <v>1</v>
      </c>
      <c r="AI308" s="49">
        <f t="shared" ca="1" si="116"/>
        <v>1</v>
      </c>
      <c r="AJ308" s="49">
        <f t="shared" ca="1" si="117"/>
        <v>5400</v>
      </c>
      <c r="AK308" s="49">
        <f t="shared" ca="1" si="118"/>
        <v>3.4739975158008747</v>
      </c>
      <c r="AL308" s="49">
        <f t="shared" ca="1" si="119"/>
        <v>18759.586585324723</v>
      </c>
      <c r="AM308" s="49">
        <f t="shared" ca="1" si="112"/>
        <v>34392.575406428659</v>
      </c>
      <c r="AN308" s="49">
        <f t="shared" ca="1" si="120"/>
        <v>2023</v>
      </c>
      <c r="AO308" s="49">
        <f t="shared" ca="1" si="121"/>
        <v>12</v>
      </c>
      <c r="AU308" s="25">
        <v>298</v>
      </c>
      <c r="AV308" s="25">
        <v>0.9851570921163133</v>
      </c>
      <c r="AW308" s="25">
        <v>0.98041442653198918</v>
      </c>
      <c r="AX308" s="25">
        <v>0.9862780517591373</v>
      </c>
      <c r="AY308" s="25">
        <v>0.98669699215854245</v>
      </c>
      <c r="AZ308" s="25">
        <v>0.98426237883863232</v>
      </c>
      <c r="BA308" s="25">
        <v>0.98274051288994313</v>
      </c>
      <c r="BB308" s="25">
        <v>0.99312118692862106</v>
      </c>
      <c r="BC308" s="25">
        <v>0.99558207519931419</v>
      </c>
      <c r="BD308" s="25">
        <v>0.98397180796889372</v>
      </c>
      <c r="BE308" s="25">
        <v>0.98767961277362704</v>
      </c>
      <c r="BF308" s="25">
        <v>0.98445848118023027</v>
      </c>
      <c r="BG308" s="25">
        <v>0.9925610814194693</v>
      </c>
      <c r="BH308" s="25">
        <v>0.98041442653198918</v>
      </c>
      <c r="BI308" s="25">
        <v>0.98691124809546482</v>
      </c>
    </row>
    <row r="309" spans="4:61">
      <c r="D309" s="25">
        <v>305</v>
      </c>
      <c r="E309" s="56">
        <f t="shared" ca="1" si="122"/>
        <v>0.47431637650128478</v>
      </c>
      <c r="F309" s="42">
        <f t="shared" ca="1" si="123"/>
        <v>168.92687774852863</v>
      </c>
      <c r="G309" s="42"/>
      <c r="H309" s="25">
        <v>305</v>
      </c>
      <c r="I309" s="42">
        <f t="shared" ca="1" si="124"/>
        <v>0.21712134630721991</v>
      </c>
      <c r="J309" s="42">
        <f t="shared" ca="1" si="125"/>
        <v>3.2655775560446418</v>
      </c>
      <c r="K309" s="4"/>
      <c r="L309" s="4"/>
      <c r="M309" s="4"/>
      <c r="O309" s="25">
        <v>305</v>
      </c>
      <c r="P309" s="58">
        <f t="shared" ca="1" si="126"/>
        <v>0.44945645974796489</v>
      </c>
      <c r="Q309" s="42">
        <f t="shared" ca="1" si="127"/>
        <v>206.26840449981054</v>
      </c>
      <c r="R309" s="42"/>
      <c r="S309" s="25">
        <v>305</v>
      </c>
      <c r="T309" s="58">
        <f t="shared" ca="1" si="128"/>
        <v>0.41839542769205651</v>
      </c>
      <c r="U309" s="42">
        <f t="shared" ca="1" si="129"/>
        <v>3.4355219661955148</v>
      </c>
      <c r="W309" s="1"/>
      <c r="X309" s="1"/>
      <c r="Y309" s="1"/>
      <c r="Z309" s="1"/>
      <c r="AC309" s="49">
        <v>306</v>
      </c>
      <c r="AD309" s="90">
        <f t="shared" ca="1" si="113"/>
        <v>45286.16255448095</v>
      </c>
      <c r="AE309" s="49" t="str">
        <f t="shared" ca="1" si="114"/>
        <v>EQUIPO 1</v>
      </c>
      <c r="AF309" s="49" t="str">
        <f t="shared" ca="1" si="115"/>
        <v>FIN</v>
      </c>
      <c r="AG309" s="49">
        <f t="shared" ca="1" si="130"/>
        <v>1</v>
      </c>
      <c r="AH309" s="49">
        <f t="shared" ca="1" si="131"/>
        <v>1</v>
      </c>
      <c r="AI309" s="49">
        <f t="shared" ca="1" si="116"/>
        <v>1</v>
      </c>
      <c r="AJ309" s="49">
        <f t="shared" ca="1" si="117"/>
        <v>9900</v>
      </c>
      <c r="AK309" s="49">
        <f t="shared" ca="1" si="118"/>
        <v>178.10158027696889</v>
      </c>
      <c r="AL309" s="49">
        <f t="shared" ca="1" si="119"/>
        <v>1763205.644741992</v>
      </c>
      <c r="AM309" s="49">
        <f t="shared" ca="1" si="112"/>
        <v>1763205.644741992</v>
      </c>
      <c r="AN309" s="49">
        <f t="shared" ca="1" si="120"/>
        <v>2023</v>
      </c>
      <c r="AO309" s="49">
        <f t="shared" ca="1" si="121"/>
        <v>12</v>
      </c>
      <c r="AU309" s="25">
        <v>299</v>
      </c>
      <c r="AV309" s="25">
        <v>0.98309892729979997</v>
      </c>
      <c r="AW309" s="25">
        <v>0.97518235939625542</v>
      </c>
      <c r="AX309" s="25">
        <v>0.99090875529434819</v>
      </c>
      <c r="AY309" s="25">
        <v>0.98997690650033376</v>
      </c>
      <c r="AZ309" s="25">
        <v>0.98317647415296161</v>
      </c>
      <c r="BA309" s="25">
        <v>0.97873170489447947</v>
      </c>
      <c r="BB309" s="25">
        <v>0.97861351888909565</v>
      </c>
      <c r="BC309" s="25">
        <v>0.99272586414956476</v>
      </c>
      <c r="BD309" s="25">
        <v>1</v>
      </c>
      <c r="BE309" s="25">
        <v>0.97664086395753713</v>
      </c>
      <c r="BF309" s="25">
        <v>0.99334867492286849</v>
      </c>
      <c r="BG309" s="25">
        <v>0.98622074939243654</v>
      </c>
      <c r="BH309" s="25">
        <v>0.97518235939625542</v>
      </c>
      <c r="BI309" s="25">
        <v>0.98566995307828031</v>
      </c>
    </row>
    <row r="310" spans="4:61">
      <c r="D310" s="25">
        <v>306</v>
      </c>
      <c r="E310" s="56">
        <f t="shared" ca="1" si="122"/>
        <v>0.89624782747255516</v>
      </c>
      <c r="F310" s="42">
        <f t="shared" ca="1" si="123"/>
        <v>19.51567838223416</v>
      </c>
      <c r="G310" s="42"/>
      <c r="H310" s="25">
        <v>306</v>
      </c>
      <c r="I310" s="42">
        <f t="shared" ca="1" si="124"/>
        <v>3.2139512867334297E-2</v>
      </c>
      <c r="J310" s="42">
        <f t="shared" ca="1" si="125"/>
        <v>2.9167654664362064</v>
      </c>
      <c r="K310" s="4"/>
      <c r="L310" s="4"/>
      <c r="M310" s="4"/>
      <c r="O310" s="25">
        <v>306</v>
      </c>
      <c r="P310" s="58">
        <f t="shared" ca="1" si="126"/>
        <v>0.28733449954427126</v>
      </c>
      <c r="Q310" s="42">
        <f t="shared" ca="1" si="127"/>
        <v>329.21657361642679</v>
      </c>
      <c r="R310" s="42"/>
      <c r="S310" s="25">
        <v>306</v>
      </c>
      <c r="T310" s="58">
        <f t="shared" ca="1" si="128"/>
        <v>0.62030421176824291</v>
      </c>
      <c r="U310" s="42">
        <f t="shared" ca="1" si="129"/>
        <v>3.5920878103160634</v>
      </c>
      <c r="W310" s="1"/>
      <c r="X310" s="1"/>
      <c r="Y310" s="1"/>
      <c r="Z310" s="1"/>
      <c r="AC310" s="49">
        <v>307</v>
      </c>
      <c r="AD310" s="90">
        <f t="shared" ca="1" si="113"/>
        <v>45293.583453659157</v>
      </c>
      <c r="AE310" s="49" t="str">
        <f t="shared" ca="1" si="114"/>
        <v>EQUIPO 1</v>
      </c>
      <c r="AF310" s="49" t="str">
        <f t="shared" ca="1" si="115"/>
        <v>INICIO</v>
      </c>
      <c r="AG310" s="49">
        <f t="shared" ca="1" si="130"/>
        <v>0</v>
      </c>
      <c r="AH310" s="49">
        <f t="shared" ca="1" si="131"/>
        <v>1</v>
      </c>
      <c r="AI310" s="49">
        <f t="shared" ca="1" si="116"/>
        <v>1</v>
      </c>
      <c r="AJ310" s="49">
        <f t="shared" ca="1" si="117"/>
        <v>5400</v>
      </c>
      <c r="AK310" s="49">
        <f t="shared" ca="1" si="118"/>
        <v>3.2640156102133915</v>
      </c>
      <c r="AL310" s="49">
        <f t="shared" ca="1" si="119"/>
        <v>17625.684295152314</v>
      </c>
      <c r="AM310" s="49">
        <f t="shared" ca="1" si="112"/>
        <v>32313.754541112576</v>
      </c>
      <c r="AN310" s="49">
        <f t="shared" ca="1" si="120"/>
        <v>2024</v>
      </c>
      <c r="AO310" s="49">
        <f t="shared" ca="1" si="121"/>
        <v>1</v>
      </c>
      <c r="AU310" s="25">
        <v>300</v>
      </c>
      <c r="AV310" s="25">
        <v>0.9854361567985368</v>
      </c>
      <c r="AW310" s="25">
        <v>0.98338815854600115</v>
      </c>
      <c r="AX310" s="25">
        <v>0.98345436525675001</v>
      </c>
      <c r="AY310" s="25">
        <v>0.98256158508262503</v>
      </c>
      <c r="AZ310" s="25">
        <v>0.99101114364910536</v>
      </c>
      <c r="BA310" s="25">
        <v>0.98892091009212457</v>
      </c>
      <c r="BB310" s="25">
        <v>0.99133058460263312</v>
      </c>
      <c r="BC310" s="25">
        <v>0.98918632680167029</v>
      </c>
      <c r="BD310" s="25">
        <v>0.97653582560933705</v>
      </c>
      <c r="BE310" s="25">
        <v>0.98924675247163152</v>
      </c>
      <c r="BF310" s="25">
        <v>0.97419566362280441</v>
      </c>
      <c r="BG310" s="25">
        <v>0.99359000425169042</v>
      </c>
      <c r="BH310" s="25">
        <v>0.97419566362280441</v>
      </c>
      <c r="BI310" s="25">
        <v>0.98577851498018976</v>
      </c>
    </row>
    <row r="311" spans="4:61">
      <c r="D311" s="25">
        <v>307</v>
      </c>
      <c r="E311" s="56">
        <f t="shared" ca="1" si="122"/>
        <v>0.89241227456451466</v>
      </c>
      <c r="F311" s="42">
        <f t="shared" ca="1" si="123"/>
        <v>20.377436677160247</v>
      </c>
      <c r="G311" s="42"/>
      <c r="H311" s="25">
        <v>307</v>
      </c>
      <c r="I311" s="42">
        <f t="shared" ca="1" si="124"/>
        <v>0.94946014963079595</v>
      </c>
      <c r="J311" s="42">
        <f t="shared" ca="1" si="125"/>
        <v>4.0562647482815084</v>
      </c>
      <c r="K311" s="4"/>
      <c r="L311" s="4"/>
      <c r="M311" s="4"/>
      <c r="O311" s="25">
        <v>307</v>
      </c>
      <c r="P311" s="58">
        <f t="shared" ca="1" si="126"/>
        <v>0.13727166386467893</v>
      </c>
      <c r="Q311" s="42">
        <f t="shared" ca="1" si="127"/>
        <v>537.11312522839648</v>
      </c>
      <c r="R311" s="42"/>
      <c r="S311" s="25">
        <v>307</v>
      </c>
      <c r="T311" s="58">
        <f t="shared" ca="1" si="128"/>
        <v>0.60943787320963172</v>
      </c>
      <c r="U311" s="42">
        <f t="shared" ca="1" si="129"/>
        <v>3.5834002152145765</v>
      </c>
      <c r="W311" s="1"/>
      <c r="X311" s="1"/>
      <c r="Y311" s="1"/>
      <c r="Z311" s="1"/>
      <c r="AC311" s="49">
        <v>308</v>
      </c>
      <c r="AD311" s="90">
        <f t="shared" ca="1" si="113"/>
        <v>45293.719454309583</v>
      </c>
      <c r="AE311" s="49" t="str">
        <f t="shared" ca="1" si="114"/>
        <v>EQUIPO 1</v>
      </c>
      <c r="AF311" s="49" t="str">
        <f t="shared" ca="1" si="115"/>
        <v>FIN</v>
      </c>
      <c r="AG311" s="49">
        <f t="shared" ca="1" si="130"/>
        <v>1</v>
      </c>
      <c r="AH311" s="49">
        <f t="shared" ca="1" si="131"/>
        <v>1</v>
      </c>
      <c r="AI311" s="49">
        <f t="shared" ca="1" si="116"/>
        <v>1</v>
      </c>
      <c r="AJ311" s="49">
        <f t="shared" ca="1" si="117"/>
        <v>9900</v>
      </c>
      <c r="AK311" s="49">
        <f t="shared" ca="1" si="118"/>
        <v>3.0329298125579953</v>
      </c>
      <c r="AL311" s="49">
        <f t="shared" ca="1" si="119"/>
        <v>30026.005144324154</v>
      </c>
      <c r="AM311" s="49">
        <f t="shared" ca="1" si="112"/>
        <v>30026.005144324154</v>
      </c>
      <c r="AN311" s="49">
        <f t="shared" ca="1" si="120"/>
        <v>2024</v>
      </c>
      <c r="AO311" s="49">
        <f t="shared" ca="1" si="121"/>
        <v>1</v>
      </c>
      <c r="AU311" s="25">
        <v>301</v>
      </c>
      <c r="AV311" s="25">
        <v>0.98999791839228368</v>
      </c>
      <c r="AW311" s="25">
        <v>0.98645318501246648</v>
      </c>
      <c r="AX311" s="25">
        <v>0.98785679391090253</v>
      </c>
      <c r="AY311" s="25">
        <v>0.99263134551020138</v>
      </c>
      <c r="AZ311" s="25">
        <v>0.99748013164502247</v>
      </c>
      <c r="BA311" s="25">
        <v>0.98811712198510193</v>
      </c>
      <c r="BB311" s="25">
        <v>0.98275410043875133</v>
      </c>
      <c r="BC311" s="25">
        <v>0.97709257992731469</v>
      </c>
      <c r="BD311" s="25">
        <v>0.98656485337180067</v>
      </c>
      <c r="BE311" s="25">
        <v>0.99341918098346149</v>
      </c>
      <c r="BF311" s="25">
        <v>0.99203553908417663</v>
      </c>
      <c r="BG311" s="25">
        <v>0.98637483662240633</v>
      </c>
      <c r="BH311" s="25">
        <v>0.97709257992731469</v>
      </c>
      <c r="BI311" s="25">
        <v>0.9883807342396741</v>
      </c>
    </row>
    <row r="312" spans="4:61">
      <c r="D312" s="25">
        <v>308</v>
      </c>
      <c r="E312" s="56">
        <f t="shared" ca="1" si="122"/>
        <v>0.73430129797143362</v>
      </c>
      <c r="F312" s="42">
        <f t="shared" ca="1" si="123"/>
        <v>62.640530192001115</v>
      </c>
      <c r="G312" s="42"/>
      <c r="H312" s="25">
        <v>308</v>
      </c>
      <c r="I312" s="42">
        <f t="shared" ca="1" si="124"/>
        <v>0.21459945282320803</v>
      </c>
      <c r="J312" s="42">
        <f t="shared" ca="1" si="125"/>
        <v>3.2627659059446543</v>
      </c>
      <c r="K312" s="4"/>
      <c r="L312" s="4"/>
      <c r="M312" s="4"/>
      <c r="O312" s="25">
        <v>308</v>
      </c>
      <c r="P312" s="58">
        <f t="shared" ca="1" si="126"/>
        <v>0.84695979147599942</v>
      </c>
      <c r="Q312" s="42">
        <f t="shared" ca="1" si="127"/>
        <v>39.465205907973001</v>
      </c>
      <c r="R312" s="42"/>
      <c r="S312" s="25">
        <v>308</v>
      </c>
      <c r="T312" s="58">
        <f t="shared" ca="1" si="128"/>
        <v>0.99814058244032666</v>
      </c>
      <c r="U312" s="42">
        <f t="shared" ca="1" si="129"/>
        <v>4.3851239010913732</v>
      </c>
      <c r="W312" s="1"/>
      <c r="X312" s="1"/>
      <c r="Y312" s="1"/>
      <c r="Z312" s="1"/>
      <c r="AC312" s="49">
        <v>309</v>
      </c>
      <c r="AD312" s="90">
        <f t="shared" ca="1" si="113"/>
        <v>45293.845826385106</v>
      </c>
      <c r="AE312" s="49" t="str">
        <f t="shared" ca="1" si="114"/>
        <v>EQUIPO 2</v>
      </c>
      <c r="AF312" s="49" t="str">
        <f t="shared" ca="1" si="115"/>
        <v>INICIO</v>
      </c>
      <c r="AG312" s="49">
        <f t="shared" ca="1" si="130"/>
        <v>1</v>
      </c>
      <c r="AH312" s="49">
        <f t="shared" ca="1" si="131"/>
        <v>0</v>
      </c>
      <c r="AI312" s="49">
        <f t="shared" ca="1" si="116"/>
        <v>1</v>
      </c>
      <c r="AJ312" s="49">
        <f t="shared" ca="1" si="117"/>
        <v>4500</v>
      </c>
      <c r="AK312" s="49">
        <f t="shared" ca="1" si="118"/>
        <v>3.297276493802201</v>
      </c>
      <c r="AL312" s="49">
        <f t="shared" ca="1" si="119"/>
        <v>14837.744222109905</v>
      </c>
      <c r="AM312" s="49">
        <f t="shared" ca="1" si="112"/>
        <v>32643.03728864179</v>
      </c>
      <c r="AN312" s="49">
        <f t="shared" ca="1" si="120"/>
        <v>2024</v>
      </c>
      <c r="AO312" s="49">
        <f t="shared" ca="1" si="121"/>
        <v>1</v>
      </c>
      <c r="AU312" s="25">
        <v>302</v>
      </c>
      <c r="AV312" s="25">
        <v>0.98790071323039064</v>
      </c>
      <c r="AW312" s="25">
        <v>0.99113446227738244</v>
      </c>
      <c r="AX312" s="25">
        <v>0.98344726404143601</v>
      </c>
      <c r="AY312" s="25">
        <v>0.99113398695219257</v>
      </c>
      <c r="AZ312" s="25">
        <v>0.99288274001440169</v>
      </c>
      <c r="BA312" s="25">
        <v>0.98208610355873005</v>
      </c>
      <c r="BB312" s="25">
        <v>0.97927900614237229</v>
      </c>
      <c r="BC312" s="25">
        <v>0.97617795018108366</v>
      </c>
      <c r="BD312" s="25">
        <v>0.9926037073126498</v>
      </c>
      <c r="BE312" s="25">
        <v>0.98986854261858337</v>
      </c>
      <c r="BF312" s="25">
        <v>0.97809810933042285</v>
      </c>
      <c r="BG312" s="25">
        <v>0.98057363633972572</v>
      </c>
      <c r="BH312" s="25">
        <v>0.97617795018108366</v>
      </c>
      <c r="BI312" s="25">
        <v>0.98543317272554332</v>
      </c>
    </row>
    <row r="313" spans="4:61">
      <c r="D313" s="25">
        <v>309</v>
      </c>
      <c r="E313" s="56">
        <f t="shared" ca="1" si="122"/>
        <v>0.5684581004571827</v>
      </c>
      <c r="F313" s="42">
        <f t="shared" ca="1" si="123"/>
        <v>123.54934809044359</v>
      </c>
      <c r="G313" s="42"/>
      <c r="H313" s="25">
        <v>309</v>
      </c>
      <c r="I313" s="42">
        <f t="shared" ca="1" si="124"/>
        <v>0.34703466942753547</v>
      </c>
      <c r="J313" s="42">
        <f t="shared" ca="1" si="125"/>
        <v>3.3924657578203052</v>
      </c>
      <c r="K313" s="4"/>
      <c r="L313" s="4"/>
      <c r="M313" s="4"/>
      <c r="O313" s="25">
        <v>309</v>
      </c>
      <c r="P313" s="58">
        <f t="shared" ca="1" si="126"/>
        <v>0.28882384809801387</v>
      </c>
      <c r="Q313" s="42">
        <f t="shared" ca="1" si="127"/>
        <v>327.7806512344111</v>
      </c>
      <c r="R313" s="42"/>
      <c r="S313" s="25">
        <v>309</v>
      </c>
      <c r="T313" s="58">
        <f t="shared" ca="1" si="128"/>
        <v>0.83363240127843952</v>
      </c>
      <c r="U313" s="42">
        <f t="shared" ca="1" si="129"/>
        <v>3.7945156638523478</v>
      </c>
      <c r="W313" s="1"/>
      <c r="X313" s="1"/>
      <c r="Y313" s="1"/>
      <c r="Z313" s="1"/>
      <c r="AC313" s="49">
        <v>310</v>
      </c>
      <c r="AD313" s="90">
        <f t="shared" ca="1" si="113"/>
        <v>45293.983212905681</v>
      </c>
      <c r="AE313" s="49" t="str">
        <f t="shared" ca="1" si="114"/>
        <v>EQUIPO 2</v>
      </c>
      <c r="AF313" s="49" t="str">
        <f t="shared" ca="1" si="115"/>
        <v>FIN</v>
      </c>
      <c r="AG313" s="49">
        <f t="shared" ca="1" si="130"/>
        <v>1</v>
      </c>
      <c r="AH313" s="49">
        <f t="shared" ca="1" si="131"/>
        <v>1</v>
      </c>
      <c r="AI313" s="49">
        <f t="shared" ca="1" si="116"/>
        <v>1</v>
      </c>
      <c r="AJ313" s="49">
        <f t="shared" ca="1" si="117"/>
        <v>9900</v>
      </c>
      <c r="AK313" s="49">
        <f t="shared" ca="1" si="118"/>
        <v>63.631119044555817</v>
      </c>
      <c r="AL313" s="49">
        <f t="shared" ca="1" si="119"/>
        <v>629948.07854110259</v>
      </c>
      <c r="AM313" s="49">
        <f t="shared" ca="1" si="112"/>
        <v>629948.07854110259</v>
      </c>
      <c r="AN313" s="49">
        <f t="shared" ca="1" si="120"/>
        <v>2024</v>
      </c>
      <c r="AO313" s="49">
        <f t="shared" ca="1" si="121"/>
        <v>1</v>
      </c>
      <c r="AU313" s="25">
        <v>303</v>
      </c>
      <c r="AV313" s="25">
        <v>0.97839132625520109</v>
      </c>
      <c r="AW313" s="25">
        <v>0.98477880101998927</v>
      </c>
      <c r="AX313" s="25">
        <v>0.98435008087562648</v>
      </c>
      <c r="AY313" s="25">
        <v>0.99746858626616353</v>
      </c>
      <c r="AZ313" s="25">
        <v>0.97990429919665634</v>
      </c>
      <c r="BA313" s="25">
        <v>0.98631089896315993</v>
      </c>
      <c r="BB313" s="25">
        <v>0.99270802869916719</v>
      </c>
      <c r="BC313" s="25">
        <v>0.98645992610443933</v>
      </c>
      <c r="BD313" s="25">
        <v>0.9912500400519294</v>
      </c>
      <c r="BE313" s="25">
        <v>0.99254546726292869</v>
      </c>
      <c r="BF313" s="25">
        <v>0.99040382083194067</v>
      </c>
      <c r="BG313" s="25">
        <v>0.98126312877527178</v>
      </c>
      <c r="BH313" s="25">
        <v>0.97839132625520109</v>
      </c>
      <c r="BI313" s="25">
        <v>0.98708738302033827</v>
      </c>
    </row>
    <row r="314" spans="4:61">
      <c r="D314" s="25">
        <v>310</v>
      </c>
      <c r="E314" s="56">
        <f t="shared" ca="1" si="122"/>
        <v>9.3525119712509763E-2</v>
      </c>
      <c r="F314" s="42">
        <f t="shared" ca="1" si="123"/>
        <v>620.13208186718225</v>
      </c>
      <c r="G314" s="42"/>
      <c r="H314" s="25">
        <v>310</v>
      </c>
      <c r="I314" s="42">
        <f t="shared" ca="1" si="124"/>
        <v>0.17595383392063457</v>
      </c>
      <c r="J314" s="42">
        <f t="shared" ca="1" si="125"/>
        <v>3.2169453176383982</v>
      </c>
      <c r="K314" s="4"/>
      <c r="L314" s="4"/>
      <c r="M314" s="4"/>
      <c r="O314" s="25">
        <v>310</v>
      </c>
      <c r="P314" s="58">
        <f t="shared" ca="1" si="126"/>
        <v>3.5228711599473606E-2</v>
      </c>
      <c r="Q314" s="42">
        <f t="shared" ca="1" si="127"/>
        <v>929.99464603433819</v>
      </c>
      <c r="R314" s="42"/>
      <c r="S314" s="25">
        <v>310</v>
      </c>
      <c r="T314" s="58">
        <f t="shared" ca="1" si="128"/>
        <v>0.68881878317338341</v>
      </c>
      <c r="U314" s="42">
        <f t="shared" ca="1" si="129"/>
        <v>3.6490029567902238</v>
      </c>
      <c r="W314" s="1"/>
      <c r="X314" s="1"/>
      <c r="Y314" s="1"/>
      <c r="Z314" s="1"/>
      <c r="AC314" s="49">
        <v>311</v>
      </c>
      <c r="AD314" s="90">
        <f t="shared" ca="1" si="113"/>
        <v>45296.634509532538</v>
      </c>
      <c r="AE314" s="49" t="str">
        <f t="shared" ca="1" si="114"/>
        <v>EQUIPO 2</v>
      </c>
      <c r="AF314" s="49" t="str">
        <f t="shared" ca="1" si="115"/>
        <v>INICIO</v>
      </c>
      <c r="AG314" s="49">
        <f t="shared" ca="1" si="130"/>
        <v>1</v>
      </c>
      <c r="AH314" s="49">
        <f t="shared" ca="1" si="131"/>
        <v>0</v>
      </c>
      <c r="AI314" s="49">
        <f t="shared" ca="1" si="116"/>
        <v>1</v>
      </c>
      <c r="AJ314" s="49">
        <f t="shared" ca="1" si="117"/>
        <v>4500</v>
      </c>
      <c r="AK314" s="49">
        <f t="shared" ca="1" si="118"/>
        <v>3.9050395900849253</v>
      </c>
      <c r="AL314" s="49">
        <f t="shared" ca="1" si="119"/>
        <v>17572.678155382164</v>
      </c>
      <c r="AM314" s="49">
        <f t="shared" ca="1" si="112"/>
        <v>38659.89194184076</v>
      </c>
      <c r="AN314" s="49">
        <f t="shared" ca="1" si="120"/>
        <v>2024</v>
      </c>
      <c r="AO314" s="49">
        <f t="shared" ca="1" si="121"/>
        <v>1</v>
      </c>
      <c r="AU314" s="25">
        <v>304</v>
      </c>
      <c r="AV314" s="25">
        <v>0.99070022760274834</v>
      </c>
      <c r="AW314" s="25">
        <v>0.9951596132091185</v>
      </c>
      <c r="AX314" s="25">
        <v>0.9955344078088515</v>
      </c>
      <c r="AY314" s="25">
        <v>0.98766869910766475</v>
      </c>
      <c r="AZ314" s="25">
        <v>0.98431235042282372</v>
      </c>
      <c r="BA314" s="25">
        <v>0.99057736236220206</v>
      </c>
      <c r="BB314" s="25">
        <v>0.9851722184678019</v>
      </c>
      <c r="BC314" s="25">
        <v>0.98981688935503687</v>
      </c>
      <c r="BD314" s="25">
        <v>0.99742055886710657</v>
      </c>
      <c r="BE314" s="25">
        <v>0.98414057154259049</v>
      </c>
      <c r="BF314" s="25">
        <v>0.98341234580613213</v>
      </c>
      <c r="BG314" s="25">
        <v>0.98256135431717972</v>
      </c>
      <c r="BH314" s="25">
        <v>0.98256135431717972</v>
      </c>
      <c r="BI314" s="25">
        <v>0.98888564833561066</v>
      </c>
    </row>
    <row r="315" spans="4:61">
      <c r="D315" s="25">
        <v>311</v>
      </c>
      <c r="E315" s="56">
        <f t="shared" ca="1" si="122"/>
        <v>0.67761628548681152</v>
      </c>
      <c r="F315" s="42">
        <f t="shared" ca="1" si="123"/>
        <v>81.251723593406865</v>
      </c>
      <c r="G315" s="42"/>
      <c r="H315" s="25">
        <v>311</v>
      </c>
      <c r="I315" s="42">
        <f t="shared" ca="1" si="124"/>
        <v>0.34158130939936182</v>
      </c>
      <c r="J315" s="42">
        <f t="shared" ca="1" si="125"/>
        <v>3.3876292271765203</v>
      </c>
      <c r="K315" s="4"/>
      <c r="L315" s="4"/>
      <c r="M315" s="4"/>
      <c r="O315" s="25">
        <v>311</v>
      </c>
      <c r="P315" s="58">
        <f t="shared" ca="1" si="126"/>
        <v>0.93268250854374579</v>
      </c>
      <c r="Q315" s="42">
        <f t="shared" ca="1" si="127"/>
        <v>15.8236704254724</v>
      </c>
      <c r="R315" s="42"/>
      <c r="S315" s="25">
        <v>311</v>
      </c>
      <c r="T315" s="58">
        <f t="shared" ca="1" si="128"/>
        <v>5.597273098345612E-2</v>
      </c>
      <c r="U315" s="42">
        <f t="shared" ca="1" si="129"/>
        <v>3.012686178364806</v>
      </c>
      <c r="W315" s="1"/>
      <c r="X315" s="1"/>
      <c r="Y315" s="1"/>
      <c r="Z315" s="1"/>
      <c r="AC315" s="49">
        <v>312</v>
      </c>
      <c r="AD315" s="90">
        <f t="shared" ca="1" si="113"/>
        <v>45296.797219515458</v>
      </c>
      <c r="AE315" s="49" t="str">
        <f t="shared" ca="1" si="114"/>
        <v>EQUIPO 2</v>
      </c>
      <c r="AF315" s="49" t="str">
        <f t="shared" ca="1" si="115"/>
        <v>FIN</v>
      </c>
      <c r="AG315" s="49">
        <f t="shared" ca="1" si="130"/>
        <v>1</v>
      </c>
      <c r="AH315" s="49">
        <f t="shared" ca="1" si="131"/>
        <v>1</v>
      </c>
      <c r="AI315" s="49">
        <f t="shared" ca="1" si="116"/>
        <v>1</v>
      </c>
      <c r="AJ315" s="49">
        <f t="shared" ca="1" si="117"/>
        <v>9900</v>
      </c>
      <c r="AK315" s="49">
        <f t="shared" ca="1" si="118"/>
        <v>3.9810227325651795</v>
      </c>
      <c r="AL315" s="49">
        <f t="shared" ca="1" si="119"/>
        <v>39412.125052395277</v>
      </c>
      <c r="AM315" s="49">
        <f t="shared" ca="1" si="112"/>
        <v>39412.125052395277</v>
      </c>
      <c r="AN315" s="49">
        <f t="shared" ca="1" si="120"/>
        <v>2024</v>
      </c>
      <c r="AO315" s="49">
        <f t="shared" ca="1" si="121"/>
        <v>1</v>
      </c>
      <c r="AU315" s="25">
        <v>305</v>
      </c>
      <c r="AV315" s="25">
        <v>0.98862323642172145</v>
      </c>
      <c r="AW315" s="25">
        <v>0.98320152182336407</v>
      </c>
      <c r="AX315" s="25">
        <v>0.98482754779687276</v>
      </c>
      <c r="AY315" s="25">
        <v>0.97515418836365975</v>
      </c>
      <c r="AZ315" s="25">
        <v>0.9830410846094374</v>
      </c>
      <c r="BA315" s="25">
        <v>0.99796730577961157</v>
      </c>
      <c r="BB315" s="25">
        <v>0.99020954823716567</v>
      </c>
      <c r="BC315" s="25">
        <v>0.98729992472067474</v>
      </c>
      <c r="BD315" s="25">
        <v>0.99062768499472087</v>
      </c>
      <c r="BE315" s="25">
        <v>0.98437547250431479</v>
      </c>
      <c r="BF315" s="25">
        <v>0.98745795082489196</v>
      </c>
      <c r="BG315" s="25">
        <v>0.98033688808454622</v>
      </c>
      <c r="BH315" s="25">
        <v>0.97515418836365975</v>
      </c>
      <c r="BI315" s="25">
        <v>0.98613693697576044</v>
      </c>
    </row>
    <row r="316" spans="4:61">
      <c r="D316" s="25">
        <v>312</v>
      </c>
      <c r="E316" s="56">
        <f t="shared" ca="1" si="122"/>
        <v>0.47730589836119197</v>
      </c>
      <c r="F316" s="42">
        <f t="shared" ca="1" si="123"/>
        <v>167.32674785395267</v>
      </c>
      <c r="G316" s="42"/>
      <c r="H316" s="25">
        <v>312</v>
      </c>
      <c r="I316" s="42">
        <f t="shared" ca="1" si="124"/>
        <v>0.68436883713810515</v>
      </c>
      <c r="J316" s="42">
        <f t="shared" ca="1" si="125"/>
        <v>3.6776080815175054</v>
      </c>
      <c r="K316" s="4"/>
      <c r="L316" s="4"/>
      <c r="M316" s="4"/>
      <c r="O316" s="25">
        <v>312</v>
      </c>
      <c r="P316" s="58">
        <f t="shared" ca="1" si="126"/>
        <v>0.45346842361129736</v>
      </c>
      <c r="Q316" s="42">
        <f t="shared" ca="1" si="127"/>
        <v>203.85725826677103</v>
      </c>
      <c r="R316" s="42"/>
      <c r="S316" s="25">
        <v>312</v>
      </c>
      <c r="T316" s="58">
        <f t="shared" ca="1" si="128"/>
        <v>0.87328494040339644</v>
      </c>
      <c r="U316" s="42">
        <f t="shared" ca="1" si="129"/>
        <v>3.8475228295211017</v>
      </c>
      <c r="W316" s="1"/>
      <c r="X316" s="1"/>
      <c r="Y316" s="1"/>
      <c r="Z316" s="1"/>
      <c r="AC316" s="49">
        <v>313</v>
      </c>
      <c r="AD316" s="90">
        <f t="shared" ca="1" si="113"/>
        <v>45296.963095462648</v>
      </c>
      <c r="AE316" s="49" t="str">
        <f t="shared" ca="1" si="114"/>
        <v>EQUIPO 2</v>
      </c>
      <c r="AF316" s="49" t="str">
        <f t="shared" ca="1" si="115"/>
        <v>INICIO</v>
      </c>
      <c r="AG316" s="49">
        <f t="shared" ca="1" si="130"/>
        <v>1</v>
      </c>
      <c r="AH316" s="49">
        <f t="shared" ca="1" si="131"/>
        <v>0</v>
      </c>
      <c r="AI316" s="49">
        <f t="shared" ca="1" si="116"/>
        <v>1</v>
      </c>
      <c r="AJ316" s="49">
        <f t="shared" ca="1" si="117"/>
        <v>4500</v>
      </c>
      <c r="AK316" s="49">
        <f t="shared" ca="1" si="118"/>
        <v>3.5271946635330096</v>
      </c>
      <c r="AL316" s="49">
        <f t="shared" ca="1" si="119"/>
        <v>15872.375985898543</v>
      </c>
      <c r="AM316" s="49">
        <f t="shared" ca="1" si="112"/>
        <v>34919.227168976795</v>
      </c>
      <c r="AN316" s="49">
        <f t="shared" ca="1" si="120"/>
        <v>2024</v>
      </c>
      <c r="AO316" s="49">
        <f t="shared" ca="1" si="121"/>
        <v>1</v>
      </c>
      <c r="AU316" s="25">
        <v>306</v>
      </c>
      <c r="AV316" s="25">
        <v>0.98460231568244516</v>
      </c>
      <c r="AW316" s="25">
        <v>0.98568152665489439</v>
      </c>
      <c r="AX316" s="25">
        <v>0.9828654318139648</v>
      </c>
      <c r="AY316" s="25">
        <v>0.9776387494376092</v>
      </c>
      <c r="AZ316" s="25">
        <v>0.98609908135879931</v>
      </c>
      <c r="BA316" s="25">
        <v>0.98465296841104377</v>
      </c>
      <c r="BB316" s="25">
        <v>0.98991612554322983</v>
      </c>
      <c r="BC316" s="25">
        <v>0.98516929874257952</v>
      </c>
      <c r="BD316" s="25">
        <v>0.97909521895501406</v>
      </c>
      <c r="BE316" s="25">
        <v>0.99020474171511341</v>
      </c>
      <c r="BF316" s="25">
        <v>0.99260056145708842</v>
      </c>
      <c r="BG316" s="25">
        <v>0.99509568642711366</v>
      </c>
      <c r="BH316" s="25">
        <v>0.9776387494376092</v>
      </c>
      <c r="BI316" s="25">
        <v>0.98619816849194464</v>
      </c>
    </row>
    <row r="317" spans="4:61">
      <c r="D317" s="25">
        <v>313</v>
      </c>
      <c r="E317" s="56">
        <f t="shared" ca="1" si="122"/>
        <v>0.313865895458175</v>
      </c>
      <c r="F317" s="42">
        <f t="shared" ca="1" si="123"/>
        <v>277.31142882847331</v>
      </c>
      <c r="G317" s="42"/>
      <c r="H317" s="25">
        <v>313</v>
      </c>
      <c r="I317" s="42">
        <f t="shared" ca="1" si="124"/>
        <v>0.11771466173940359</v>
      </c>
      <c r="J317" s="42">
        <f t="shared" ca="1" si="125"/>
        <v>3.1334901916314286</v>
      </c>
      <c r="K317" s="4"/>
      <c r="L317" s="4"/>
      <c r="M317" s="4"/>
      <c r="O317" s="25">
        <v>313</v>
      </c>
      <c r="P317" s="58">
        <f t="shared" ca="1" si="126"/>
        <v>0.44694607891696081</v>
      </c>
      <c r="Q317" s="42">
        <f t="shared" ca="1" si="127"/>
        <v>207.78880763564496</v>
      </c>
      <c r="R317" s="42"/>
      <c r="S317" s="25">
        <v>313</v>
      </c>
      <c r="T317" s="58">
        <f t="shared" ca="1" si="128"/>
        <v>0.75843511474507297</v>
      </c>
      <c r="U317" s="42">
        <f t="shared" ca="1" si="129"/>
        <v>3.7128092308134915</v>
      </c>
      <c r="W317" s="1"/>
      <c r="X317" s="1"/>
      <c r="Y317" s="1"/>
      <c r="Z317" s="1"/>
      <c r="AC317" s="49">
        <v>314</v>
      </c>
      <c r="AD317" s="90">
        <f t="shared" ca="1" si="113"/>
        <v>45297.110061906962</v>
      </c>
      <c r="AE317" s="49" t="str">
        <f t="shared" ca="1" si="114"/>
        <v>EQUIPO 2</v>
      </c>
      <c r="AF317" s="49" t="str">
        <f t="shared" ca="1" si="115"/>
        <v>FIN</v>
      </c>
      <c r="AG317" s="49">
        <f t="shared" ca="1" si="130"/>
        <v>1</v>
      </c>
      <c r="AH317" s="49">
        <f t="shared" ca="1" si="131"/>
        <v>1</v>
      </c>
      <c r="AI317" s="49">
        <f t="shared" ca="1" si="116"/>
        <v>1</v>
      </c>
      <c r="AJ317" s="49">
        <f t="shared" ca="1" si="117"/>
        <v>9900</v>
      </c>
      <c r="AK317" s="49">
        <f t="shared" ca="1" si="118"/>
        <v>405.66599863255396</v>
      </c>
      <c r="AL317" s="49">
        <f t="shared" ca="1" si="119"/>
        <v>4016093.3864622843</v>
      </c>
      <c r="AM317" s="49">
        <f t="shared" ca="1" si="112"/>
        <v>4016093.3864622843</v>
      </c>
      <c r="AN317" s="49">
        <f t="shared" ca="1" si="120"/>
        <v>2024</v>
      </c>
      <c r="AO317" s="49">
        <f t="shared" ca="1" si="121"/>
        <v>1</v>
      </c>
      <c r="AU317" s="25">
        <v>307</v>
      </c>
      <c r="AV317" s="25">
        <v>1</v>
      </c>
      <c r="AW317" s="25">
        <v>0.99005566356044572</v>
      </c>
      <c r="AX317" s="25">
        <v>0.99050555504533566</v>
      </c>
      <c r="AY317" s="25">
        <v>0.99420279217305196</v>
      </c>
      <c r="AZ317" s="25">
        <v>0.98556579326389471</v>
      </c>
      <c r="BA317" s="25">
        <v>0.99435846384638527</v>
      </c>
      <c r="BB317" s="25">
        <v>0.98811178524047572</v>
      </c>
      <c r="BC317" s="25">
        <v>0.98572747748760525</v>
      </c>
      <c r="BD317" s="25">
        <v>0.98748918374910033</v>
      </c>
      <c r="BE317" s="25">
        <v>0.98838801792496078</v>
      </c>
      <c r="BF317" s="25">
        <v>0.992105420805654</v>
      </c>
      <c r="BG317" s="25">
        <v>0.98970775661157129</v>
      </c>
      <c r="BH317" s="25">
        <v>0.98556579326389471</v>
      </c>
      <c r="BI317" s="25">
        <v>0.99046015195151793</v>
      </c>
    </row>
    <row r="318" spans="4:61">
      <c r="D318" s="25">
        <v>314</v>
      </c>
      <c r="E318" s="56">
        <f t="shared" ca="1" si="122"/>
        <v>0.34751469042633953</v>
      </c>
      <c r="F318" s="42">
        <f t="shared" ca="1" si="123"/>
        <v>250.04582150694432</v>
      </c>
      <c r="G318" s="42"/>
      <c r="H318" s="25">
        <v>314</v>
      </c>
      <c r="I318" s="42">
        <f t="shared" ca="1" si="124"/>
        <v>0.83840899444321293</v>
      </c>
      <c r="J318" s="42">
        <f t="shared" ca="1" si="125"/>
        <v>3.8434742704894145</v>
      </c>
      <c r="K318" s="4"/>
      <c r="L318" s="4"/>
      <c r="M318" s="4"/>
      <c r="O318" s="25">
        <v>314</v>
      </c>
      <c r="P318" s="58">
        <f t="shared" ca="1" si="126"/>
        <v>0.39756431760994571</v>
      </c>
      <c r="Q318" s="42">
        <f t="shared" ca="1" si="127"/>
        <v>239.6919178717279</v>
      </c>
      <c r="R318" s="42"/>
      <c r="S318" s="25">
        <v>314</v>
      </c>
      <c r="T318" s="58">
        <f t="shared" ca="1" si="128"/>
        <v>0.12664064376594419</v>
      </c>
      <c r="U318" s="42">
        <f t="shared" ca="1" si="129"/>
        <v>3.1493294206210685</v>
      </c>
      <c r="W318" s="1"/>
      <c r="X318" s="1"/>
      <c r="Y318" s="1"/>
      <c r="Z318" s="1"/>
      <c r="AC318" s="49">
        <v>315</v>
      </c>
      <c r="AD318" s="90">
        <f t="shared" ca="1" si="113"/>
        <v>45314.012811849985</v>
      </c>
      <c r="AE318" s="49" t="str">
        <f t="shared" ca="1" si="114"/>
        <v>EQUIPO 2</v>
      </c>
      <c r="AF318" s="49" t="str">
        <f t="shared" ca="1" si="115"/>
        <v>INICIO</v>
      </c>
      <c r="AG318" s="49">
        <f t="shared" ca="1" si="130"/>
        <v>1</v>
      </c>
      <c r="AH318" s="49">
        <f t="shared" ca="1" si="131"/>
        <v>0</v>
      </c>
      <c r="AI318" s="49">
        <f t="shared" ca="1" si="116"/>
        <v>1</v>
      </c>
      <c r="AJ318" s="49">
        <f t="shared" ca="1" si="117"/>
        <v>4500</v>
      </c>
      <c r="AK318" s="49">
        <f t="shared" ca="1" si="118"/>
        <v>3.5187193251913413</v>
      </c>
      <c r="AL318" s="49">
        <f t="shared" ca="1" si="119"/>
        <v>15834.236963361036</v>
      </c>
      <c r="AM318" s="49">
        <f t="shared" ca="1" si="112"/>
        <v>34835.321319394279</v>
      </c>
      <c r="AN318" s="49">
        <f t="shared" ca="1" si="120"/>
        <v>2024</v>
      </c>
      <c r="AO318" s="49">
        <f t="shared" ca="1" si="121"/>
        <v>1</v>
      </c>
      <c r="AU318" s="25">
        <v>308</v>
      </c>
      <c r="AV318" s="25">
        <v>0.98848141945382995</v>
      </c>
      <c r="AW318" s="25">
        <v>0.99118880306767765</v>
      </c>
      <c r="AX318" s="25">
        <v>0.99186401389775813</v>
      </c>
      <c r="AY318" s="25">
        <v>0.98377856601879765</v>
      </c>
      <c r="AZ318" s="25">
        <v>0.98539166027296643</v>
      </c>
      <c r="BA318" s="25">
        <v>0.98452900042523683</v>
      </c>
      <c r="BB318" s="25">
        <v>0.98817441726919431</v>
      </c>
      <c r="BC318" s="25">
        <v>0.98826974484984398</v>
      </c>
      <c r="BD318" s="25">
        <v>0.98124453238046161</v>
      </c>
      <c r="BE318" s="25">
        <v>0.99295141807381959</v>
      </c>
      <c r="BF318" s="25">
        <v>0.98573211545006012</v>
      </c>
      <c r="BG318" s="25">
        <v>0.98583238871833057</v>
      </c>
      <c r="BH318" s="25">
        <v>0.98124453238046161</v>
      </c>
      <c r="BI318" s="25">
        <v>0.98732118492597798</v>
      </c>
    </row>
    <row r="319" spans="4:61">
      <c r="D319" s="25">
        <v>315</v>
      </c>
      <c r="E319" s="56">
        <f t="shared" ca="1" si="122"/>
        <v>0.45867170255367462</v>
      </c>
      <c r="F319" s="42">
        <f t="shared" ca="1" si="123"/>
        <v>177.49688714478472</v>
      </c>
      <c r="G319" s="42"/>
      <c r="H319" s="25">
        <v>315</v>
      </c>
      <c r="I319" s="42">
        <f t="shared" ca="1" si="124"/>
        <v>0.24799585287912285</v>
      </c>
      <c r="J319" s="42">
        <f t="shared" ca="1" si="125"/>
        <v>3.2986019990598527</v>
      </c>
      <c r="K319" s="4"/>
      <c r="L319" s="4"/>
      <c r="M319" s="4"/>
      <c r="O319" s="25">
        <v>315</v>
      </c>
      <c r="P319" s="58">
        <f t="shared" ca="1" si="126"/>
        <v>0.89360682410945014</v>
      </c>
      <c r="Q319" s="42">
        <f t="shared" ca="1" si="127"/>
        <v>26.188372861872836</v>
      </c>
      <c r="R319" s="42"/>
      <c r="S319" s="25">
        <v>315</v>
      </c>
      <c r="T319" s="58">
        <f t="shared" ca="1" si="128"/>
        <v>0.94673819675794424</v>
      </c>
      <c r="U319" s="42">
        <f t="shared" ca="1" si="129"/>
        <v>3.9917659067352624</v>
      </c>
      <c r="W319" s="1"/>
      <c r="X319" s="1"/>
      <c r="Y319" s="1"/>
      <c r="Z319" s="1"/>
      <c r="AC319" s="49">
        <v>316</v>
      </c>
      <c r="AD319" s="90">
        <f t="shared" ca="1" si="113"/>
        <v>45314.159425155201</v>
      </c>
      <c r="AE319" s="49" t="str">
        <f t="shared" ca="1" si="114"/>
        <v>EQUIPO 2</v>
      </c>
      <c r="AF319" s="49" t="str">
        <f t="shared" ca="1" si="115"/>
        <v>FIN</v>
      </c>
      <c r="AG319" s="49">
        <f t="shared" ca="1" si="130"/>
        <v>1</v>
      </c>
      <c r="AH319" s="49">
        <f t="shared" ca="1" si="131"/>
        <v>1</v>
      </c>
      <c r="AI319" s="49">
        <f t="shared" ca="1" si="116"/>
        <v>1</v>
      </c>
      <c r="AJ319" s="49">
        <f t="shared" ca="1" si="117"/>
        <v>9900</v>
      </c>
      <c r="AK319" s="49">
        <f t="shared" ca="1" si="118"/>
        <v>81.176799575099722</v>
      </c>
      <c r="AL319" s="49">
        <f t="shared" ca="1" si="119"/>
        <v>803650.31579348724</v>
      </c>
      <c r="AM319" s="49">
        <f t="shared" ca="1" si="112"/>
        <v>803650.31579348724</v>
      </c>
      <c r="AN319" s="49">
        <f t="shared" ca="1" si="120"/>
        <v>2024</v>
      </c>
      <c r="AO319" s="49">
        <f t="shared" ca="1" si="121"/>
        <v>1</v>
      </c>
      <c r="AU319" s="25">
        <v>309</v>
      </c>
      <c r="AV319" s="25">
        <v>0.98363518467268662</v>
      </c>
      <c r="AW319" s="25">
        <v>0.99043901988973093</v>
      </c>
      <c r="AX319" s="25">
        <v>0.99262809535096563</v>
      </c>
      <c r="AY319" s="25">
        <v>0.98762255039922853</v>
      </c>
      <c r="AZ319" s="25">
        <v>0.99356431036655757</v>
      </c>
      <c r="BA319" s="25">
        <v>0.98619144624579791</v>
      </c>
      <c r="BB319" s="25">
        <v>0.98108520461174276</v>
      </c>
      <c r="BC319" s="25">
        <v>0.98994350349680515</v>
      </c>
      <c r="BD319" s="25">
        <v>0.99115331283033248</v>
      </c>
      <c r="BE319" s="25">
        <v>0.98587966146019879</v>
      </c>
      <c r="BF319" s="25">
        <v>0.98558602344355384</v>
      </c>
      <c r="BG319" s="25">
        <v>0.99550154914378264</v>
      </c>
      <c r="BH319" s="25">
        <v>0.98108520461174276</v>
      </c>
      <c r="BI319" s="25">
        <v>0.98863534769916805</v>
      </c>
    </row>
    <row r="320" spans="4:61">
      <c r="D320" s="25">
        <v>316</v>
      </c>
      <c r="E320" s="56">
        <f t="shared" ca="1" si="122"/>
        <v>0.35884552304152817</v>
      </c>
      <c r="F320" s="42">
        <f t="shared" ca="1" si="123"/>
        <v>241.52222930875138</v>
      </c>
      <c r="G320" s="42"/>
      <c r="H320" s="25">
        <v>316</v>
      </c>
      <c r="I320" s="42">
        <f t="shared" ca="1" si="124"/>
        <v>0.51717352590980425</v>
      </c>
      <c r="J320" s="42">
        <f t="shared" ca="1" si="125"/>
        <v>3.5349568785864296</v>
      </c>
      <c r="K320" s="4"/>
      <c r="L320" s="4"/>
      <c r="M320" s="4"/>
      <c r="O320" s="25">
        <v>316</v>
      </c>
      <c r="P320" s="58">
        <f t="shared" ca="1" si="126"/>
        <v>0.82627562986224667</v>
      </c>
      <c r="Q320" s="42">
        <f t="shared" ca="1" si="127"/>
        <v>45.6695930051172</v>
      </c>
      <c r="R320" s="42"/>
      <c r="S320" s="25">
        <v>316</v>
      </c>
      <c r="T320" s="58">
        <f t="shared" ca="1" si="128"/>
        <v>0.25754108646427998</v>
      </c>
      <c r="U320" s="42">
        <f t="shared" ca="1" si="129"/>
        <v>3.2995355050273423</v>
      </c>
      <c r="W320" s="1"/>
      <c r="X320" s="1"/>
      <c r="Y320" s="1"/>
      <c r="Z320" s="1"/>
      <c r="AC320" s="49">
        <v>317</v>
      </c>
      <c r="AD320" s="90">
        <f t="shared" ca="1" si="113"/>
        <v>45317.541791804164</v>
      </c>
      <c r="AE320" s="49" t="str">
        <f t="shared" ca="1" si="114"/>
        <v>EQUIPO 1</v>
      </c>
      <c r="AF320" s="49" t="str">
        <f t="shared" ca="1" si="115"/>
        <v>INICIO</v>
      </c>
      <c r="AG320" s="49">
        <f t="shared" ca="1" si="130"/>
        <v>0</v>
      </c>
      <c r="AH320" s="49">
        <f t="shared" ca="1" si="131"/>
        <v>1</v>
      </c>
      <c r="AI320" s="49">
        <f t="shared" ca="1" si="116"/>
        <v>1</v>
      </c>
      <c r="AJ320" s="49">
        <f t="shared" ca="1" si="117"/>
        <v>5400</v>
      </c>
      <c r="AK320" s="49">
        <f t="shared" ca="1" si="118"/>
        <v>3.0509235736099072</v>
      </c>
      <c r="AL320" s="49">
        <f t="shared" ca="1" si="119"/>
        <v>16474.987297493499</v>
      </c>
      <c r="AM320" s="49">
        <f t="shared" ca="1" si="112"/>
        <v>30204.143378738081</v>
      </c>
      <c r="AN320" s="49">
        <f t="shared" ca="1" si="120"/>
        <v>2024</v>
      </c>
      <c r="AO320" s="49">
        <f t="shared" ca="1" si="121"/>
        <v>1</v>
      </c>
      <c r="AU320" s="25">
        <v>310</v>
      </c>
      <c r="AV320" s="25">
        <v>0.99040433003527018</v>
      </c>
      <c r="AW320" s="25">
        <v>0.99747864888466165</v>
      </c>
      <c r="AX320" s="25">
        <v>0.97426823388181383</v>
      </c>
      <c r="AY320" s="25">
        <v>0.9744565789073516</v>
      </c>
      <c r="AZ320" s="25">
        <v>0.9906545594018642</v>
      </c>
      <c r="BA320" s="25">
        <v>0.98474451131652618</v>
      </c>
      <c r="BB320" s="25">
        <v>0.9971079960957635</v>
      </c>
      <c r="BC320" s="25">
        <v>1</v>
      </c>
      <c r="BD320" s="25">
        <v>0.98526644746018399</v>
      </c>
      <c r="BE320" s="25">
        <v>0.97689328354994098</v>
      </c>
      <c r="BF320" s="25">
        <v>0.99320886589173984</v>
      </c>
      <c r="BG320" s="25">
        <v>0.98127991141390547</v>
      </c>
      <c r="BH320" s="25">
        <v>0.97426823388181383</v>
      </c>
      <c r="BI320" s="25">
        <v>0.98719708747409352</v>
      </c>
    </row>
    <row r="321" spans="4:61">
      <c r="D321" s="25">
        <v>317</v>
      </c>
      <c r="E321" s="56">
        <f t="shared" ca="1" si="122"/>
        <v>0.96647942208204807</v>
      </c>
      <c r="F321" s="42">
        <f t="shared" ca="1" si="123"/>
        <v>5.2493780867365842</v>
      </c>
      <c r="G321" s="42"/>
      <c r="H321" s="25">
        <v>317</v>
      </c>
      <c r="I321" s="42">
        <f t="shared" ca="1" si="124"/>
        <v>0.79129074595517856</v>
      </c>
      <c r="J321" s="42">
        <f t="shared" ca="1" si="125"/>
        <v>3.7856706141908614</v>
      </c>
      <c r="K321" s="4"/>
      <c r="L321" s="4"/>
      <c r="M321" s="4"/>
      <c r="O321" s="25">
        <v>317</v>
      </c>
      <c r="P321" s="58">
        <f t="shared" ca="1" si="126"/>
        <v>0.53659503628953797</v>
      </c>
      <c r="Q321" s="42">
        <f t="shared" ca="1" si="127"/>
        <v>158.47509803578822</v>
      </c>
      <c r="R321" s="42"/>
      <c r="S321" s="25">
        <v>317</v>
      </c>
      <c r="T321" s="58">
        <f t="shared" ca="1" si="128"/>
        <v>0.60778072243356629</v>
      </c>
      <c r="U321" s="42">
        <f t="shared" ca="1" si="129"/>
        <v>3.5820815120533873</v>
      </c>
      <c r="W321" s="1"/>
      <c r="X321" s="1"/>
      <c r="Y321" s="1"/>
      <c r="Z321" s="1"/>
      <c r="AC321" s="49">
        <v>318</v>
      </c>
      <c r="AD321" s="90">
        <f t="shared" ca="1" si="113"/>
        <v>45317.668913619731</v>
      </c>
      <c r="AE321" s="49" t="str">
        <f t="shared" ca="1" si="114"/>
        <v>EQUIPO 1</v>
      </c>
      <c r="AF321" s="49" t="str">
        <f t="shared" ca="1" si="115"/>
        <v>FIN</v>
      </c>
      <c r="AG321" s="49">
        <f t="shared" ca="1" si="130"/>
        <v>1</v>
      </c>
      <c r="AH321" s="49">
        <f t="shared" ca="1" si="131"/>
        <v>1</v>
      </c>
      <c r="AI321" s="49">
        <f t="shared" ca="1" si="116"/>
        <v>1</v>
      </c>
      <c r="AJ321" s="49">
        <f t="shared" ca="1" si="117"/>
        <v>9900</v>
      </c>
      <c r="AK321" s="49">
        <f t="shared" ca="1" si="118"/>
        <v>55.110089579131454</v>
      </c>
      <c r="AL321" s="49">
        <f t="shared" ca="1" si="119"/>
        <v>545589.8868334014</v>
      </c>
      <c r="AM321" s="49">
        <f t="shared" ca="1" si="112"/>
        <v>545589.8868334014</v>
      </c>
      <c r="AN321" s="49">
        <f t="shared" ca="1" si="120"/>
        <v>2024</v>
      </c>
      <c r="AO321" s="49">
        <f t="shared" ca="1" si="121"/>
        <v>1</v>
      </c>
      <c r="AU321" s="25">
        <v>311</v>
      </c>
      <c r="AV321" s="25">
        <v>0.99753518491197612</v>
      </c>
      <c r="AW321" s="25">
        <v>0.97026778348627052</v>
      </c>
      <c r="AX321" s="25">
        <v>0.98557063621833119</v>
      </c>
      <c r="AY321" s="25">
        <v>0.99732908667047238</v>
      </c>
      <c r="AZ321" s="25">
        <v>0.98444102542126033</v>
      </c>
      <c r="BA321" s="25">
        <v>0.98598272530218678</v>
      </c>
      <c r="BB321" s="25">
        <v>0.98124480210577925</v>
      </c>
      <c r="BC321" s="25">
        <v>0.98044050279834993</v>
      </c>
      <c r="BD321" s="25">
        <v>0.98294166064513233</v>
      </c>
      <c r="BE321" s="25">
        <v>0.9911673391222322</v>
      </c>
      <c r="BF321" s="25">
        <v>0.98843476810407904</v>
      </c>
      <c r="BG321" s="25">
        <v>0.9898430149365286</v>
      </c>
      <c r="BH321" s="25">
        <v>0.97026778348627052</v>
      </c>
      <c r="BI321" s="25">
        <v>0.98615554515143167</v>
      </c>
    </row>
    <row r="322" spans="4:61">
      <c r="D322" s="25">
        <v>318</v>
      </c>
      <c r="E322" s="56">
        <f t="shared" ca="1" si="122"/>
        <v>0.15717019803983767</v>
      </c>
      <c r="F322" s="42">
        <f t="shared" ca="1" si="123"/>
        <v>469.52785823267197</v>
      </c>
      <c r="G322" s="42"/>
      <c r="H322" s="25">
        <v>318</v>
      </c>
      <c r="I322" s="42">
        <f t="shared" ca="1" si="124"/>
        <v>0.21080602959158146</v>
      </c>
      <c r="J322" s="42">
        <f t="shared" ca="1" si="125"/>
        <v>3.2585001825860243</v>
      </c>
      <c r="K322" s="4"/>
      <c r="L322" s="4"/>
      <c r="M322" s="4"/>
      <c r="O322" s="25">
        <v>318</v>
      </c>
      <c r="P322" s="58">
        <f t="shared" ca="1" si="126"/>
        <v>0.38693232316878845</v>
      </c>
      <c r="Q322" s="42">
        <f t="shared" ca="1" si="127"/>
        <v>247.10946423551505</v>
      </c>
      <c r="R322" s="42"/>
      <c r="S322" s="25">
        <v>318</v>
      </c>
      <c r="T322" s="58">
        <f t="shared" ca="1" si="128"/>
        <v>0.57448597046515282</v>
      </c>
      <c r="U322" s="42">
        <f t="shared" ca="1" si="129"/>
        <v>3.5558794334836881</v>
      </c>
      <c r="W322" s="1"/>
      <c r="X322" s="1"/>
      <c r="Y322" s="1"/>
      <c r="Z322" s="1"/>
      <c r="AC322" s="49">
        <v>319</v>
      </c>
      <c r="AD322" s="90">
        <f t="shared" ca="1" si="113"/>
        <v>45319.965167352195</v>
      </c>
      <c r="AE322" s="49" t="str">
        <f t="shared" ca="1" si="114"/>
        <v>EQUIPO 1</v>
      </c>
      <c r="AF322" s="49" t="str">
        <f t="shared" ca="1" si="115"/>
        <v>INICIO</v>
      </c>
      <c r="AG322" s="49">
        <f t="shared" ca="1" si="130"/>
        <v>0</v>
      </c>
      <c r="AH322" s="49">
        <f t="shared" ca="1" si="131"/>
        <v>1</v>
      </c>
      <c r="AI322" s="49">
        <f t="shared" ca="1" si="116"/>
        <v>1</v>
      </c>
      <c r="AJ322" s="49">
        <f t="shared" ca="1" si="117"/>
        <v>5400</v>
      </c>
      <c r="AK322" s="49">
        <f t="shared" ca="1" si="118"/>
        <v>3.352077062940225</v>
      </c>
      <c r="AL322" s="49">
        <f t="shared" ca="1" si="119"/>
        <v>18101.216139877215</v>
      </c>
      <c r="AM322" s="49">
        <f t="shared" ca="1" si="112"/>
        <v>33185.562923108228</v>
      </c>
      <c r="AN322" s="49">
        <f t="shared" ca="1" si="120"/>
        <v>2024</v>
      </c>
      <c r="AO322" s="49">
        <f t="shared" ca="1" si="121"/>
        <v>1</v>
      </c>
      <c r="AU322" s="25">
        <v>312</v>
      </c>
      <c r="AV322" s="25">
        <v>0.99264201350346093</v>
      </c>
      <c r="AW322" s="25">
        <v>0.99299046763761678</v>
      </c>
      <c r="AX322" s="25">
        <v>0.98083919500999517</v>
      </c>
      <c r="AY322" s="25">
        <v>0.98659212853890954</v>
      </c>
      <c r="AZ322" s="25">
        <v>1</v>
      </c>
      <c r="BA322" s="25">
        <v>0.99244939908266239</v>
      </c>
      <c r="BB322" s="25">
        <v>0.98202119264417087</v>
      </c>
      <c r="BC322" s="25">
        <v>0.99048628299338304</v>
      </c>
      <c r="BD322" s="25">
        <v>0.98135264859680471</v>
      </c>
      <c r="BE322" s="25">
        <v>0.97957360900941448</v>
      </c>
      <c r="BF322" s="25">
        <v>0.99336817814839762</v>
      </c>
      <c r="BG322" s="25">
        <v>0.99086786555419903</v>
      </c>
      <c r="BH322" s="25">
        <v>0.97957360900941448</v>
      </c>
      <c r="BI322" s="25">
        <v>0.98857520587108161</v>
      </c>
    </row>
    <row r="323" spans="4:61">
      <c r="D323" s="25">
        <v>319</v>
      </c>
      <c r="E323" s="56">
        <f t="shared" ca="1" si="122"/>
        <v>0.85380483432548249</v>
      </c>
      <c r="F323" s="42">
        <f t="shared" ca="1" si="123"/>
        <v>29.480710955075601</v>
      </c>
      <c r="G323" s="42"/>
      <c r="H323" s="25">
        <v>319</v>
      </c>
      <c r="I323" s="42">
        <f t="shared" ca="1" si="124"/>
        <v>0.99671175929967304</v>
      </c>
      <c r="J323" s="42">
        <f t="shared" ca="1" si="125"/>
        <v>4.4082221675240127</v>
      </c>
      <c r="K323" s="4"/>
      <c r="L323" s="4"/>
      <c r="M323" s="4"/>
      <c r="O323" s="25">
        <v>319</v>
      </c>
      <c r="P323" s="58">
        <f t="shared" ca="1" si="126"/>
        <v>0.45385458772846965</v>
      </c>
      <c r="Q323" s="42">
        <f t="shared" ca="1" si="127"/>
        <v>203.62637838049042</v>
      </c>
      <c r="R323" s="42"/>
      <c r="S323" s="25">
        <v>319</v>
      </c>
      <c r="T323" s="58">
        <f t="shared" ca="1" si="128"/>
        <v>7.4162569373811937E-2</v>
      </c>
      <c r="U323" s="42">
        <f t="shared" ca="1" si="129"/>
        <v>3.0567074197179909</v>
      </c>
      <c r="W323" s="1"/>
      <c r="X323" s="1"/>
      <c r="Y323" s="1"/>
      <c r="Z323" s="1"/>
      <c r="AC323" s="49">
        <v>320</v>
      </c>
      <c r="AD323" s="90">
        <f t="shared" ca="1" si="113"/>
        <v>45320.104837229817</v>
      </c>
      <c r="AE323" s="49" t="str">
        <f t="shared" ca="1" si="114"/>
        <v>EQUIPO 1</v>
      </c>
      <c r="AF323" s="49" t="str">
        <f t="shared" ca="1" si="115"/>
        <v>FIN</v>
      </c>
      <c r="AG323" s="49">
        <f t="shared" ca="1" si="130"/>
        <v>1</v>
      </c>
      <c r="AH323" s="49">
        <f t="shared" ca="1" si="131"/>
        <v>1</v>
      </c>
      <c r="AI323" s="49">
        <f t="shared" ca="1" si="116"/>
        <v>1</v>
      </c>
      <c r="AJ323" s="49">
        <f t="shared" ca="1" si="117"/>
        <v>9900</v>
      </c>
      <c r="AK323" s="49">
        <f t="shared" ca="1" si="118"/>
        <v>32.846837717515882</v>
      </c>
      <c r="AL323" s="49">
        <f t="shared" ca="1" si="119"/>
        <v>325183.69340340723</v>
      </c>
      <c r="AM323" s="49">
        <f t="shared" ca="1" si="112"/>
        <v>325183.69340340723</v>
      </c>
      <c r="AN323" s="49">
        <f t="shared" ca="1" si="120"/>
        <v>2024</v>
      </c>
      <c r="AO323" s="49">
        <f t="shared" ca="1" si="121"/>
        <v>1</v>
      </c>
      <c r="AU323" s="25">
        <v>313</v>
      </c>
      <c r="AV323" s="25">
        <v>0.97296018902255132</v>
      </c>
      <c r="AW323" s="25">
        <v>0.99049598961799945</v>
      </c>
      <c r="AX323" s="25">
        <v>0.98294091677446227</v>
      </c>
      <c r="AY323" s="25">
        <v>0.98068093033737558</v>
      </c>
      <c r="AZ323" s="25">
        <v>0.99246504175529837</v>
      </c>
      <c r="BA323" s="25">
        <v>0.97574033146335171</v>
      </c>
      <c r="BB323" s="25">
        <v>0.98049168389980124</v>
      </c>
      <c r="BC323" s="25">
        <v>0.97800488226414717</v>
      </c>
      <c r="BD323" s="25">
        <v>0.98633202173535206</v>
      </c>
      <c r="BE323" s="25">
        <v>0.97940981944130967</v>
      </c>
      <c r="BF323" s="25">
        <v>0.9912183167572286</v>
      </c>
      <c r="BG323" s="25">
        <v>0.98432610871109771</v>
      </c>
      <c r="BH323" s="25">
        <v>0.97296018902255132</v>
      </c>
      <c r="BI323" s="25">
        <v>0.98297831965660198</v>
      </c>
    </row>
    <row r="324" spans="4:61">
      <c r="D324" s="25">
        <v>320</v>
      </c>
      <c r="E324" s="56">
        <f t="shared" ca="1" si="122"/>
        <v>0.83495892251418669</v>
      </c>
      <c r="F324" s="42">
        <f t="shared" ca="1" si="123"/>
        <v>34.204508058438854</v>
      </c>
      <c r="G324" s="42"/>
      <c r="H324" s="25">
        <v>320</v>
      </c>
      <c r="I324" s="42">
        <f t="shared" ca="1" si="124"/>
        <v>0.84448862997835605</v>
      </c>
      <c r="J324" s="42">
        <f t="shared" ca="1" si="125"/>
        <v>3.8516823076855737</v>
      </c>
      <c r="K324" s="4"/>
      <c r="L324" s="4"/>
      <c r="M324" s="4"/>
      <c r="O324" s="25">
        <v>320</v>
      </c>
      <c r="P324" s="58">
        <f t="shared" ca="1" si="126"/>
        <v>0.71857670815573216</v>
      </c>
      <c r="Q324" s="42">
        <f t="shared" ca="1" si="127"/>
        <v>81.394746984082701</v>
      </c>
      <c r="R324" s="42"/>
      <c r="S324" s="25">
        <v>320</v>
      </c>
      <c r="T324" s="58">
        <f t="shared" ca="1" si="128"/>
        <v>9.662152689648984E-3</v>
      </c>
      <c r="U324" s="42">
        <f t="shared" ca="1" si="129"/>
        <v>2.7835569166015648</v>
      </c>
      <c r="W324" s="1"/>
      <c r="X324" s="1"/>
      <c r="Y324" s="1"/>
      <c r="Z324" s="1"/>
      <c r="AC324" s="49">
        <v>321</v>
      </c>
      <c r="AD324" s="90">
        <f t="shared" ca="1" si="113"/>
        <v>45321.473455468047</v>
      </c>
      <c r="AE324" s="49" t="str">
        <f t="shared" ca="1" si="114"/>
        <v>EQUIPO 1</v>
      </c>
      <c r="AF324" s="49" t="str">
        <f t="shared" ca="1" si="115"/>
        <v>INICIO</v>
      </c>
      <c r="AG324" s="49">
        <f t="shared" ca="1" si="130"/>
        <v>0</v>
      </c>
      <c r="AH324" s="49">
        <f t="shared" ca="1" si="131"/>
        <v>1</v>
      </c>
      <c r="AI324" s="49">
        <f t="shared" ca="1" si="116"/>
        <v>1</v>
      </c>
      <c r="AJ324" s="49">
        <f t="shared" ca="1" si="117"/>
        <v>5400</v>
      </c>
      <c r="AK324" s="49">
        <f t="shared" ca="1" si="118"/>
        <v>3.5259250605013222</v>
      </c>
      <c r="AL324" s="49">
        <f t="shared" ca="1" si="119"/>
        <v>19039.99532670714</v>
      </c>
      <c r="AM324" s="49">
        <f t="shared" ref="AM324:AM387" ca="1" si="132">$AR$2*AK324</f>
        <v>34906.658098963089</v>
      </c>
      <c r="AN324" s="49">
        <f t="shared" ca="1" si="120"/>
        <v>2024</v>
      </c>
      <c r="AO324" s="49">
        <f t="shared" ca="1" si="121"/>
        <v>1</v>
      </c>
      <c r="AU324" s="25">
        <v>314</v>
      </c>
      <c r="AV324" s="25">
        <v>0.98638415391765055</v>
      </c>
      <c r="AW324" s="25">
        <v>0.99338901803391022</v>
      </c>
      <c r="AX324" s="25">
        <v>0.97584046623434451</v>
      </c>
      <c r="AY324" s="25">
        <v>0.98905757587881571</v>
      </c>
      <c r="AZ324" s="25">
        <v>0.97689570560049821</v>
      </c>
      <c r="BA324" s="25">
        <v>0.99545117702472252</v>
      </c>
      <c r="BB324" s="25">
        <v>0.97893157177272738</v>
      </c>
      <c r="BC324" s="25">
        <v>0.99029018877865227</v>
      </c>
      <c r="BD324" s="25">
        <v>0.99073817142370924</v>
      </c>
      <c r="BE324" s="25">
        <v>0.98336385671468229</v>
      </c>
      <c r="BF324" s="25">
        <v>0.99073592411161482</v>
      </c>
      <c r="BG324" s="25">
        <v>0.9863105719350721</v>
      </c>
      <c r="BH324" s="25">
        <v>0.97584046623434451</v>
      </c>
      <c r="BI324" s="25">
        <v>0.98638083740479243</v>
      </c>
    </row>
    <row r="325" spans="4:61">
      <c r="D325" s="25">
        <v>321</v>
      </c>
      <c r="E325" s="56">
        <f t="shared" ca="1" si="122"/>
        <v>0.84832494346955212</v>
      </c>
      <c r="F325" s="42">
        <f t="shared" ca="1" si="123"/>
        <v>30.835357409890882</v>
      </c>
      <c r="G325" s="42"/>
      <c r="H325" s="25">
        <v>321</v>
      </c>
      <c r="I325" s="42">
        <f t="shared" ca="1" si="124"/>
        <v>0.4260870286663434</v>
      </c>
      <c r="J325" s="42">
        <f t="shared" ca="1" si="125"/>
        <v>3.4600522800540094</v>
      </c>
      <c r="K325" s="4"/>
      <c r="L325" s="4"/>
      <c r="M325" s="4"/>
      <c r="O325" s="25">
        <v>321</v>
      </c>
      <c r="P325" s="58">
        <f t="shared" ca="1" si="126"/>
        <v>0.64844083486251236</v>
      </c>
      <c r="Q325" s="42">
        <f t="shared" ca="1" si="127"/>
        <v>108.20814263222678</v>
      </c>
      <c r="R325" s="42"/>
      <c r="S325" s="25">
        <v>321</v>
      </c>
      <c r="T325" s="58">
        <f t="shared" ca="1" si="128"/>
        <v>0.92347998515716179</v>
      </c>
      <c r="U325" s="42">
        <f t="shared" ca="1" si="129"/>
        <v>3.9351817338408108</v>
      </c>
      <c r="W325" s="1"/>
      <c r="X325" s="1"/>
      <c r="Y325" s="1"/>
      <c r="Z325" s="1"/>
      <c r="AC325" s="49">
        <v>322</v>
      </c>
      <c r="AD325" s="90">
        <f t="shared" ref="AD325:AD388" ca="1" si="133">SMALL($W$5:$AA$504,AC325)</f>
        <v>45321.620369012235</v>
      </c>
      <c r="AE325" s="49" t="str">
        <f t="shared" ref="AE325:AE388" ca="1" si="134">IFERROR(IF(VLOOKUP(AD325,$W$5:$W$504,1,0)&gt;0,$W$3,""),IFERROR(IF(VLOOKUP(AD325,$X$5:$X$504,1,0)&gt;0,$X$3,""),IFERROR(IF(VLOOKUP(AD325,$Y$5:$Y$504,1,0)&gt;0,$Y$3,""),IFERROR(IF(VLOOKUP(AD325,$Z$5:$Z$504,1,0)&gt;0,$Z$3,""),IFERROR(IF(VLOOKUP(AD325,$AA$5:$AA$64,1,0)&gt;0,$AA$3,""),"ERROR")))))</f>
        <v>EQUIPO 1</v>
      </c>
      <c r="AF325" s="49" t="str">
        <f t="shared" ref="AF325:AF388" ca="1" si="135">IFERROR(IF(VLOOKUP(AD325,$W$5:$W$504,1,0)&gt;0,$W$4,""),IFERROR(IF(VLOOKUP(AD325,$X$5:$X$504,1,0)&gt;0,$X$4,""),IFERROR(IF(VLOOKUP(AD325,$Y$5:$Y$504,1,0)&gt;0,$Y$4,""),IFERROR(IF(VLOOKUP(AD325,$Z$5:$Z$504,1,0)&gt;0,$Z$4,""),IFERROR(IF(VLOOKUP(AD325,$AA$5:$AA$64,1,0)&gt;0,$AA$3,""),"ERROR")))))</f>
        <v>FIN</v>
      </c>
      <c r="AG325" s="49">
        <f t="shared" ca="1" si="130"/>
        <v>1</v>
      </c>
      <c r="AH325" s="49">
        <f t="shared" ca="1" si="131"/>
        <v>1</v>
      </c>
      <c r="AI325" s="49">
        <f t="shared" ref="AI325:AI388" ca="1" si="136">IF(AG325=1,1,IF(AH325=1,1,0))</f>
        <v>1</v>
      </c>
      <c r="AJ325" s="49">
        <f t="shared" ref="AJ325:AJ388" ca="1" si="137">IF((IF(AG325=1,$F$3,0)+IF(AH325=1,$Q$3,0))&gt;$AR$2,$AR$2,IF(AG325=1,$F$3,0)+IF(AH325=1,$Q$3,0))</f>
        <v>9900</v>
      </c>
      <c r="AK325" s="49">
        <f t="shared" ref="AK325:AK388" ca="1" si="138">(AD326-AD325)*24</f>
        <v>340.57122770516435</v>
      </c>
      <c r="AL325" s="49">
        <f t="shared" ref="AL325:AL388" ca="1" si="139">AI325*AK325*AJ325</f>
        <v>3371655.1542811273</v>
      </c>
      <c r="AM325" s="49">
        <f t="shared" ca="1" si="132"/>
        <v>3371655.1542811273</v>
      </c>
      <c r="AN325" s="49">
        <f t="shared" ref="AN325:AN388" ca="1" si="140">YEAR(AD325)</f>
        <v>2024</v>
      </c>
      <c r="AO325" s="49">
        <f t="shared" ref="AO325:AO388" ca="1" si="141">MONTH(AD325)</f>
        <v>1</v>
      </c>
      <c r="AU325" s="25">
        <v>315</v>
      </c>
      <c r="AV325" s="25">
        <v>0.9970108165138466</v>
      </c>
      <c r="AW325" s="25">
        <v>0.98853319287138364</v>
      </c>
      <c r="AX325" s="25">
        <v>0.98461475513910135</v>
      </c>
      <c r="AY325" s="25">
        <v>0.97837401099510402</v>
      </c>
      <c r="AZ325" s="25">
        <v>0.99311151556688415</v>
      </c>
      <c r="BA325" s="25">
        <v>0.98812912823863852</v>
      </c>
      <c r="BB325" s="25">
        <v>0.97227298173751897</v>
      </c>
      <c r="BC325" s="25">
        <v>0.98208257643129782</v>
      </c>
      <c r="BD325" s="25">
        <v>0.99370061988005032</v>
      </c>
      <c r="BE325" s="25">
        <v>0.98788680595041445</v>
      </c>
      <c r="BF325" s="25">
        <v>0.99294387898396852</v>
      </c>
      <c r="BG325" s="25">
        <v>0.98839951503879431</v>
      </c>
      <c r="BH325" s="25">
        <v>0.97227298173751897</v>
      </c>
      <c r="BI325" s="25">
        <v>0.9872974391359014</v>
      </c>
    </row>
    <row r="326" spans="4:61">
      <c r="D326" s="25">
        <v>322</v>
      </c>
      <c r="E326" s="56">
        <f t="shared" ref="E326:E389" ca="1" si="142">RAND()</f>
        <v>0.43201870943778786</v>
      </c>
      <c r="F326" s="42">
        <f t="shared" ref="F326:F389" ca="1" si="143">$B$6*(-LN(E326))^(1/$B$7)</f>
        <v>192.90753545963202</v>
      </c>
      <c r="G326" s="42"/>
      <c r="H326" s="25">
        <v>322</v>
      </c>
      <c r="I326" s="42">
        <f t="shared" ref="I326:I389" ca="1" si="144">RAND()</f>
        <v>0.46702354310666738</v>
      </c>
      <c r="J326" s="42">
        <f t="shared" ref="J326:J389" ca="1" si="145">NORMINV(I326,$B$11,$B$13)</f>
        <v>3.4938763599120786</v>
      </c>
      <c r="K326" s="4"/>
      <c r="L326" s="4"/>
      <c r="M326" s="4"/>
      <c r="O326" s="25">
        <v>322</v>
      </c>
      <c r="P326" s="58">
        <f t="shared" ref="P326:P389" ca="1" si="146">RAND()</f>
        <v>0.29046075317186615</v>
      </c>
      <c r="Q326" s="42">
        <f t="shared" ref="Q326:Q389" ca="1" si="147">$M$6*(-LN(P326))^(1/$M$7)</f>
        <v>326.21133915122158</v>
      </c>
      <c r="R326" s="42"/>
      <c r="S326" s="25">
        <v>322</v>
      </c>
      <c r="T326" s="58">
        <f t="shared" ref="T326:T389" ca="1" si="148">RAND()</f>
        <v>0.34828378829650508</v>
      </c>
      <c r="U326" s="42">
        <f t="shared" ref="U326:U389" ca="1" si="149">NORMINV(T326,$M$11,$M$13)</f>
        <v>3.3792997081151777</v>
      </c>
      <c r="W326" s="1"/>
      <c r="X326" s="1"/>
      <c r="Y326" s="1"/>
      <c r="Z326" s="1"/>
      <c r="AC326" s="49">
        <v>323</v>
      </c>
      <c r="AD326" s="90">
        <f t="shared" ca="1" si="133"/>
        <v>45335.810836833283</v>
      </c>
      <c r="AE326" s="49" t="str">
        <f t="shared" ca="1" si="134"/>
        <v>EQUIPO 1</v>
      </c>
      <c r="AF326" s="49" t="str">
        <f t="shared" ca="1" si="135"/>
        <v>INICIO</v>
      </c>
      <c r="AG326" s="49">
        <f t="shared" ref="AG326:AG389" ca="1" si="150">IF(AE326&lt;&gt;$AG$3,AG325,IF(AF326="INICIO",0,IF(AF326="FIN",1,"ERROR")))</f>
        <v>0</v>
      </c>
      <c r="AH326" s="49">
        <f t="shared" ref="AH326:AH389" ca="1" si="151">IF(AE326&lt;&gt;$AH$3,AH325,IF(AF326="INICIO",0,IF(AF326="FIN",1,"ERROR")))</f>
        <v>1</v>
      </c>
      <c r="AI326" s="49">
        <f t="shared" ca="1" si="136"/>
        <v>1</v>
      </c>
      <c r="AJ326" s="49">
        <f t="shared" ca="1" si="137"/>
        <v>5400</v>
      </c>
      <c r="AK326" s="49">
        <f t="shared" ca="1" si="138"/>
        <v>3.6010883810813539</v>
      </c>
      <c r="AL326" s="49">
        <f t="shared" ca="1" si="139"/>
        <v>19445.877257839311</v>
      </c>
      <c r="AM326" s="49">
        <f t="shared" ca="1" si="132"/>
        <v>35650.774972705403</v>
      </c>
      <c r="AN326" s="49">
        <f t="shared" ca="1" si="140"/>
        <v>2024</v>
      </c>
      <c r="AO326" s="49">
        <f t="shared" ca="1" si="141"/>
        <v>2</v>
      </c>
      <c r="AU326" s="25">
        <v>316</v>
      </c>
      <c r="AV326" s="25">
        <v>0.98455626986952571</v>
      </c>
      <c r="AW326" s="25">
        <v>0.98822850943604901</v>
      </c>
      <c r="AX326" s="25">
        <v>0.98842010214593501</v>
      </c>
      <c r="AY326" s="25">
        <v>0.98495686416381101</v>
      </c>
      <c r="AZ326" s="25">
        <v>0.99243497687957449</v>
      </c>
      <c r="BA326" s="25">
        <v>0.97891627526837643</v>
      </c>
      <c r="BB326" s="25">
        <v>0.99487609002826927</v>
      </c>
      <c r="BC326" s="25">
        <v>0.98695329995038761</v>
      </c>
      <c r="BD326" s="25">
        <v>0.9831895188784493</v>
      </c>
      <c r="BE326" s="25">
        <v>0.98704462637841051</v>
      </c>
      <c r="BF326" s="25">
        <v>0.98903291551409478</v>
      </c>
      <c r="BG326" s="25">
        <v>0.99249294423451262</v>
      </c>
      <c r="BH326" s="25">
        <v>0.97891627526837643</v>
      </c>
      <c r="BI326" s="25">
        <v>0.98764341047143944</v>
      </c>
    </row>
    <row r="327" spans="4:61">
      <c r="D327" s="25">
        <v>323</v>
      </c>
      <c r="E327" s="56">
        <f t="shared" ca="1" si="142"/>
        <v>0.66008770611551659</v>
      </c>
      <c r="F327" s="42">
        <f t="shared" ca="1" si="143"/>
        <v>87.433419614742874</v>
      </c>
      <c r="G327" s="42"/>
      <c r="H327" s="25">
        <v>323</v>
      </c>
      <c r="I327" s="42">
        <f t="shared" ca="1" si="144"/>
        <v>0.80957383079521961</v>
      </c>
      <c r="J327" s="42">
        <f t="shared" ca="1" si="145"/>
        <v>3.8070308851982833</v>
      </c>
      <c r="K327" s="4"/>
      <c r="L327" s="4"/>
      <c r="M327" s="4"/>
      <c r="O327" s="25">
        <v>323</v>
      </c>
      <c r="P327" s="58">
        <f t="shared" ca="1" si="146"/>
        <v>0.25390438651457647</v>
      </c>
      <c r="Q327" s="42">
        <f t="shared" ca="1" si="147"/>
        <v>363.66066515977604</v>
      </c>
      <c r="R327" s="42"/>
      <c r="S327" s="25">
        <v>323</v>
      </c>
      <c r="T327" s="58">
        <f t="shared" ca="1" si="148"/>
        <v>0.44640974905010911</v>
      </c>
      <c r="U327" s="42">
        <f t="shared" ca="1" si="149"/>
        <v>3.4573016593214119</v>
      </c>
      <c r="W327" s="1"/>
      <c r="X327" s="1"/>
      <c r="Y327" s="1"/>
      <c r="Z327" s="1"/>
      <c r="AC327" s="49">
        <v>324</v>
      </c>
      <c r="AD327" s="90">
        <f t="shared" ca="1" si="133"/>
        <v>45335.960882182495</v>
      </c>
      <c r="AE327" s="49" t="str">
        <f t="shared" ca="1" si="134"/>
        <v>EQUIPO 1</v>
      </c>
      <c r="AF327" s="49" t="str">
        <f t="shared" ca="1" si="135"/>
        <v>FIN</v>
      </c>
      <c r="AG327" s="49">
        <f t="shared" ca="1" si="150"/>
        <v>1</v>
      </c>
      <c r="AH327" s="49">
        <f t="shared" ca="1" si="151"/>
        <v>1</v>
      </c>
      <c r="AI327" s="49">
        <f t="shared" ca="1" si="136"/>
        <v>1</v>
      </c>
      <c r="AJ327" s="49">
        <f t="shared" ca="1" si="137"/>
        <v>9900</v>
      </c>
      <c r="AK327" s="49">
        <f t="shared" ca="1" si="138"/>
        <v>27.290963136067148</v>
      </c>
      <c r="AL327" s="49">
        <f t="shared" ca="1" si="139"/>
        <v>270180.53504706477</v>
      </c>
      <c r="AM327" s="49">
        <f t="shared" ca="1" si="132"/>
        <v>270180.53504706477</v>
      </c>
      <c r="AN327" s="49">
        <f t="shared" ca="1" si="140"/>
        <v>2024</v>
      </c>
      <c r="AO327" s="49">
        <f t="shared" ca="1" si="141"/>
        <v>2</v>
      </c>
      <c r="AU327" s="25">
        <v>317</v>
      </c>
      <c r="AV327" s="25">
        <v>0.99012291114356188</v>
      </c>
      <c r="AW327" s="25">
        <v>0.98358561622952356</v>
      </c>
      <c r="AX327" s="25">
        <v>0.98274412581499448</v>
      </c>
      <c r="AY327" s="25">
        <v>0.9813747227650641</v>
      </c>
      <c r="AZ327" s="25">
        <v>0.98861996692962839</v>
      </c>
      <c r="BA327" s="25">
        <v>0.97520849325845849</v>
      </c>
      <c r="BB327" s="25">
        <v>0.99179668610671368</v>
      </c>
      <c r="BC327" s="25">
        <v>0.98591774533534504</v>
      </c>
      <c r="BD327" s="25">
        <v>0.9934962199518409</v>
      </c>
      <c r="BE327" s="25">
        <v>0.9858501571411914</v>
      </c>
      <c r="BF327" s="25">
        <v>0.98787281184757547</v>
      </c>
      <c r="BG327" s="25">
        <v>0.98529853270612922</v>
      </c>
      <c r="BH327" s="25">
        <v>0.97520849325845849</v>
      </c>
      <c r="BI327" s="25">
        <v>0.98604186722260478</v>
      </c>
    </row>
    <row r="328" spans="4:61">
      <c r="D328" s="25">
        <v>324</v>
      </c>
      <c r="E328" s="56">
        <f t="shared" ca="1" si="142"/>
        <v>0.21171783190767357</v>
      </c>
      <c r="F328" s="42">
        <f t="shared" ca="1" si="143"/>
        <v>385.37608053018039</v>
      </c>
      <c r="G328" s="42"/>
      <c r="H328" s="25">
        <v>324</v>
      </c>
      <c r="I328" s="42">
        <f t="shared" ca="1" si="144"/>
        <v>4.0969998755426396E-2</v>
      </c>
      <c r="J328" s="42">
        <f t="shared" ca="1" si="145"/>
        <v>2.9529108893667755</v>
      </c>
      <c r="K328" s="4"/>
      <c r="L328" s="4"/>
      <c r="M328" s="4"/>
      <c r="O328" s="25">
        <v>324</v>
      </c>
      <c r="P328" s="58">
        <f t="shared" ca="1" si="146"/>
        <v>0.96886454615055073</v>
      </c>
      <c r="Q328" s="42">
        <f t="shared" ca="1" si="147"/>
        <v>6.8915610447911932</v>
      </c>
      <c r="R328" s="42"/>
      <c r="S328" s="25">
        <v>324</v>
      </c>
      <c r="T328" s="58">
        <f t="shared" ca="1" si="148"/>
        <v>6.5954650224590461E-2</v>
      </c>
      <c r="U328" s="42">
        <f t="shared" ca="1" si="149"/>
        <v>3.0380207048322312</v>
      </c>
      <c r="W328" s="1"/>
      <c r="X328" s="1"/>
      <c r="Y328" s="1"/>
      <c r="Z328" s="1"/>
      <c r="AC328" s="49">
        <v>325</v>
      </c>
      <c r="AD328" s="90">
        <f t="shared" ca="1" si="133"/>
        <v>45337.098005646498</v>
      </c>
      <c r="AE328" s="49" t="str">
        <f t="shared" ca="1" si="134"/>
        <v>EQUIPO 2</v>
      </c>
      <c r="AF328" s="49" t="str">
        <f t="shared" ca="1" si="135"/>
        <v>INICIO</v>
      </c>
      <c r="AG328" s="49">
        <f t="shared" ca="1" si="150"/>
        <v>1</v>
      </c>
      <c r="AH328" s="49">
        <f t="shared" ca="1" si="151"/>
        <v>0</v>
      </c>
      <c r="AI328" s="49">
        <f t="shared" ca="1" si="136"/>
        <v>1</v>
      </c>
      <c r="AJ328" s="49">
        <f t="shared" ca="1" si="137"/>
        <v>4500</v>
      </c>
      <c r="AK328" s="49">
        <f t="shared" ca="1" si="138"/>
        <v>3.4693173350533471</v>
      </c>
      <c r="AL328" s="49">
        <f t="shared" ca="1" si="139"/>
        <v>15611.928007740062</v>
      </c>
      <c r="AM328" s="49">
        <f t="shared" ca="1" si="132"/>
        <v>34346.241617028136</v>
      </c>
      <c r="AN328" s="49">
        <f t="shared" ca="1" si="140"/>
        <v>2024</v>
      </c>
      <c r="AO328" s="49">
        <f t="shared" ca="1" si="141"/>
        <v>2</v>
      </c>
      <c r="AU328" s="25">
        <v>318</v>
      </c>
      <c r="AV328" s="25">
        <v>0.99471273816721584</v>
      </c>
      <c r="AW328" s="25">
        <v>0.98038323785087833</v>
      </c>
      <c r="AX328" s="25">
        <v>0.98073360084953709</v>
      </c>
      <c r="AY328" s="25">
        <v>0.99544285732152682</v>
      </c>
      <c r="AZ328" s="25">
        <v>0.98427144251516296</v>
      </c>
      <c r="BA328" s="25">
        <v>0.97508526900434822</v>
      </c>
      <c r="BB328" s="25">
        <v>0.99181209877274201</v>
      </c>
      <c r="BC328" s="25">
        <v>0.98800229694734876</v>
      </c>
      <c r="BD328" s="25">
        <v>0.98808050459224184</v>
      </c>
      <c r="BE328" s="25">
        <v>0.98633003730076496</v>
      </c>
      <c r="BF328" s="25">
        <v>0.98373649107088579</v>
      </c>
      <c r="BG328" s="25">
        <v>0.98050008235526409</v>
      </c>
      <c r="BH328" s="25">
        <v>0.97508526900434822</v>
      </c>
      <c r="BI328" s="25">
        <v>0.98568204107405755</v>
      </c>
    </row>
    <row r="329" spans="4:61">
      <c r="D329" s="25">
        <v>325</v>
      </c>
      <c r="E329" s="56">
        <f t="shared" ca="1" si="142"/>
        <v>0.38880126798247527</v>
      </c>
      <c r="F329" s="42">
        <f t="shared" ca="1" si="143"/>
        <v>220.37062363984592</v>
      </c>
      <c r="G329" s="42"/>
      <c r="H329" s="25">
        <v>325</v>
      </c>
      <c r="I329" s="42">
        <f t="shared" ca="1" si="144"/>
        <v>0.77245726413503579</v>
      </c>
      <c r="J329" s="42">
        <f t="shared" ca="1" si="145"/>
        <v>3.7647918299158247</v>
      </c>
      <c r="K329" s="4"/>
      <c r="L329" s="4"/>
      <c r="M329" s="4"/>
      <c r="O329" s="25">
        <v>325</v>
      </c>
      <c r="P329" s="58">
        <f t="shared" ca="1" si="146"/>
        <v>0.78521954511286651</v>
      </c>
      <c r="Q329" s="42">
        <f t="shared" ca="1" si="147"/>
        <v>58.586811621182612</v>
      </c>
      <c r="R329" s="42"/>
      <c r="S329" s="25">
        <v>325</v>
      </c>
      <c r="T329" s="58">
        <f t="shared" ca="1" si="148"/>
        <v>6.3928782594855349E-2</v>
      </c>
      <c r="U329" s="42">
        <f t="shared" ca="1" si="149"/>
        <v>3.0331338438502269</v>
      </c>
      <c r="W329" s="1"/>
      <c r="X329" s="1"/>
      <c r="Y329" s="1"/>
      <c r="Z329" s="1"/>
      <c r="AC329" s="49">
        <v>326</v>
      </c>
      <c r="AD329" s="90">
        <f t="shared" ca="1" si="133"/>
        <v>45337.242560535458</v>
      </c>
      <c r="AE329" s="49" t="str">
        <f t="shared" ca="1" si="134"/>
        <v>EQUIPO 2</v>
      </c>
      <c r="AF329" s="49" t="str">
        <f t="shared" ca="1" si="135"/>
        <v>FIN</v>
      </c>
      <c r="AG329" s="49">
        <f t="shared" ca="1" si="150"/>
        <v>1</v>
      </c>
      <c r="AH329" s="49">
        <f t="shared" ca="1" si="151"/>
        <v>1</v>
      </c>
      <c r="AI329" s="49">
        <f t="shared" ca="1" si="136"/>
        <v>1</v>
      </c>
      <c r="AJ329" s="49">
        <f t="shared" ca="1" si="137"/>
        <v>9900</v>
      </c>
      <c r="AK329" s="49">
        <f t="shared" ca="1" si="138"/>
        <v>166.26787117874483</v>
      </c>
      <c r="AL329" s="49">
        <f t="shared" ca="1" si="139"/>
        <v>1646051.9246695738</v>
      </c>
      <c r="AM329" s="49">
        <f t="shared" ca="1" si="132"/>
        <v>1646051.9246695738</v>
      </c>
      <c r="AN329" s="49">
        <f t="shared" ca="1" si="140"/>
        <v>2024</v>
      </c>
      <c r="AO329" s="49">
        <f t="shared" ca="1" si="141"/>
        <v>2</v>
      </c>
      <c r="AU329" s="25">
        <v>319</v>
      </c>
      <c r="AV329" s="25">
        <v>0.99231629726630421</v>
      </c>
      <c r="AW329" s="25">
        <v>0.98950306577762448</v>
      </c>
      <c r="AX329" s="25">
        <v>0.97753674431456972</v>
      </c>
      <c r="AY329" s="25">
        <v>0.97865607346520589</v>
      </c>
      <c r="AZ329" s="25">
        <v>0.98863178528714724</v>
      </c>
      <c r="BA329" s="25">
        <v>0.99723116539627721</v>
      </c>
      <c r="BB329" s="25">
        <v>0.98860890203931995</v>
      </c>
      <c r="BC329" s="25">
        <v>0.98866830913845616</v>
      </c>
      <c r="BD329" s="25">
        <v>0.99257233010132073</v>
      </c>
      <c r="BE329" s="25">
        <v>0.9926010723975518</v>
      </c>
      <c r="BF329" s="25">
        <v>0.97926206691040663</v>
      </c>
      <c r="BG329" s="25">
        <v>0.98366658113005123</v>
      </c>
      <c r="BH329" s="25">
        <v>0.97753674431456972</v>
      </c>
      <c r="BI329" s="25">
        <v>0.98748887707080613</v>
      </c>
    </row>
    <row r="330" spans="4:61">
      <c r="D330" s="25">
        <v>326</v>
      </c>
      <c r="E330" s="56">
        <f t="shared" ca="1" si="142"/>
        <v>0.79984677257411452</v>
      </c>
      <c r="F330" s="42">
        <f t="shared" ca="1" si="143"/>
        <v>43.498661723575722</v>
      </c>
      <c r="G330" s="42"/>
      <c r="H330" s="25">
        <v>326</v>
      </c>
      <c r="I330" s="42">
        <f t="shared" ca="1" si="144"/>
        <v>9.1332922494095747E-2</v>
      </c>
      <c r="J330" s="42">
        <f t="shared" ca="1" si="145"/>
        <v>3.0857853865073861</v>
      </c>
      <c r="K330" s="4"/>
      <c r="L330" s="4"/>
      <c r="M330" s="4"/>
      <c r="O330" s="25">
        <v>326</v>
      </c>
      <c r="P330" s="58">
        <f t="shared" ca="1" si="146"/>
        <v>7.7408997116545919E-3</v>
      </c>
      <c r="Q330" s="42">
        <f t="shared" ca="1" si="147"/>
        <v>1377.8132406035697</v>
      </c>
      <c r="R330" s="42"/>
      <c r="S330" s="25">
        <v>326</v>
      </c>
      <c r="T330" s="58">
        <f t="shared" ca="1" si="148"/>
        <v>0.76615817579461631</v>
      </c>
      <c r="U330" s="42">
        <f t="shared" ca="1" si="149"/>
        <v>3.7204423609858477</v>
      </c>
      <c r="W330" s="1"/>
      <c r="X330" s="1"/>
      <c r="Y330" s="1"/>
      <c r="Z330" s="1"/>
      <c r="AC330" s="49">
        <v>327</v>
      </c>
      <c r="AD330" s="90">
        <f t="shared" ca="1" si="133"/>
        <v>45344.170388501239</v>
      </c>
      <c r="AE330" s="49" t="str">
        <f t="shared" ca="1" si="134"/>
        <v>EQUIPO 1</v>
      </c>
      <c r="AF330" s="49" t="str">
        <f t="shared" ca="1" si="135"/>
        <v>INICIO</v>
      </c>
      <c r="AG330" s="49">
        <f t="shared" ca="1" si="150"/>
        <v>0</v>
      </c>
      <c r="AH330" s="49">
        <f t="shared" ca="1" si="151"/>
        <v>1</v>
      </c>
      <c r="AI330" s="49">
        <f t="shared" ca="1" si="136"/>
        <v>1</v>
      </c>
      <c r="AJ330" s="49">
        <f t="shared" ca="1" si="137"/>
        <v>5400</v>
      </c>
      <c r="AK330" s="49">
        <f t="shared" ca="1" si="138"/>
        <v>4.0076341727399267</v>
      </c>
      <c r="AL330" s="49">
        <f t="shared" ca="1" si="139"/>
        <v>21641.224532795604</v>
      </c>
      <c r="AM330" s="49">
        <f t="shared" ca="1" si="132"/>
        <v>39675.578310125275</v>
      </c>
      <c r="AN330" s="49">
        <f t="shared" ca="1" si="140"/>
        <v>2024</v>
      </c>
      <c r="AO330" s="49">
        <f t="shared" ca="1" si="141"/>
        <v>2</v>
      </c>
      <c r="AU330" s="25">
        <v>320</v>
      </c>
      <c r="AV330" s="25">
        <v>0.99530077357212021</v>
      </c>
      <c r="AW330" s="25">
        <v>0.98897844611190766</v>
      </c>
      <c r="AX330" s="25">
        <v>0.98371577640897478</v>
      </c>
      <c r="AY330" s="25">
        <v>0.9918078624748462</v>
      </c>
      <c r="AZ330" s="25">
        <v>0.98490575877343167</v>
      </c>
      <c r="BA330" s="25">
        <v>0.97667410683689859</v>
      </c>
      <c r="BB330" s="25">
        <v>0.97704564396903837</v>
      </c>
      <c r="BC330" s="25">
        <v>0.98481510122201688</v>
      </c>
      <c r="BD330" s="25">
        <v>0.9724080672898483</v>
      </c>
      <c r="BE330" s="25">
        <v>0.98894528337040211</v>
      </c>
      <c r="BF330" s="25">
        <v>0.98647916833953886</v>
      </c>
      <c r="BG330" s="25">
        <v>0.98312007376248733</v>
      </c>
      <c r="BH330" s="25">
        <v>0.9724080672898483</v>
      </c>
      <c r="BI330" s="25">
        <v>0.98444215120186773</v>
      </c>
    </row>
    <row r="331" spans="4:61">
      <c r="D331" s="25">
        <v>327</v>
      </c>
      <c r="E331" s="56">
        <f t="shared" ca="1" si="142"/>
        <v>0.49707368609510305</v>
      </c>
      <c r="F331" s="42">
        <f t="shared" ca="1" si="143"/>
        <v>157.03335532920323</v>
      </c>
      <c r="G331" s="42"/>
      <c r="H331" s="25">
        <v>327</v>
      </c>
      <c r="I331" s="42">
        <f t="shared" ca="1" si="144"/>
        <v>0.60204001521022654</v>
      </c>
      <c r="J331" s="42">
        <f t="shared" ca="1" si="145"/>
        <v>3.6053437746806019</v>
      </c>
      <c r="K331" s="4"/>
      <c r="L331" s="4"/>
      <c r="M331" s="4"/>
      <c r="O331" s="25">
        <v>327</v>
      </c>
      <c r="P331" s="58">
        <f t="shared" ca="1" si="146"/>
        <v>0.97824485384920212</v>
      </c>
      <c r="Q331" s="42">
        <f t="shared" ca="1" si="147"/>
        <v>4.7021793221104486</v>
      </c>
      <c r="R331" s="42"/>
      <c r="S331" s="25">
        <v>327</v>
      </c>
      <c r="T331" s="58">
        <f t="shared" ca="1" si="148"/>
        <v>0.24029512385166552</v>
      </c>
      <c r="U331" s="42">
        <f t="shared" ca="1" si="149"/>
        <v>3.2829067773035918</v>
      </c>
      <c r="W331" s="1"/>
      <c r="X331" s="1"/>
      <c r="Y331" s="1"/>
      <c r="Z331" s="1"/>
      <c r="AC331" s="49">
        <v>328</v>
      </c>
      <c r="AD331" s="90">
        <f t="shared" ca="1" si="133"/>
        <v>45344.337373258437</v>
      </c>
      <c r="AE331" s="49" t="str">
        <f t="shared" ca="1" si="134"/>
        <v>EQUIPO 1</v>
      </c>
      <c r="AF331" s="49" t="str">
        <f t="shared" ca="1" si="135"/>
        <v>FIN</v>
      </c>
      <c r="AG331" s="49">
        <f t="shared" ca="1" si="150"/>
        <v>1</v>
      </c>
      <c r="AH331" s="49">
        <f t="shared" ca="1" si="151"/>
        <v>1</v>
      </c>
      <c r="AI331" s="49">
        <f t="shared" ca="1" si="136"/>
        <v>1</v>
      </c>
      <c r="AJ331" s="49">
        <f t="shared" ca="1" si="137"/>
        <v>9900</v>
      </c>
      <c r="AK331" s="49">
        <f t="shared" ca="1" si="138"/>
        <v>43.189807690330781</v>
      </c>
      <c r="AL331" s="49">
        <f t="shared" ca="1" si="139"/>
        <v>427579.09613427473</v>
      </c>
      <c r="AM331" s="49">
        <f t="shared" ca="1" si="132"/>
        <v>427579.09613427473</v>
      </c>
      <c r="AN331" s="49">
        <f t="shared" ca="1" si="140"/>
        <v>2024</v>
      </c>
      <c r="AO331" s="49">
        <f t="shared" ca="1" si="141"/>
        <v>2</v>
      </c>
      <c r="AU331" s="25">
        <v>321</v>
      </c>
      <c r="AV331" s="25">
        <v>0.98560311800123823</v>
      </c>
      <c r="AW331" s="25">
        <v>0.99190976702442757</v>
      </c>
      <c r="AX331" s="25">
        <v>0.98758225484501161</v>
      </c>
      <c r="AY331" s="25">
        <v>0.98922065443529572</v>
      </c>
      <c r="AZ331" s="25">
        <v>0.98034120456690621</v>
      </c>
      <c r="BA331" s="25">
        <v>0.98122377156855001</v>
      </c>
      <c r="BB331" s="25">
        <v>0.98214516921388906</v>
      </c>
      <c r="BC331" s="25">
        <v>0.96804199676738456</v>
      </c>
      <c r="BD331" s="25">
        <v>0.98548553552051554</v>
      </c>
      <c r="BE331" s="25">
        <v>0.97410099697233177</v>
      </c>
      <c r="BF331" s="25">
        <v>0.99108604517049659</v>
      </c>
      <c r="BG331" s="25">
        <v>0.9791724872366343</v>
      </c>
      <c r="BH331" s="25">
        <v>0.96804199676738456</v>
      </c>
      <c r="BI331" s="25">
        <v>0.98295804423613564</v>
      </c>
    </row>
    <row r="332" spans="4:61">
      <c r="D332" s="25">
        <v>328</v>
      </c>
      <c r="E332" s="56">
        <f t="shared" ca="1" si="142"/>
        <v>0.41604509690526403</v>
      </c>
      <c r="F332" s="42">
        <f t="shared" ca="1" si="143"/>
        <v>202.67729229121665</v>
      </c>
      <c r="G332" s="42"/>
      <c r="H332" s="25">
        <v>328</v>
      </c>
      <c r="I332" s="42">
        <f t="shared" ca="1" si="144"/>
        <v>0.18472022466323423</v>
      </c>
      <c r="J332" s="42">
        <f t="shared" ca="1" si="145"/>
        <v>3.2278422502677593</v>
      </c>
      <c r="K332" s="4"/>
      <c r="L332" s="4"/>
      <c r="M332" s="4"/>
      <c r="O332" s="25">
        <v>328</v>
      </c>
      <c r="P332" s="58">
        <f t="shared" ca="1" si="146"/>
        <v>0.53560441462775188</v>
      </c>
      <c r="Q332" s="42">
        <f t="shared" ca="1" si="147"/>
        <v>158.97012020224329</v>
      </c>
      <c r="R332" s="42"/>
      <c r="S332" s="25">
        <v>328</v>
      </c>
      <c r="T332" s="58">
        <f t="shared" ca="1" si="148"/>
        <v>0.93918049968112616</v>
      </c>
      <c r="U332" s="42">
        <f t="shared" ca="1" si="149"/>
        <v>3.9715680337206525</v>
      </c>
      <c r="W332" s="1"/>
      <c r="X332" s="1"/>
      <c r="Y332" s="1"/>
      <c r="Z332" s="1"/>
      <c r="AC332" s="49">
        <v>329</v>
      </c>
      <c r="AD332" s="90">
        <f t="shared" ca="1" si="133"/>
        <v>45346.136948578867</v>
      </c>
      <c r="AE332" s="49" t="str">
        <f t="shared" ca="1" si="134"/>
        <v>EQUIPO 1</v>
      </c>
      <c r="AF332" s="49" t="str">
        <f t="shared" ca="1" si="135"/>
        <v>INICIO</v>
      </c>
      <c r="AG332" s="49">
        <f t="shared" ca="1" si="150"/>
        <v>0</v>
      </c>
      <c r="AH332" s="49">
        <f t="shared" ca="1" si="151"/>
        <v>1</v>
      </c>
      <c r="AI332" s="49">
        <f t="shared" ca="1" si="136"/>
        <v>1</v>
      </c>
      <c r="AJ332" s="49">
        <f t="shared" ca="1" si="137"/>
        <v>5400</v>
      </c>
      <c r="AK332" s="49">
        <f t="shared" ca="1" si="138"/>
        <v>3.7621203135349788</v>
      </c>
      <c r="AL332" s="49">
        <f t="shared" ca="1" si="139"/>
        <v>20315.449693088885</v>
      </c>
      <c r="AM332" s="49">
        <f t="shared" ca="1" si="132"/>
        <v>37244.99110399629</v>
      </c>
      <c r="AN332" s="49">
        <f t="shared" ca="1" si="140"/>
        <v>2024</v>
      </c>
      <c r="AO332" s="49">
        <f t="shared" ca="1" si="141"/>
        <v>2</v>
      </c>
      <c r="AU332" s="25">
        <v>322</v>
      </c>
      <c r="AV332" s="25">
        <v>0.97061848366297054</v>
      </c>
      <c r="AW332" s="25">
        <v>0.98268249670973573</v>
      </c>
      <c r="AX332" s="25">
        <v>0.99141111410051153</v>
      </c>
      <c r="AY332" s="25">
        <v>0.99218288568144175</v>
      </c>
      <c r="AZ332" s="25">
        <v>0.98672157147293027</v>
      </c>
      <c r="BA332" s="25">
        <v>0.98485795559990408</v>
      </c>
      <c r="BB332" s="25">
        <v>0.99700544939451163</v>
      </c>
      <c r="BC332" s="25">
        <v>0.98425081625753208</v>
      </c>
      <c r="BD332" s="25">
        <v>0.99375969492210259</v>
      </c>
      <c r="BE332" s="25">
        <v>0.98736210570741423</v>
      </c>
      <c r="BF332" s="25">
        <v>0.9873205241979589</v>
      </c>
      <c r="BG332" s="25">
        <v>0.98522845540352544</v>
      </c>
      <c r="BH332" s="25">
        <v>0.97061848366297054</v>
      </c>
      <c r="BI332" s="25">
        <v>0.98696397728675067</v>
      </c>
    </row>
    <row r="333" spans="4:61">
      <c r="D333" s="25">
        <v>329</v>
      </c>
      <c r="E333" s="56">
        <f t="shared" ca="1" si="142"/>
        <v>0.13512708649034</v>
      </c>
      <c r="F333" s="42">
        <f t="shared" ca="1" si="143"/>
        <v>512.88311505819411</v>
      </c>
      <c r="G333" s="42"/>
      <c r="H333" s="25">
        <v>329</v>
      </c>
      <c r="I333" s="42">
        <f t="shared" ca="1" si="144"/>
        <v>4.4592248386480904E-2</v>
      </c>
      <c r="J333" s="42">
        <f t="shared" ca="1" si="145"/>
        <v>2.9659139463037976</v>
      </c>
      <c r="K333" s="4"/>
      <c r="L333" s="4"/>
      <c r="M333" s="4"/>
      <c r="O333" s="25">
        <v>329</v>
      </c>
      <c r="P333" s="58">
        <f t="shared" ca="1" si="146"/>
        <v>0.19386008958859868</v>
      </c>
      <c r="Q333" s="42">
        <f t="shared" ca="1" si="147"/>
        <v>439.3465329851698</v>
      </c>
      <c r="R333" s="42"/>
      <c r="S333" s="25">
        <v>329</v>
      </c>
      <c r="T333" s="58">
        <f t="shared" ca="1" si="148"/>
        <v>0.87325133304498359</v>
      </c>
      <c r="U333" s="42">
        <f t="shared" ca="1" si="149"/>
        <v>3.8474734100569883</v>
      </c>
      <c r="W333" s="1"/>
      <c r="X333" s="1"/>
      <c r="Y333" s="1"/>
      <c r="Z333" s="1"/>
      <c r="AC333" s="49">
        <v>330</v>
      </c>
      <c r="AD333" s="90">
        <f t="shared" ca="1" si="133"/>
        <v>45346.293703591931</v>
      </c>
      <c r="AE333" s="49" t="str">
        <f t="shared" ca="1" si="134"/>
        <v>EQUIPO 1</v>
      </c>
      <c r="AF333" s="49" t="str">
        <f t="shared" ca="1" si="135"/>
        <v>FIN</v>
      </c>
      <c r="AG333" s="49">
        <f t="shared" ca="1" si="150"/>
        <v>1</v>
      </c>
      <c r="AH333" s="49">
        <f t="shared" ca="1" si="151"/>
        <v>1</v>
      </c>
      <c r="AI333" s="49">
        <f t="shared" ca="1" si="136"/>
        <v>1</v>
      </c>
      <c r="AJ333" s="49">
        <f t="shared" ca="1" si="137"/>
        <v>9900</v>
      </c>
      <c r="AK333" s="49">
        <f t="shared" ca="1" si="138"/>
        <v>65.097107343957759</v>
      </c>
      <c r="AL333" s="49">
        <f t="shared" ca="1" si="139"/>
        <v>644461.36270518182</v>
      </c>
      <c r="AM333" s="49">
        <f t="shared" ca="1" si="132"/>
        <v>644461.36270518182</v>
      </c>
      <c r="AN333" s="49">
        <f t="shared" ca="1" si="140"/>
        <v>2024</v>
      </c>
      <c r="AO333" s="49">
        <f t="shared" ca="1" si="141"/>
        <v>2</v>
      </c>
      <c r="AU333" s="25">
        <v>323</v>
      </c>
      <c r="AV333" s="25">
        <v>0.9888711032148092</v>
      </c>
      <c r="AW333" s="25">
        <v>0.98799510257888479</v>
      </c>
      <c r="AX333" s="25">
        <v>1</v>
      </c>
      <c r="AY333" s="25">
        <v>0.99483927229564206</v>
      </c>
      <c r="AZ333" s="25">
        <v>0.99063670427675088</v>
      </c>
      <c r="BA333" s="25">
        <v>0.97778802482666149</v>
      </c>
      <c r="BB333" s="25">
        <v>0.9878804459412337</v>
      </c>
      <c r="BC333" s="25">
        <v>0.99318718778083692</v>
      </c>
      <c r="BD333" s="25">
        <v>0.98790544617473963</v>
      </c>
      <c r="BE333" s="25">
        <v>0.99297617929868986</v>
      </c>
      <c r="BF333" s="25">
        <v>0.9860414669934966</v>
      </c>
      <c r="BG333" s="25">
        <v>0.99105118674660031</v>
      </c>
      <c r="BH333" s="25">
        <v>0.97778802482666149</v>
      </c>
      <c r="BI333" s="25">
        <v>0.98992857568294768</v>
      </c>
    </row>
    <row r="334" spans="4:61">
      <c r="D334" s="25">
        <v>330</v>
      </c>
      <c r="E334" s="56">
        <f t="shared" ca="1" si="142"/>
        <v>0.42460477156940168</v>
      </c>
      <c r="F334" s="42">
        <f t="shared" ca="1" si="143"/>
        <v>197.38964113670414</v>
      </c>
      <c r="G334" s="42"/>
      <c r="H334" s="25">
        <v>330</v>
      </c>
      <c r="I334" s="42">
        <f t="shared" ca="1" si="144"/>
        <v>0.3028654972498197</v>
      </c>
      <c r="J334" s="42">
        <f t="shared" ca="1" si="145"/>
        <v>3.3523572793601066</v>
      </c>
      <c r="K334" s="4"/>
      <c r="L334" s="4"/>
      <c r="M334" s="4"/>
      <c r="O334" s="25">
        <v>330</v>
      </c>
      <c r="P334" s="58">
        <f t="shared" ca="1" si="146"/>
        <v>9.0913655113142866E-3</v>
      </c>
      <c r="Q334" s="42">
        <f t="shared" ca="1" si="147"/>
        <v>1329.8967873835554</v>
      </c>
      <c r="R334" s="42"/>
      <c r="S334" s="25">
        <v>330</v>
      </c>
      <c r="T334" s="58">
        <f t="shared" ca="1" si="148"/>
        <v>0.89787496350470097</v>
      </c>
      <c r="U334" s="42">
        <f t="shared" ca="1" si="149"/>
        <v>3.8864834207599706</v>
      </c>
      <c r="W334" s="1"/>
      <c r="X334" s="1"/>
      <c r="Y334" s="1"/>
      <c r="Z334" s="1"/>
      <c r="AC334" s="49">
        <v>331</v>
      </c>
      <c r="AD334" s="90">
        <f t="shared" ca="1" si="133"/>
        <v>45349.006083064596</v>
      </c>
      <c r="AE334" s="49" t="str">
        <f t="shared" ca="1" si="134"/>
        <v>EQUIPO 1</v>
      </c>
      <c r="AF334" s="49" t="str">
        <f t="shared" ca="1" si="135"/>
        <v>INICIO</v>
      </c>
      <c r="AG334" s="49">
        <f t="shared" ca="1" si="150"/>
        <v>0</v>
      </c>
      <c r="AH334" s="49">
        <f t="shared" ca="1" si="151"/>
        <v>1</v>
      </c>
      <c r="AI334" s="49">
        <f t="shared" ca="1" si="136"/>
        <v>1</v>
      </c>
      <c r="AJ334" s="49">
        <f t="shared" ca="1" si="137"/>
        <v>5400</v>
      </c>
      <c r="AK334" s="49">
        <f t="shared" ca="1" si="138"/>
        <v>3.7421002195333131</v>
      </c>
      <c r="AL334" s="49">
        <f t="shared" ca="1" si="139"/>
        <v>20207.341185479891</v>
      </c>
      <c r="AM334" s="49">
        <f t="shared" ca="1" si="132"/>
        <v>37046.792173379799</v>
      </c>
      <c r="AN334" s="49">
        <f t="shared" ca="1" si="140"/>
        <v>2024</v>
      </c>
      <c r="AO334" s="49">
        <f t="shared" ca="1" si="141"/>
        <v>2</v>
      </c>
      <c r="AU334" s="25">
        <v>324</v>
      </c>
      <c r="AV334" s="25">
        <v>0.99026037335153716</v>
      </c>
      <c r="AW334" s="25">
        <v>0.98567681700509113</v>
      </c>
      <c r="AX334" s="25">
        <v>0.99546389066654506</v>
      </c>
      <c r="AY334" s="25">
        <v>0.97809347135611857</v>
      </c>
      <c r="AZ334" s="25">
        <v>0.99479596333378428</v>
      </c>
      <c r="BA334" s="25">
        <v>0.99721799074124473</v>
      </c>
      <c r="BB334" s="25">
        <v>0.98605849967529147</v>
      </c>
      <c r="BC334" s="25">
        <v>0.99219565122065501</v>
      </c>
      <c r="BD334" s="25">
        <v>0.99315944912287291</v>
      </c>
      <c r="BE334" s="25">
        <v>0.98658188495472132</v>
      </c>
      <c r="BF334" s="25">
        <v>0.97843341965265351</v>
      </c>
      <c r="BG334" s="25">
        <v>0.98808185815935501</v>
      </c>
      <c r="BH334" s="25">
        <v>0.97809347135611857</v>
      </c>
      <c r="BI334" s="25">
        <v>0.98891564245863439</v>
      </c>
    </row>
    <row r="335" spans="4:61">
      <c r="D335" s="25">
        <v>331</v>
      </c>
      <c r="E335" s="56">
        <f t="shared" ca="1" si="142"/>
        <v>0.56797729158609833</v>
      </c>
      <c r="F335" s="42">
        <f t="shared" ca="1" si="143"/>
        <v>123.75760990535085</v>
      </c>
      <c r="G335" s="42"/>
      <c r="H335" s="25">
        <v>331</v>
      </c>
      <c r="I335" s="42">
        <f t="shared" ca="1" si="144"/>
        <v>0.61479553575112078</v>
      </c>
      <c r="J335" s="42">
        <f t="shared" ca="1" si="145"/>
        <v>3.6161870347688461</v>
      </c>
      <c r="K335" s="4"/>
      <c r="L335" s="4"/>
      <c r="M335" s="4"/>
      <c r="O335" s="25">
        <v>331</v>
      </c>
      <c r="P335" s="58">
        <f t="shared" ca="1" si="146"/>
        <v>0.58123351481808094</v>
      </c>
      <c r="Q335" s="42">
        <f t="shared" ca="1" si="147"/>
        <v>137.14455248095263</v>
      </c>
      <c r="R335" s="42"/>
      <c r="S335" s="25">
        <v>331</v>
      </c>
      <c r="T335" s="58">
        <f t="shared" ca="1" si="148"/>
        <v>0.58875334924982159</v>
      </c>
      <c r="U335" s="42">
        <f t="shared" ca="1" si="149"/>
        <v>3.5670446804893974</v>
      </c>
      <c r="W335" s="1"/>
      <c r="X335" s="1"/>
      <c r="Y335" s="1"/>
      <c r="Z335" s="1"/>
      <c r="AC335" s="49">
        <v>332</v>
      </c>
      <c r="AD335" s="90">
        <f t="shared" ca="1" si="133"/>
        <v>45349.162003907077</v>
      </c>
      <c r="AE335" s="49" t="str">
        <f t="shared" ca="1" si="134"/>
        <v>EQUIPO 1</v>
      </c>
      <c r="AF335" s="49" t="str">
        <f t="shared" ca="1" si="135"/>
        <v>FIN</v>
      </c>
      <c r="AG335" s="49">
        <f t="shared" ca="1" si="150"/>
        <v>1</v>
      </c>
      <c r="AH335" s="49">
        <f t="shared" ca="1" si="151"/>
        <v>1</v>
      </c>
      <c r="AI335" s="49">
        <f t="shared" ca="1" si="136"/>
        <v>1</v>
      </c>
      <c r="AJ335" s="49">
        <f t="shared" ca="1" si="137"/>
        <v>9900</v>
      </c>
      <c r="AK335" s="49">
        <f t="shared" ca="1" si="138"/>
        <v>10.307689643581398</v>
      </c>
      <c r="AL335" s="49">
        <f t="shared" ca="1" si="139"/>
        <v>102046.12747145584</v>
      </c>
      <c r="AM335" s="49">
        <f t="shared" ca="1" si="132"/>
        <v>102046.12747145584</v>
      </c>
      <c r="AN335" s="49">
        <f t="shared" ca="1" si="140"/>
        <v>2024</v>
      </c>
      <c r="AO335" s="49">
        <f t="shared" ca="1" si="141"/>
        <v>2</v>
      </c>
      <c r="AU335" s="25">
        <v>325</v>
      </c>
      <c r="AV335" s="25">
        <v>0.98584409116231131</v>
      </c>
      <c r="AW335" s="25">
        <v>0.98573434775567348</v>
      </c>
      <c r="AX335" s="25">
        <v>0.99320629505463476</v>
      </c>
      <c r="AY335" s="25">
        <v>0.98755621281830452</v>
      </c>
      <c r="AZ335" s="25">
        <v>0.99120972652738149</v>
      </c>
      <c r="BA335" s="25">
        <v>0.98743285062258956</v>
      </c>
      <c r="BB335" s="25">
        <v>0.9792607095574708</v>
      </c>
      <c r="BC335" s="25">
        <v>0.97843384825790769</v>
      </c>
      <c r="BD335" s="25">
        <v>0.97614014186579146</v>
      </c>
      <c r="BE335" s="25">
        <v>0.98870715134742315</v>
      </c>
      <c r="BF335" s="25">
        <v>0.99816744250655942</v>
      </c>
      <c r="BG335" s="25">
        <v>0.98035999912916438</v>
      </c>
      <c r="BH335" s="25">
        <v>0.97614014186579146</v>
      </c>
      <c r="BI335" s="25">
        <v>0.98597559025686943</v>
      </c>
    </row>
    <row r="336" spans="4:61">
      <c r="D336" s="25">
        <v>332</v>
      </c>
      <c r="E336" s="56">
        <f t="shared" ca="1" si="142"/>
        <v>0.5913640649552443</v>
      </c>
      <c r="F336" s="42">
        <f t="shared" ca="1" si="143"/>
        <v>113.8707891764503</v>
      </c>
      <c r="G336" s="42"/>
      <c r="H336" s="25">
        <v>332</v>
      </c>
      <c r="I336" s="42">
        <f t="shared" ca="1" si="144"/>
        <v>0.94209867271595549</v>
      </c>
      <c r="J336" s="42">
        <f t="shared" ca="1" si="145"/>
        <v>4.0343870550140775</v>
      </c>
      <c r="K336" s="4"/>
      <c r="L336" s="4"/>
      <c r="M336" s="4"/>
      <c r="O336" s="25">
        <v>332</v>
      </c>
      <c r="P336" s="58">
        <f t="shared" ca="1" si="146"/>
        <v>0.44364328379679385</v>
      </c>
      <c r="Q336" s="42">
        <f t="shared" ca="1" si="147"/>
        <v>209.80304410023371</v>
      </c>
      <c r="R336" s="42"/>
      <c r="S336" s="25">
        <v>332</v>
      </c>
      <c r="T336" s="58">
        <f t="shared" ca="1" si="148"/>
        <v>0.32777527822043506</v>
      </c>
      <c r="U336" s="42">
        <f t="shared" ca="1" si="149"/>
        <v>3.362152096770612</v>
      </c>
      <c r="W336" s="1"/>
      <c r="X336" s="1"/>
      <c r="Y336" s="1"/>
      <c r="Z336" s="1"/>
      <c r="AC336" s="49">
        <v>333</v>
      </c>
      <c r="AD336" s="90">
        <f t="shared" ca="1" si="133"/>
        <v>45349.591490975559</v>
      </c>
      <c r="AE336" s="49" t="str">
        <f t="shared" ca="1" si="134"/>
        <v>EQUIPO 1</v>
      </c>
      <c r="AF336" s="49" t="str">
        <f t="shared" ca="1" si="135"/>
        <v>INICIO</v>
      </c>
      <c r="AG336" s="49">
        <f t="shared" ca="1" si="150"/>
        <v>0</v>
      </c>
      <c r="AH336" s="49">
        <f t="shared" ca="1" si="151"/>
        <v>1</v>
      </c>
      <c r="AI336" s="49">
        <f t="shared" ca="1" si="136"/>
        <v>1</v>
      </c>
      <c r="AJ336" s="49">
        <f t="shared" ca="1" si="137"/>
        <v>5400</v>
      </c>
      <c r="AK336" s="49">
        <f t="shared" ca="1" si="138"/>
        <v>3.8677775749820285</v>
      </c>
      <c r="AL336" s="49">
        <f t="shared" ca="1" si="139"/>
        <v>20885.998904902954</v>
      </c>
      <c r="AM336" s="49">
        <f t="shared" ca="1" si="132"/>
        <v>38290.997992322082</v>
      </c>
      <c r="AN336" s="49">
        <f t="shared" ca="1" si="140"/>
        <v>2024</v>
      </c>
      <c r="AO336" s="49">
        <f t="shared" ca="1" si="141"/>
        <v>2</v>
      </c>
      <c r="AU336" s="25">
        <v>326</v>
      </c>
      <c r="AV336" s="25">
        <v>0.98673532313564061</v>
      </c>
      <c r="AW336" s="25">
        <v>0.99530813285618025</v>
      </c>
      <c r="AX336" s="25">
        <v>0.98836486992709827</v>
      </c>
      <c r="AY336" s="25">
        <v>0.99732573511564271</v>
      </c>
      <c r="AZ336" s="25">
        <v>0.9883914691841108</v>
      </c>
      <c r="BA336" s="25">
        <v>0.98332120669720346</v>
      </c>
      <c r="BB336" s="25">
        <v>0.98104659521271964</v>
      </c>
      <c r="BC336" s="25">
        <v>0.98863482709500461</v>
      </c>
      <c r="BD336" s="25">
        <v>0.97976166997581138</v>
      </c>
      <c r="BE336" s="25">
        <v>0.98146904724640449</v>
      </c>
      <c r="BF336" s="25">
        <v>0.99009356102480617</v>
      </c>
      <c r="BG336" s="25">
        <v>0.98832642834808049</v>
      </c>
      <c r="BH336" s="25">
        <v>0.97976166997581138</v>
      </c>
      <c r="BI336" s="25">
        <v>0.98731885675912379</v>
      </c>
    </row>
    <row r="337" spans="4:61">
      <c r="D337" s="25">
        <v>333</v>
      </c>
      <c r="E337" s="56">
        <f t="shared" ca="1" si="142"/>
        <v>3.0430164272953419E-2</v>
      </c>
      <c r="F337" s="42">
        <f t="shared" ca="1" si="143"/>
        <v>959.41950224168181</v>
      </c>
      <c r="G337" s="42"/>
      <c r="H337" s="25">
        <v>333</v>
      </c>
      <c r="I337" s="42">
        <f t="shared" ca="1" si="144"/>
        <v>0.69926187528608708</v>
      </c>
      <c r="J337" s="42">
        <f t="shared" ca="1" si="145"/>
        <v>3.6914287829630599</v>
      </c>
      <c r="K337" s="4"/>
      <c r="L337" s="4"/>
      <c r="M337" s="4"/>
      <c r="O337" s="25">
        <v>333</v>
      </c>
      <c r="P337" s="58">
        <f t="shared" ca="1" si="146"/>
        <v>6.6704059051514442E-2</v>
      </c>
      <c r="Q337" s="42">
        <f t="shared" ca="1" si="147"/>
        <v>744.27217312212542</v>
      </c>
      <c r="R337" s="42"/>
      <c r="S337" s="25">
        <v>333</v>
      </c>
      <c r="T337" s="58">
        <f t="shared" ca="1" si="148"/>
        <v>0.99258257466150202</v>
      </c>
      <c r="U337" s="42">
        <f t="shared" ca="1" si="149"/>
        <v>4.2431026694522558</v>
      </c>
      <c r="W337" s="1"/>
      <c r="X337" s="1"/>
      <c r="Y337" s="1"/>
      <c r="Z337" s="1"/>
      <c r="AC337" s="49">
        <v>334</v>
      </c>
      <c r="AD337" s="90">
        <f t="shared" ca="1" si="133"/>
        <v>45349.752648374517</v>
      </c>
      <c r="AE337" s="49" t="str">
        <f t="shared" ca="1" si="134"/>
        <v>EQUIPO 1</v>
      </c>
      <c r="AF337" s="49" t="str">
        <f t="shared" ca="1" si="135"/>
        <v>FIN</v>
      </c>
      <c r="AG337" s="49">
        <f t="shared" ca="1" si="150"/>
        <v>1</v>
      </c>
      <c r="AH337" s="49">
        <f t="shared" ca="1" si="151"/>
        <v>1</v>
      </c>
      <c r="AI337" s="49">
        <f t="shared" ca="1" si="136"/>
        <v>1</v>
      </c>
      <c r="AJ337" s="49">
        <f t="shared" ca="1" si="137"/>
        <v>9900</v>
      </c>
      <c r="AK337" s="49">
        <f t="shared" ca="1" si="138"/>
        <v>26.478600912261754</v>
      </c>
      <c r="AL337" s="49">
        <f t="shared" ca="1" si="139"/>
        <v>262138.14903139137</v>
      </c>
      <c r="AM337" s="49">
        <f t="shared" ca="1" si="132"/>
        <v>262138.14903139137</v>
      </c>
      <c r="AN337" s="49">
        <f t="shared" ca="1" si="140"/>
        <v>2024</v>
      </c>
      <c r="AO337" s="49">
        <f t="shared" ca="1" si="141"/>
        <v>2</v>
      </c>
      <c r="AU337" s="25">
        <v>327</v>
      </c>
      <c r="AV337" s="25">
        <v>0.99128460346764768</v>
      </c>
      <c r="AW337" s="25">
        <v>0.98574459918788226</v>
      </c>
      <c r="AX337" s="25">
        <v>0.98729059335623259</v>
      </c>
      <c r="AY337" s="25">
        <v>0.99250715399225597</v>
      </c>
      <c r="AZ337" s="25">
        <v>0.99244971944787241</v>
      </c>
      <c r="BA337" s="25">
        <v>0.98372205477168206</v>
      </c>
      <c r="BB337" s="25">
        <v>0.99735483197379948</v>
      </c>
      <c r="BC337" s="25">
        <v>0.97174691597308871</v>
      </c>
      <c r="BD337" s="25">
        <v>0.98135653634594378</v>
      </c>
      <c r="BE337" s="25">
        <v>0.98569696084480574</v>
      </c>
      <c r="BF337" s="25">
        <v>0.98043432873126912</v>
      </c>
      <c r="BG337" s="25">
        <v>0.99132527933764791</v>
      </c>
      <c r="BH337" s="25">
        <v>0.97174691597308871</v>
      </c>
      <c r="BI337" s="25">
        <v>0.98674962064496841</v>
      </c>
    </row>
    <row r="338" spans="4:61">
      <c r="D338" s="25">
        <v>334</v>
      </c>
      <c r="E338" s="56">
        <f t="shared" ca="1" si="142"/>
        <v>0.7159179839320462</v>
      </c>
      <c r="F338" s="42">
        <f t="shared" ca="1" si="143"/>
        <v>68.45527810735193</v>
      </c>
      <c r="G338" s="42"/>
      <c r="H338" s="25">
        <v>334</v>
      </c>
      <c r="I338" s="42">
        <f t="shared" ca="1" si="144"/>
        <v>0.75038978766536424</v>
      </c>
      <c r="J338" s="42">
        <f t="shared" ca="1" si="145"/>
        <v>3.7415286551651592</v>
      </c>
      <c r="K338" s="4"/>
      <c r="L338" s="4"/>
      <c r="M338" s="4"/>
      <c r="O338" s="25">
        <v>334</v>
      </c>
      <c r="P338" s="58">
        <f t="shared" ca="1" si="146"/>
        <v>0.21774953785471052</v>
      </c>
      <c r="Q338" s="42">
        <f t="shared" ca="1" si="147"/>
        <v>406.66287402341669</v>
      </c>
      <c r="R338" s="42"/>
      <c r="S338" s="25">
        <v>334</v>
      </c>
      <c r="T338" s="58">
        <f t="shared" ca="1" si="148"/>
        <v>0.40641998102076116</v>
      </c>
      <c r="U338" s="42">
        <f t="shared" ca="1" si="149"/>
        <v>3.4261197548358191</v>
      </c>
      <c r="W338" s="1"/>
      <c r="X338" s="1"/>
      <c r="Y338" s="1"/>
      <c r="Z338" s="1"/>
      <c r="AC338" s="49">
        <v>335</v>
      </c>
      <c r="AD338" s="90">
        <f t="shared" ca="1" si="133"/>
        <v>45350.855923412528</v>
      </c>
      <c r="AE338" s="49" t="str">
        <f t="shared" ca="1" si="134"/>
        <v>EQUIPO 1</v>
      </c>
      <c r="AF338" s="49" t="str">
        <f t="shared" ca="1" si="135"/>
        <v>INICIO</v>
      </c>
      <c r="AG338" s="49">
        <f t="shared" ca="1" si="150"/>
        <v>0</v>
      </c>
      <c r="AH338" s="49">
        <f t="shared" ca="1" si="151"/>
        <v>1</v>
      </c>
      <c r="AI338" s="49">
        <f t="shared" ca="1" si="136"/>
        <v>1</v>
      </c>
      <c r="AJ338" s="49">
        <f t="shared" ca="1" si="137"/>
        <v>5400</v>
      </c>
      <c r="AK338" s="49">
        <f t="shared" ca="1" si="138"/>
        <v>2.8505872749374248</v>
      </c>
      <c r="AL338" s="49">
        <f t="shared" ca="1" si="139"/>
        <v>15393.171284662094</v>
      </c>
      <c r="AM338" s="49">
        <f t="shared" ca="1" si="132"/>
        <v>28220.814021880506</v>
      </c>
      <c r="AN338" s="49">
        <f t="shared" ca="1" si="140"/>
        <v>2024</v>
      </c>
      <c r="AO338" s="49">
        <f t="shared" ca="1" si="141"/>
        <v>2</v>
      </c>
      <c r="AU338" s="25">
        <v>328</v>
      </c>
      <c r="AV338" s="25">
        <v>0.98041749745819062</v>
      </c>
      <c r="AW338" s="25">
        <v>0.98159594784429849</v>
      </c>
      <c r="AX338" s="25">
        <v>0.98085105762998048</v>
      </c>
      <c r="AY338" s="25">
        <v>0.98434054012725125</v>
      </c>
      <c r="AZ338" s="25">
        <v>0.98620438387284548</v>
      </c>
      <c r="BA338" s="25">
        <v>0.99417483501853321</v>
      </c>
      <c r="BB338" s="25">
        <v>0.98645701682884401</v>
      </c>
      <c r="BC338" s="25">
        <v>0.99739550925777154</v>
      </c>
      <c r="BD338" s="25">
        <v>0.98920004755418001</v>
      </c>
      <c r="BE338" s="25">
        <v>0.98639666050030028</v>
      </c>
      <c r="BF338" s="25">
        <v>0.98289248301271903</v>
      </c>
      <c r="BG338" s="25">
        <v>0.9953175299059297</v>
      </c>
      <c r="BH338" s="25">
        <v>0.98041749745819062</v>
      </c>
      <c r="BI338" s="25">
        <v>0.98710862146358136</v>
      </c>
    </row>
    <row r="339" spans="4:61">
      <c r="D339" s="25">
        <v>335</v>
      </c>
      <c r="E339" s="56">
        <f t="shared" ca="1" si="142"/>
        <v>0.80781549788121509</v>
      </c>
      <c r="F339" s="42">
        <f t="shared" ca="1" si="143"/>
        <v>41.332405317651116</v>
      </c>
      <c r="G339" s="42"/>
      <c r="H339" s="25">
        <v>335</v>
      </c>
      <c r="I339" s="42">
        <f t="shared" ca="1" si="144"/>
        <v>0.76523111764763119</v>
      </c>
      <c r="J339" s="42">
        <f t="shared" ca="1" si="145"/>
        <v>3.7570428543740486</v>
      </c>
      <c r="K339" s="4"/>
      <c r="L339" s="4"/>
      <c r="M339" s="4"/>
      <c r="O339" s="25">
        <v>335</v>
      </c>
      <c r="P339" s="58">
        <f t="shared" ca="1" si="146"/>
        <v>0.69342467419685838</v>
      </c>
      <c r="Q339" s="42">
        <f t="shared" ca="1" si="147"/>
        <v>90.653623131077893</v>
      </c>
      <c r="R339" s="42"/>
      <c r="S339" s="25">
        <v>335</v>
      </c>
      <c r="T339" s="58">
        <f t="shared" ca="1" si="148"/>
        <v>0.36006915731062183</v>
      </c>
      <c r="U339" s="42">
        <f t="shared" ca="1" si="149"/>
        <v>3.3889831769393468</v>
      </c>
      <c r="W339" s="1"/>
      <c r="X339" s="1"/>
      <c r="Y339" s="1"/>
      <c r="Z339" s="1"/>
      <c r="AC339" s="49">
        <v>336</v>
      </c>
      <c r="AD339" s="90">
        <f t="shared" ca="1" si="133"/>
        <v>45350.974697882317</v>
      </c>
      <c r="AE339" s="49" t="str">
        <f t="shared" ca="1" si="134"/>
        <v>EQUIPO 1</v>
      </c>
      <c r="AF339" s="49" t="str">
        <f t="shared" ca="1" si="135"/>
        <v>FIN</v>
      </c>
      <c r="AG339" s="49">
        <f t="shared" ca="1" si="150"/>
        <v>1</v>
      </c>
      <c r="AH339" s="49">
        <f t="shared" ca="1" si="151"/>
        <v>1</v>
      </c>
      <c r="AI339" s="49">
        <f t="shared" ca="1" si="136"/>
        <v>1</v>
      </c>
      <c r="AJ339" s="49">
        <f t="shared" ca="1" si="137"/>
        <v>9900</v>
      </c>
      <c r="AK339" s="49">
        <f t="shared" ca="1" si="138"/>
        <v>154.36471899901517</v>
      </c>
      <c r="AL339" s="49">
        <f t="shared" ca="1" si="139"/>
        <v>1528210.7180902502</v>
      </c>
      <c r="AM339" s="49">
        <f t="shared" ca="1" si="132"/>
        <v>1528210.7180902502</v>
      </c>
      <c r="AN339" s="49">
        <f t="shared" ca="1" si="140"/>
        <v>2024</v>
      </c>
      <c r="AO339" s="49">
        <f t="shared" ca="1" si="141"/>
        <v>2</v>
      </c>
      <c r="AU339" s="25">
        <v>329</v>
      </c>
      <c r="AV339" s="25">
        <v>0.98948719580776834</v>
      </c>
      <c r="AW339" s="25">
        <v>0.98829182147386718</v>
      </c>
      <c r="AX339" s="25">
        <v>0.98552252442617494</v>
      </c>
      <c r="AY339" s="25">
        <v>0.98154763323249727</v>
      </c>
      <c r="AZ339" s="25">
        <v>0.99330496243347999</v>
      </c>
      <c r="BA339" s="25">
        <v>0.98682337141945009</v>
      </c>
      <c r="BB339" s="25">
        <v>0.99497117417325276</v>
      </c>
      <c r="BC339" s="25">
        <v>0.99241689175072334</v>
      </c>
      <c r="BD339" s="25">
        <v>0.993873290961101</v>
      </c>
      <c r="BE339" s="25">
        <v>0.9926956566328885</v>
      </c>
      <c r="BF339" s="25">
        <v>0.98284628700921794</v>
      </c>
      <c r="BG339" s="25">
        <v>0.98715421516205271</v>
      </c>
      <c r="BH339" s="25">
        <v>0.98154763323249727</v>
      </c>
      <c r="BI339" s="25">
        <v>0.98915279209115614</v>
      </c>
    </row>
    <row r="340" spans="4:61">
      <c r="D340" s="25">
        <v>336</v>
      </c>
      <c r="E340" s="56">
        <f t="shared" ca="1" si="142"/>
        <v>0.95331228939990642</v>
      </c>
      <c r="F340" s="42">
        <f t="shared" ca="1" si="143"/>
        <v>7.679386260524347</v>
      </c>
      <c r="G340" s="42"/>
      <c r="H340" s="25">
        <v>336</v>
      </c>
      <c r="I340" s="42">
        <f t="shared" ca="1" si="144"/>
        <v>0.3039163333426842</v>
      </c>
      <c r="J340" s="42">
        <f t="shared" ca="1" si="145"/>
        <v>3.3533391363730396</v>
      </c>
      <c r="K340" s="4"/>
      <c r="L340" s="4"/>
      <c r="M340" s="4"/>
      <c r="O340" s="25">
        <v>336</v>
      </c>
      <c r="P340" s="58">
        <f t="shared" ca="1" si="146"/>
        <v>6.3004392474510951E-2</v>
      </c>
      <c r="Q340" s="42">
        <f t="shared" ca="1" si="147"/>
        <v>760.78645244222048</v>
      </c>
      <c r="R340" s="42"/>
      <c r="S340" s="25">
        <v>336</v>
      </c>
      <c r="T340" s="58">
        <f t="shared" ca="1" si="148"/>
        <v>0.98715248369998765</v>
      </c>
      <c r="U340" s="42">
        <f t="shared" ca="1" si="149"/>
        <v>4.1802673658472127</v>
      </c>
      <c r="W340" s="1"/>
      <c r="X340" s="1"/>
      <c r="Y340" s="1"/>
      <c r="Z340" s="1"/>
      <c r="AC340" s="49">
        <v>337</v>
      </c>
      <c r="AD340" s="90">
        <f t="shared" ca="1" si="133"/>
        <v>45357.406561173942</v>
      </c>
      <c r="AE340" s="49" t="str">
        <f t="shared" ca="1" si="134"/>
        <v>EQUIPO 1</v>
      </c>
      <c r="AF340" s="49" t="str">
        <f t="shared" ca="1" si="135"/>
        <v>INICIO</v>
      </c>
      <c r="AG340" s="49">
        <f t="shared" ca="1" si="150"/>
        <v>0</v>
      </c>
      <c r="AH340" s="49">
        <f t="shared" ca="1" si="151"/>
        <v>1</v>
      </c>
      <c r="AI340" s="49">
        <f t="shared" ca="1" si="136"/>
        <v>1</v>
      </c>
      <c r="AJ340" s="49">
        <f t="shared" ca="1" si="137"/>
        <v>5400</v>
      </c>
      <c r="AK340" s="49">
        <f t="shared" ca="1" si="138"/>
        <v>3.0576155843446031</v>
      </c>
      <c r="AL340" s="49">
        <f t="shared" ca="1" si="139"/>
        <v>16511.124155460857</v>
      </c>
      <c r="AM340" s="49">
        <f t="shared" ca="1" si="132"/>
        <v>30270.394285011571</v>
      </c>
      <c r="AN340" s="49">
        <f t="shared" ca="1" si="140"/>
        <v>2024</v>
      </c>
      <c r="AO340" s="49">
        <f t="shared" ca="1" si="141"/>
        <v>3</v>
      </c>
      <c r="AU340" s="25">
        <v>330</v>
      </c>
      <c r="AV340" s="25">
        <v>0.98876079555239749</v>
      </c>
      <c r="AW340" s="25">
        <v>0.98584213729165515</v>
      </c>
      <c r="AX340" s="25">
        <v>0.98131857812985002</v>
      </c>
      <c r="AY340" s="25">
        <v>0.99302723667838633</v>
      </c>
      <c r="AZ340" s="25">
        <v>0.97503279894844286</v>
      </c>
      <c r="BA340" s="25">
        <v>0.99348899355997367</v>
      </c>
      <c r="BB340" s="25">
        <v>0.99551444044292292</v>
      </c>
      <c r="BC340" s="25">
        <v>0.98511650832241993</v>
      </c>
      <c r="BD340" s="25">
        <v>0.98513017193928232</v>
      </c>
      <c r="BE340" s="25">
        <v>0.99506144597712465</v>
      </c>
      <c r="BF340" s="25">
        <v>0.9730220624360354</v>
      </c>
      <c r="BG340" s="25">
        <v>0.98134996620213566</v>
      </c>
      <c r="BH340" s="25">
        <v>0.9730220624360354</v>
      </c>
      <c r="BI340" s="25">
        <v>0.98600862775340647</v>
      </c>
    </row>
    <row r="341" spans="4:61">
      <c r="D341" s="25">
        <v>337</v>
      </c>
      <c r="E341" s="56">
        <f t="shared" ca="1" si="142"/>
        <v>0.33152739986066226</v>
      </c>
      <c r="F341" s="42">
        <f t="shared" ca="1" si="143"/>
        <v>262.61579328668387</v>
      </c>
      <c r="G341" s="42"/>
      <c r="H341" s="25">
        <v>337</v>
      </c>
      <c r="I341" s="42">
        <f t="shared" ca="1" si="144"/>
        <v>0.26114664824766276</v>
      </c>
      <c r="J341" s="42">
        <f t="shared" ca="1" si="145"/>
        <v>3.3119877074747048</v>
      </c>
      <c r="K341" s="4"/>
      <c r="L341" s="4"/>
      <c r="M341" s="4"/>
      <c r="O341" s="25">
        <v>337</v>
      </c>
      <c r="P341" s="58">
        <f t="shared" ca="1" si="146"/>
        <v>9.1141646209186078E-2</v>
      </c>
      <c r="Q341" s="42">
        <f t="shared" ca="1" si="147"/>
        <v>654.26407455063622</v>
      </c>
      <c r="R341" s="42"/>
      <c r="S341" s="25">
        <v>337</v>
      </c>
      <c r="T341" s="58">
        <f t="shared" ca="1" si="148"/>
        <v>0.10482322804803346</v>
      </c>
      <c r="U341" s="42">
        <f t="shared" ca="1" si="149"/>
        <v>3.1150619086577711</v>
      </c>
      <c r="W341" s="1"/>
      <c r="X341" s="1"/>
      <c r="Y341" s="1"/>
      <c r="Z341" s="1"/>
      <c r="AC341" s="49">
        <v>338</v>
      </c>
      <c r="AD341" s="90">
        <f t="shared" ca="1" si="133"/>
        <v>45357.53396182329</v>
      </c>
      <c r="AE341" s="49" t="str">
        <f t="shared" ca="1" si="134"/>
        <v>EQUIPO 1</v>
      </c>
      <c r="AF341" s="49" t="str">
        <f t="shared" ca="1" si="135"/>
        <v>FIN</v>
      </c>
      <c r="AG341" s="49">
        <f t="shared" ca="1" si="150"/>
        <v>1</v>
      </c>
      <c r="AH341" s="49">
        <f t="shared" ca="1" si="151"/>
        <v>1</v>
      </c>
      <c r="AI341" s="49">
        <f t="shared" ca="1" si="136"/>
        <v>1</v>
      </c>
      <c r="AJ341" s="49">
        <f t="shared" ca="1" si="137"/>
        <v>9900</v>
      </c>
      <c r="AK341" s="49">
        <f t="shared" ca="1" si="138"/>
        <v>40.819394917809404</v>
      </c>
      <c r="AL341" s="49">
        <f t="shared" ca="1" si="139"/>
        <v>404112.0096863131</v>
      </c>
      <c r="AM341" s="49">
        <f t="shared" ca="1" si="132"/>
        <v>404112.0096863131</v>
      </c>
      <c r="AN341" s="49">
        <f t="shared" ca="1" si="140"/>
        <v>2024</v>
      </c>
      <c r="AO341" s="49">
        <f t="shared" ca="1" si="141"/>
        <v>3</v>
      </c>
      <c r="AU341" s="25">
        <v>331</v>
      </c>
      <c r="AV341" s="25">
        <v>0.98391135437244293</v>
      </c>
      <c r="AW341" s="25">
        <v>0.97407995302057226</v>
      </c>
      <c r="AX341" s="25">
        <v>0.98842207122754733</v>
      </c>
      <c r="AY341" s="25">
        <v>0.98476024622750746</v>
      </c>
      <c r="AZ341" s="25">
        <v>0.98331796156891649</v>
      </c>
      <c r="BA341" s="25">
        <v>0.98469112994121566</v>
      </c>
      <c r="BB341" s="25">
        <v>0.9886125847554087</v>
      </c>
      <c r="BC341" s="25">
        <v>0.97841264084751023</v>
      </c>
      <c r="BD341" s="25">
        <v>0.99280383750428725</v>
      </c>
      <c r="BE341" s="25">
        <v>0.98728492840605386</v>
      </c>
      <c r="BF341" s="25">
        <v>0.98560093595480058</v>
      </c>
      <c r="BG341" s="25">
        <v>0.99124623497759767</v>
      </c>
      <c r="BH341" s="25">
        <v>0.97407995302057226</v>
      </c>
      <c r="BI341" s="25">
        <v>0.98528921491266075</v>
      </c>
    </row>
    <row r="342" spans="4:61">
      <c r="D342" s="25">
        <v>338</v>
      </c>
      <c r="E342" s="56">
        <f t="shared" ca="1" si="142"/>
        <v>0.52916077732126765</v>
      </c>
      <c r="F342" s="42">
        <f t="shared" ca="1" si="143"/>
        <v>141.31373521890205</v>
      </c>
      <c r="G342" s="42"/>
      <c r="H342" s="25">
        <v>338</v>
      </c>
      <c r="I342" s="42">
        <f t="shared" ca="1" si="144"/>
        <v>0.67846893583245649</v>
      </c>
      <c r="J342" s="42">
        <f t="shared" ca="1" si="145"/>
        <v>3.6722110546543805</v>
      </c>
      <c r="K342" s="4"/>
      <c r="L342" s="4"/>
      <c r="M342" s="4"/>
      <c r="O342" s="25">
        <v>338</v>
      </c>
      <c r="P342" s="58">
        <f t="shared" ca="1" si="146"/>
        <v>0.78320567417998221</v>
      </c>
      <c r="Q342" s="42">
        <f t="shared" ca="1" si="147"/>
        <v>59.241736133169027</v>
      </c>
      <c r="R342" s="42"/>
      <c r="S342" s="25">
        <v>338</v>
      </c>
      <c r="T342" s="58">
        <f t="shared" ca="1" si="148"/>
        <v>0.85860210808792736</v>
      </c>
      <c r="U342" s="42">
        <f t="shared" ca="1" si="149"/>
        <v>3.8267410592541866</v>
      </c>
      <c r="W342" s="1"/>
      <c r="X342" s="1"/>
      <c r="Y342" s="1"/>
      <c r="Z342" s="1"/>
      <c r="AC342" s="49">
        <v>339</v>
      </c>
      <c r="AD342" s="90">
        <f t="shared" ca="1" si="133"/>
        <v>45359.234769944866</v>
      </c>
      <c r="AE342" s="49" t="str">
        <f t="shared" ca="1" si="134"/>
        <v>EQUIPO 1</v>
      </c>
      <c r="AF342" s="49" t="str">
        <f t="shared" ca="1" si="135"/>
        <v>INICIO</v>
      </c>
      <c r="AG342" s="49">
        <f t="shared" ca="1" si="150"/>
        <v>0</v>
      </c>
      <c r="AH342" s="49">
        <f t="shared" ca="1" si="151"/>
        <v>1</v>
      </c>
      <c r="AI342" s="49">
        <f t="shared" ca="1" si="136"/>
        <v>1</v>
      </c>
      <c r="AJ342" s="49">
        <f t="shared" ca="1" si="137"/>
        <v>5400</v>
      </c>
      <c r="AK342" s="49">
        <f t="shared" ca="1" si="138"/>
        <v>3.5576276045758277</v>
      </c>
      <c r="AL342" s="49">
        <f t="shared" ca="1" si="139"/>
        <v>19211.18906470947</v>
      </c>
      <c r="AM342" s="49">
        <f t="shared" ca="1" si="132"/>
        <v>35220.513285300694</v>
      </c>
      <c r="AN342" s="49">
        <f t="shared" ca="1" si="140"/>
        <v>2024</v>
      </c>
      <c r="AO342" s="49">
        <f t="shared" ca="1" si="141"/>
        <v>3</v>
      </c>
      <c r="AU342" s="25">
        <v>332</v>
      </c>
      <c r="AV342" s="25">
        <v>0.98613915656526585</v>
      </c>
      <c r="AW342" s="25">
        <v>0.99482273435464819</v>
      </c>
      <c r="AX342" s="25">
        <v>0.99104881127868649</v>
      </c>
      <c r="AY342" s="25">
        <v>0.99261997936987245</v>
      </c>
      <c r="AZ342" s="25">
        <v>0.99031858632412384</v>
      </c>
      <c r="BA342" s="25">
        <v>0.99076109826602266</v>
      </c>
      <c r="BB342" s="25">
        <v>0.98965925953846923</v>
      </c>
      <c r="BC342" s="25">
        <v>0.98158901902028139</v>
      </c>
      <c r="BD342" s="25">
        <v>0.9816411415090589</v>
      </c>
      <c r="BE342" s="25">
        <v>0.97760056776916449</v>
      </c>
      <c r="BF342" s="25">
        <v>0.987231674271695</v>
      </c>
      <c r="BG342" s="25">
        <v>0.98692159442917859</v>
      </c>
      <c r="BH342" s="25">
        <v>0.97760056776916449</v>
      </c>
      <c r="BI342" s="25">
        <v>0.9874996751160483</v>
      </c>
    </row>
    <row r="343" spans="4:61">
      <c r="D343" s="25">
        <v>339</v>
      </c>
      <c r="E343" s="56">
        <f t="shared" ca="1" si="142"/>
        <v>0.97904375907738084</v>
      </c>
      <c r="F343" s="42">
        <f t="shared" ca="1" si="143"/>
        <v>3.0722095862533356</v>
      </c>
      <c r="G343" s="42"/>
      <c r="H343" s="25">
        <v>339</v>
      </c>
      <c r="I343" s="42">
        <f t="shared" ca="1" si="144"/>
        <v>0.57550515056156737</v>
      </c>
      <c r="J343" s="42">
        <f t="shared" ca="1" si="145"/>
        <v>3.5830678185961813</v>
      </c>
      <c r="K343" s="4"/>
      <c r="L343" s="4"/>
      <c r="M343" s="4"/>
      <c r="O343" s="25">
        <v>339</v>
      </c>
      <c r="P343" s="58">
        <f t="shared" ca="1" si="146"/>
        <v>0.21007213976274852</v>
      </c>
      <c r="Q343" s="42">
        <f t="shared" ca="1" si="147"/>
        <v>416.74473763210324</v>
      </c>
      <c r="R343" s="42"/>
      <c r="S343" s="25">
        <v>339</v>
      </c>
      <c r="T343" s="58">
        <f t="shared" ca="1" si="148"/>
        <v>0.37838721672546538</v>
      </c>
      <c r="U343" s="42">
        <f t="shared" ca="1" si="149"/>
        <v>3.4038227214596177</v>
      </c>
      <c r="W343" s="1"/>
      <c r="X343" s="1"/>
      <c r="Y343" s="1"/>
      <c r="Z343" s="1"/>
      <c r="AC343" s="49">
        <v>340</v>
      </c>
      <c r="AD343" s="90">
        <f t="shared" ca="1" si="133"/>
        <v>45359.38300442839</v>
      </c>
      <c r="AE343" s="49" t="str">
        <f t="shared" ca="1" si="134"/>
        <v>EQUIPO 1</v>
      </c>
      <c r="AF343" s="49" t="str">
        <f t="shared" ca="1" si="135"/>
        <v>FIN</v>
      </c>
      <c r="AG343" s="49">
        <f t="shared" ca="1" si="150"/>
        <v>1</v>
      </c>
      <c r="AH343" s="49">
        <f t="shared" ca="1" si="151"/>
        <v>1</v>
      </c>
      <c r="AI343" s="49">
        <f t="shared" ca="1" si="136"/>
        <v>1</v>
      </c>
      <c r="AJ343" s="49">
        <f t="shared" ca="1" si="137"/>
        <v>9900</v>
      </c>
      <c r="AK343" s="49">
        <f t="shared" ca="1" si="138"/>
        <v>44.317528844985645</v>
      </c>
      <c r="AL343" s="49">
        <f t="shared" ca="1" si="139"/>
        <v>438743.53556535789</v>
      </c>
      <c r="AM343" s="49">
        <f t="shared" ca="1" si="132"/>
        <v>438743.53556535789</v>
      </c>
      <c r="AN343" s="49">
        <f t="shared" ca="1" si="140"/>
        <v>2024</v>
      </c>
      <c r="AO343" s="49">
        <f t="shared" ca="1" si="141"/>
        <v>3</v>
      </c>
      <c r="AU343" s="25">
        <v>333</v>
      </c>
      <c r="AV343" s="25">
        <v>0.99045073930888461</v>
      </c>
      <c r="AW343" s="25">
        <v>0.98601267705565232</v>
      </c>
      <c r="AX343" s="25">
        <v>0.98529643368636888</v>
      </c>
      <c r="AY343" s="25">
        <v>0.99259684424079719</v>
      </c>
      <c r="AZ343" s="25">
        <v>0.97037300281463457</v>
      </c>
      <c r="BA343" s="25">
        <v>0.98291773380015812</v>
      </c>
      <c r="BB343" s="25">
        <v>0.99791726986319873</v>
      </c>
      <c r="BC343" s="25">
        <v>0.98022755320125743</v>
      </c>
      <c r="BD343" s="25">
        <v>0.98622837518886797</v>
      </c>
      <c r="BE343" s="25">
        <v>0.98643480110670712</v>
      </c>
      <c r="BF343" s="25">
        <v>0.99546401417087926</v>
      </c>
      <c r="BG343" s="25">
        <v>0.98828338241100744</v>
      </c>
      <c r="BH343" s="25">
        <v>0.97037300281463457</v>
      </c>
      <c r="BI343" s="25">
        <v>0.98679845769615693</v>
      </c>
    </row>
    <row r="344" spans="4:61">
      <c r="D344" s="25">
        <v>340</v>
      </c>
      <c r="E344" s="56">
        <f t="shared" ca="1" si="142"/>
        <v>0.51687722201496378</v>
      </c>
      <c r="F344" s="42">
        <f t="shared" ca="1" si="143"/>
        <v>147.19424787192617</v>
      </c>
      <c r="G344" s="42"/>
      <c r="H344" s="25">
        <v>340</v>
      </c>
      <c r="I344" s="42">
        <f t="shared" ca="1" si="144"/>
        <v>0.15753133692150634</v>
      </c>
      <c r="J344" s="42">
        <f t="shared" ca="1" si="145"/>
        <v>3.1928614672059172</v>
      </c>
      <c r="K344" s="4"/>
      <c r="L344" s="4"/>
      <c r="M344" s="4"/>
      <c r="O344" s="25">
        <v>340</v>
      </c>
      <c r="P344" s="58">
        <f t="shared" ca="1" si="146"/>
        <v>0.70267968733739417</v>
      </c>
      <c r="Q344" s="42">
        <f t="shared" ca="1" si="147"/>
        <v>87.20246232700103</v>
      </c>
      <c r="R344" s="42"/>
      <c r="S344" s="25">
        <v>340</v>
      </c>
      <c r="T344" s="58">
        <f t="shared" ca="1" si="148"/>
        <v>0.26025670011991675</v>
      </c>
      <c r="U344" s="42">
        <f t="shared" ca="1" si="149"/>
        <v>3.3020998576869967</v>
      </c>
      <c r="W344" s="1"/>
      <c r="X344" s="1"/>
      <c r="Y344" s="1"/>
      <c r="Z344" s="1"/>
      <c r="AC344" s="49">
        <v>341</v>
      </c>
      <c r="AD344" s="90">
        <f t="shared" ca="1" si="133"/>
        <v>45361.229568130264</v>
      </c>
      <c r="AE344" s="49" t="str">
        <f t="shared" ca="1" si="134"/>
        <v>EQUIPO 1</v>
      </c>
      <c r="AF344" s="49" t="str">
        <f t="shared" ca="1" si="135"/>
        <v>INICIO</v>
      </c>
      <c r="AG344" s="49">
        <f t="shared" ca="1" si="150"/>
        <v>0</v>
      </c>
      <c r="AH344" s="49">
        <f t="shared" ca="1" si="151"/>
        <v>1</v>
      </c>
      <c r="AI344" s="49">
        <f t="shared" ca="1" si="136"/>
        <v>1</v>
      </c>
      <c r="AJ344" s="49">
        <f t="shared" ca="1" si="137"/>
        <v>5400</v>
      </c>
      <c r="AK344" s="49">
        <f t="shared" ca="1" si="138"/>
        <v>3.4873492704355158</v>
      </c>
      <c r="AL344" s="49">
        <f t="shared" ca="1" si="139"/>
        <v>18831.686060351785</v>
      </c>
      <c r="AM344" s="49">
        <f t="shared" ca="1" si="132"/>
        <v>34524.757777311606</v>
      </c>
      <c r="AN344" s="49">
        <f t="shared" ca="1" si="140"/>
        <v>2024</v>
      </c>
      <c r="AO344" s="49">
        <f t="shared" ca="1" si="141"/>
        <v>3</v>
      </c>
      <c r="AU344" s="25">
        <v>334</v>
      </c>
      <c r="AV344" s="25">
        <v>0.98405128683783283</v>
      </c>
      <c r="AW344" s="25">
        <v>0.9910104116600309</v>
      </c>
      <c r="AX344" s="25">
        <v>0.99513651367530043</v>
      </c>
      <c r="AY344" s="25">
        <v>0.99286127873604635</v>
      </c>
      <c r="AZ344" s="25">
        <v>0.98675377224337302</v>
      </c>
      <c r="BA344" s="25">
        <v>0.9799757204760019</v>
      </c>
      <c r="BB344" s="25">
        <v>0.99047189826944448</v>
      </c>
      <c r="BC344" s="25">
        <v>0.98889144829015341</v>
      </c>
      <c r="BD344" s="25">
        <v>0.99497239691726114</v>
      </c>
      <c r="BE344" s="25">
        <v>0.98834238961448484</v>
      </c>
      <c r="BF344" s="25">
        <v>0.97606724444770165</v>
      </c>
      <c r="BG344" s="25">
        <v>0.992894036181734</v>
      </c>
      <c r="BH344" s="25">
        <v>0.97606724444770165</v>
      </c>
      <c r="BI344" s="25">
        <v>0.98848413912759037</v>
      </c>
    </row>
    <row r="345" spans="4:61">
      <c r="D345" s="25">
        <v>341</v>
      </c>
      <c r="E345" s="56">
        <f t="shared" ca="1" si="142"/>
        <v>0.14284554196505983</v>
      </c>
      <c r="F345" s="42">
        <f t="shared" ca="1" si="143"/>
        <v>496.89672913574839</v>
      </c>
      <c r="G345" s="42"/>
      <c r="H345" s="25">
        <v>341</v>
      </c>
      <c r="I345" s="42">
        <f t="shared" ca="1" si="144"/>
        <v>0.35339963831770049</v>
      </c>
      <c r="J345" s="42">
        <f t="shared" ca="1" si="145"/>
        <v>3.3980754468199357</v>
      </c>
      <c r="K345" s="4"/>
      <c r="L345" s="4"/>
      <c r="M345" s="4"/>
      <c r="O345" s="25">
        <v>341</v>
      </c>
      <c r="P345" s="58">
        <f t="shared" ca="1" si="146"/>
        <v>5.8185059593759192E-2</v>
      </c>
      <c r="Q345" s="42">
        <f t="shared" ca="1" si="147"/>
        <v>783.84637888788598</v>
      </c>
      <c r="R345" s="42"/>
      <c r="S345" s="25">
        <v>341</v>
      </c>
      <c r="T345" s="58">
        <f t="shared" ca="1" si="148"/>
        <v>0.93234548643066462</v>
      </c>
      <c r="U345" s="42">
        <f t="shared" ca="1" si="149"/>
        <v>3.9549295202868371</v>
      </c>
      <c r="W345" s="1"/>
      <c r="X345" s="1"/>
      <c r="Y345" s="1"/>
      <c r="Z345" s="1"/>
      <c r="AC345" s="49">
        <v>342</v>
      </c>
      <c r="AD345" s="90">
        <f t="shared" ca="1" si="133"/>
        <v>45361.374874349865</v>
      </c>
      <c r="AE345" s="49" t="str">
        <f t="shared" ca="1" si="134"/>
        <v>EQUIPO 1</v>
      </c>
      <c r="AF345" s="49" t="str">
        <f t="shared" ca="1" si="135"/>
        <v>FIN</v>
      </c>
      <c r="AG345" s="49">
        <f t="shared" ca="1" si="150"/>
        <v>1</v>
      </c>
      <c r="AH345" s="49">
        <f t="shared" ca="1" si="151"/>
        <v>1</v>
      </c>
      <c r="AI345" s="49">
        <f t="shared" ca="1" si="136"/>
        <v>1</v>
      </c>
      <c r="AJ345" s="49">
        <f t="shared" ca="1" si="137"/>
        <v>9900</v>
      </c>
      <c r="AK345" s="49">
        <f t="shared" ca="1" si="138"/>
        <v>56.485112123948056</v>
      </c>
      <c r="AL345" s="49">
        <f t="shared" ca="1" si="139"/>
        <v>559202.61002708576</v>
      </c>
      <c r="AM345" s="49">
        <f t="shared" ca="1" si="132"/>
        <v>559202.61002708576</v>
      </c>
      <c r="AN345" s="49">
        <f t="shared" ca="1" si="140"/>
        <v>2024</v>
      </c>
      <c r="AO345" s="49">
        <f t="shared" ca="1" si="141"/>
        <v>3</v>
      </c>
      <c r="AU345" s="25">
        <v>335</v>
      </c>
      <c r="AV345" s="25">
        <v>0.98451844283962131</v>
      </c>
      <c r="AW345" s="25">
        <v>0.98446405551368066</v>
      </c>
      <c r="AX345" s="25">
        <v>0.99010079152115416</v>
      </c>
      <c r="AY345" s="25">
        <v>0.98600125301208519</v>
      </c>
      <c r="AZ345" s="25">
        <v>0.99042250673455867</v>
      </c>
      <c r="BA345" s="25">
        <v>0.99279884850356293</v>
      </c>
      <c r="BB345" s="25">
        <v>0.97998653266916391</v>
      </c>
      <c r="BC345" s="25">
        <v>0.99139052569064967</v>
      </c>
      <c r="BD345" s="25">
        <v>0.98689448679706049</v>
      </c>
      <c r="BE345" s="25">
        <v>0.98542956252220237</v>
      </c>
      <c r="BF345" s="25">
        <v>0.99497516897000349</v>
      </c>
      <c r="BG345" s="25">
        <v>0.97734283511877662</v>
      </c>
      <c r="BH345" s="25">
        <v>0.97734283511877662</v>
      </c>
      <c r="BI345" s="25">
        <v>0.98699284537432308</v>
      </c>
    </row>
    <row r="346" spans="4:61">
      <c r="D346" s="25">
        <v>342</v>
      </c>
      <c r="E346" s="56">
        <f t="shared" ca="1" si="142"/>
        <v>0.73124231414089902</v>
      </c>
      <c r="F346" s="42">
        <f t="shared" ca="1" si="143"/>
        <v>63.593960794713581</v>
      </c>
      <c r="G346" s="42"/>
      <c r="H346" s="25">
        <v>342</v>
      </c>
      <c r="I346" s="42">
        <f t="shared" ca="1" si="144"/>
        <v>0.6980055906468392</v>
      </c>
      <c r="J346" s="42">
        <f t="shared" ca="1" si="145"/>
        <v>3.690251432674462</v>
      </c>
      <c r="K346" s="4"/>
      <c r="L346" s="4"/>
      <c r="M346" s="4"/>
      <c r="O346" s="25">
        <v>342</v>
      </c>
      <c r="P346" s="58">
        <f t="shared" ca="1" si="146"/>
        <v>0.61736552999169803</v>
      </c>
      <c r="Q346" s="42">
        <f t="shared" ca="1" si="147"/>
        <v>121.15332176428078</v>
      </c>
      <c r="R346" s="42"/>
      <c r="S346" s="25">
        <v>342</v>
      </c>
      <c r="T346" s="58">
        <f t="shared" ca="1" si="148"/>
        <v>0.13781780218032935</v>
      </c>
      <c r="U346" s="42">
        <f t="shared" ca="1" si="149"/>
        <v>3.1652951814843977</v>
      </c>
      <c r="W346" s="1"/>
      <c r="X346" s="1"/>
      <c r="Y346" s="1"/>
      <c r="Z346" s="1"/>
      <c r="AC346" s="49">
        <v>343</v>
      </c>
      <c r="AD346" s="90">
        <f t="shared" ca="1" si="133"/>
        <v>45363.728420688363</v>
      </c>
      <c r="AE346" s="49" t="str">
        <f t="shared" ca="1" si="134"/>
        <v>EQUIPO 1</v>
      </c>
      <c r="AF346" s="49" t="str">
        <f t="shared" ca="1" si="135"/>
        <v>INICIO</v>
      </c>
      <c r="AG346" s="49">
        <f t="shared" ca="1" si="150"/>
        <v>0</v>
      </c>
      <c r="AH346" s="49">
        <f t="shared" ca="1" si="151"/>
        <v>1</v>
      </c>
      <c r="AI346" s="49">
        <f t="shared" ca="1" si="136"/>
        <v>1</v>
      </c>
      <c r="AJ346" s="49">
        <f t="shared" ca="1" si="137"/>
        <v>5400</v>
      </c>
      <c r="AK346" s="49">
        <f t="shared" ca="1" si="138"/>
        <v>3.4313265366945416</v>
      </c>
      <c r="AL346" s="49">
        <f t="shared" ca="1" si="139"/>
        <v>18529.163298150524</v>
      </c>
      <c r="AM346" s="49">
        <f t="shared" ca="1" si="132"/>
        <v>33970.132713275962</v>
      </c>
      <c r="AN346" s="49">
        <f t="shared" ca="1" si="140"/>
        <v>2024</v>
      </c>
      <c r="AO346" s="49">
        <f t="shared" ca="1" si="141"/>
        <v>3</v>
      </c>
      <c r="AU346" s="25">
        <v>336</v>
      </c>
      <c r="AV346" s="25">
        <v>0.98237741601972672</v>
      </c>
      <c r="AW346" s="25">
        <v>0.9873574643962002</v>
      </c>
      <c r="AX346" s="25">
        <v>0.99339918935086968</v>
      </c>
      <c r="AY346" s="25">
        <v>0.99750238246173017</v>
      </c>
      <c r="AZ346" s="25">
        <v>0.98111166493242374</v>
      </c>
      <c r="BA346" s="25">
        <v>0.98792062789879942</v>
      </c>
      <c r="BB346" s="25">
        <v>0.98116053264965619</v>
      </c>
      <c r="BC346" s="25">
        <v>0.97711657159765541</v>
      </c>
      <c r="BD346" s="25">
        <v>0.99329004242062124</v>
      </c>
      <c r="BE346" s="25">
        <v>0.9931122099691081</v>
      </c>
      <c r="BF346" s="25">
        <v>0.98595189683809148</v>
      </c>
      <c r="BG346" s="25">
        <v>0.98930827466819393</v>
      </c>
      <c r="BH346" s="25">
        <v>0.97711657159765541</v>
      </c>
      <c r="BI346" s="25">
        <v>0.98743008988919434</v>
      </c>
    </row>
    <row r="347" spans="4:61">
      <c r="D347" s="25">
        <v>343</v>
      </c>
      <c r="E347" s="56">
        <f t="shared" ca="1" si="142"/>
        <v>0.10674367447151156</v>
      </c>
      <c r="F347" s="42">
        <f t="shared" ca="1" si="143"/>
        <v>581.34397016624882</v>
      </c>
      <c r="G347" s="42"/>
      <c r="H347" s="25">
        <v>343</v>
      </c>
      <c r="I347" s="42">
        <f t="shared" ca="1" si="144"/>
        <v>0.27953823385425935</v>
      </c>
      <c r="J347" s="42">
        <f t="shared" ca="1" si="145"/>
        <v>3.3301421302364229</v>
      </c>
      <c r="K347" s="4"/>
      <c r="L347" s="4"/>
      <c r="M347" s="4"/>
      <c r="O347" s="25">
        <v>343</v>
      </c>
      <c r="P347" s="58">
        <f t="shared" ca="1" si="146"/>
        <v>0.73254693131012782</v>
      </c>
      <c r="Q347" s="42">
        <f t="shared" ca="1" si="147"/>
        <v>76.412435020808658</v>
      </c>
      <c r="R347" s="42"/>
      <c r="S347" s="25">
        <v>343</v>
      </c>
      <c r="T347" s="58">
        <f t="shared" ca="1" si="148"/>
        <v>9.0403793061098803E-2</v>
      </c>
      <c r="U347" s="42">
        <f t="shared" ca="1" si="149"/>
        <v>3.0894705259856088</v>
      </c>
      <c r="W347" s="1"/>
      <c r="X347" s="1"/>
      <c r="Y347" s="1"/>
      <c r="Z347" s="1"/>
      <c r="AC347" s="49">
        <v>344</v>
      </c>
      <c r="AD347" s="90">
        <f t="shared" ca="1" si="133"/>
        <v>45363.871392627392</v>
      </c>
      <c r="AE347" s="49" t="str">
        <f t="shared" ca="1" si="134"/>
        <v>EQUIPO 1</v>
      </c>
      <c r="AF347" s="49" t="str">
        <f t="shared" ca="1" si="135"/>
        <v>FIN</v>
      </c>
      <c r="AG347" s="49">
        <f t="shared" ca="1" si="150"/>
        <v>1</v>
      </c>
      <c r="AH347" s="49">
        <f t="shared" ca="1" si="151"/>
        <v>1</v>
      </c>
      <c r="AI347" s="49">
        <f t="shared" ca="1" si="136"/>
        <v>1</v>
      </c>
      <c r="AJ347" s="49">
        <f t="shared" ca="1" si="137"/>
        <v>9900</v>
      </c>
      <c r="AK347" s="49">
        <f t="shared" ca="1" si="138"/>
        <v>149.01098922081292</v>
      </c>
      <c r="AL347" s="49">
        <f t="shared" ca="1" si="139"/>
        <v>1475208.7932860479</v>
      </c>
      <c r="AM347" s="49">
        <f t="shared" ca="1" si="132"/>
        <v>1475208.7932860479</v>
      </c>
      <c r="AN347" s="49">
        <f t="shared" ca="1" si="140"/>
        <v>2024</v>
      </c>
      <c r="AO347" s="49">
        <f t="shared" ca="1" si="141"/>
        <v>3</v>
      </c>
      <c r="AU347" s="25">
        <v>337</v>
      </c>
      <c r="AV347" s="25">
        <v>0.98922744166524035</v>
      </c>
      <c r="AW347" s="25">
        <v>0.99106400088265256</v>
      </c>
      <c r="AX347" s="25">
        <v>0.97956949603768029</v>
      </c>
      <c r="AY347" s="25">
        <v>0.98189502443304477</v>
      </c>
      <c r="AZ347" s="25">
        <v>0.98632716413946986</v>
      </c>
      <c r="BA347" s="25">
        <v>0.99167312557613274</v>
      </c>
      <c r="BB347" s="25">
        <v>0.98748260518297681</v>
      </c>
      <c r="BC347" s="25">
        <v>0.9794091545168403</v>
      </c>
      <c r="BD347" s="25">
        <v>0.98446020829926428</v>
      </c>
      <c r="BE347" s="25">
        <v>0.98877571535547992</v>
      </c>
      <c r="BF347" s="25">
        <v>0.97219226845182005</v>
      </c>
      <c r="BG347" s="25">
        <v>0.98704848706918058</v>
      </c>
      <c r="BH347" s="25">
        <v>0.97219226845182005</v>
      </c>
      <c r="BI347" s="25">
        <v>0.9849717215791618</v>
      </c>
    </row>
    <row r="348" spans="4:61">
      <c r="D348" s="25">
        <v>344</v>
      </c>
      <c r="E348" s="56">
        <f t="shared" ca="1" si="142"/>
        <v>0.9527040179372932</v>
      </c>
      <c r="F348" s="42">
        <f t="shared" ca="1" si="143"/>
        <v>7.7948196703004244</v>
      </c>
      <c r="G348" s="42"/>
      <c r="H348" s="25">
        <v>344</v>
      </c>
      <c r="I348" s="42">
        <f t="shared" ca="1" si="144"/>
        <v>0.24343994870833652</v>
      </c>
      <c r="J348" s="42">
        <f t="shared" ca="1" si="145"/>
        <v>3.2938773592948922</v>
      </c>
      <c r="K348" s="4"/>
      <c r="L348" s="4"/>
      <c r="M348" s="4"/>
      <c r="O348" s="25">
        <v>344</v>
      </c>
      <c r="P348" s="58">
        <f t="shared" ca="1" si="146"/>
        <v>0.41558866893869695</v>
      </c>
      <c r="Q348" s="42">
        <f t="shared" ca="1" si="147"/>
        <v>227.58358840959849</v>
      </c>
      <c r="R348" s="42"/>
      <c r="S348" s="25">
        <v>344</v>
      </c>
      <c r="T348" s="58">
        <f t="shared" ca="1" si="148"/>
        <v>0.63928731159476904</v>
      </c>
      <c r="U348" s="42">
        <f t="shared" ca="1" si="149"/>
        <v>3.607453014540452</v>
      </c>
      <c r="W348" s="1"/>
      <c r="X348" s="1"/>
      <c r="Y348" s="1"/>
      <c r="Z348" s="1"/>
      <c r="AC348" s="49">
        <v>345</v>
      </c>
      <c r="AD348" s="90">
        <f t="shared" ca="1" si="133"/>
        <v>45370.080183844926</v>
      </c>
      <c r="AE348" s="49" t="str">
        <f t="shared" ca="1" si="134"/>
        <v>EQUIPO 1</v>
      </c>
      <c r="AF348" s="49" t="str">
        <f t="shared" ca="1" si="135"/>
        <v>INICIO</v>
      </c>
      <c r="AG348" s="49">
        <f t="shared" ca="1" si="150"/>
        <v>0</v>
      </c>
      <c r="AH348" s="49">
        <f t="shared" ca="1" si="151"/>
        <v>1</v>
      </c>
      <c r="AI348" s="49">
        <f t="shared" ca="1" si="136"/>
        <v>1</v>
      </c>
      <c r="AJ348" s="49">
        <f t="shared" ca="1" si="137"/>
        <v>5400</v>
      </c>
      <c r="AK348" s="49">
        <f t="shared" ca="1" si="138"/>
        <v>3.3728980743326247</v>
      </c>
      <c r="AL348" s="49">
        <f t="shared" ca="1" si="139"/>
        <v>18213.649601396173</v>
      </c>
      <c r="AM348" s="49">
        <f t="shared" ca="1" si="132"/>
        <v>33391.690935892984</v>
      </c>
      <c r="AN348" s="49">
        <f t="shared" ca="1" si="140"/>
        <v>2024</v>
      </c>
      <c r="AO348" s="49">
        <f t="shared" ca="1" si="141"/>
        <v>3</v>
      </c>
      <c r="AU348" s="25">
        <v>338</v>
      </c>
      <c r="AV348" s="25">
        <v>0.98795888943094523</v>
      </c>
      <c r="AW348" s="25">
        <v>0.97748207415033639</v>
      </c>
      <c r="AX348" s="25">
        <v>0.98803847208568774</v>
      </c>
      <c r="AY348" s="25">
        <v>0.98133462285803419</v>
      </c>
      <c r="AZ348" s="25">
        <v>0.9924433016533778</v>
      </c>
      <c r="BA348" s="25">
        <v>0.98062043757637363</v>
      </c>
      <c r="BB348" s="25">
        <v>0.98875459726068837</v>
      </c>
      <c r="BC348" s="25">
        <v>0.99024973529356619</v>
      </c>
      <c r="BD348" s="25">
        <v>0.98280421479039637</v>
      </c>
      <c r="BE348" s="25">
        <v>0.97009812876062518</v>
      </c>
      <c r="BF348" s="25">
        <v>0.97381616037678076</v>
      </c>
      <c r="BG348" s="25">
        <v>0.99005841115642201</v>
      </c>
      <c r="BH348" s="25">
        <v>0.97009812876062518</v>
      </c>
      <c r="BI348" s="25">
        <v>0.98366241456421488</v>
      </c>
    </row>
    <row r="349" spans="4:61">
      <c r="D349" s="25">
        <v>345</v>
      </c>
      <c r="E349" s="56">
        <f t="shared" ca="1" si="142"/>
        <v>8.0615099031708937E-2</v>
      </c>
      <c r="F349" s="42">
        <f t="shared" ca="1" si="143"/>
        <v>664.03914065270726</v>
      </c>
      <c r="G349" s="42"/>
      <c r="H349" s="25">
        <v>345</v>
      </c>
      <c r="I349" s="42">
        <f t="shared" ca="1" si="144"/>
        <v>0.11267141472889719</v>
      </c>
      <c r="J349" s="42">
        <f t="shared" ca="1" si="145"/>
        <v>3.1250157324989187</v>
      </c>
      <c r="K349" s="4"/>
      <c r="L349" s="4"/>
      <c r="M349" s="4"/>
      <c r="O349" s="25">
        <v>345</v>
      </c>
      <c r="P349" s="58">
        <f t="shared" ca="1" si="146"/>
        <v>0.75995127309874899</v>
      </c>
      <c r="Q349" s="42">
        <f t="shared" ca="1" si="147"/>
        <v>66.954613634210233</v>
      </c>
      <c r="R349" s="42"/>
      <c r="S349" s="25">
        <v>345</v>
      </c>
      <c r="T349" s="58">
        <f t="shared" ca="1" si="148"/>
        <v>0.87803570113498086</v>
      </c>
      <c r="U349" s="42">
        <f t="shared" ca="1" si="149"/>
        <v>3.854602904177288</v>
      </c>
      <c r="W349" s="1"/>
      <c r="X349" s="1"/>
      <c r="Y349" s="1"/>
      <c r="Z349" s="1"/>
      <c r="AC349" s="49">
        <v>346</v>
      </c>
      <c r="AD349" s="90">
        <f t="shared" ca="1" si="133"/>
        <v>45370.22072126469</v>
      </c>
      <c r="AE349" s="49" t="str">
        <f t="shared" ca="1" si="134"/>
        <v>EQUIPO 1</v>
      </c>
      <c r="AF349" s="49" t="str">
        <f t="shared" ca="1" si="135"/>
        <v>FIN</v>
      </c>
      <c r="AG349" s="49">
        <f t="shared" ca="1" si="150"/>
        <v>1</v>
      </c>
      <c r="AH349" s="49">
        <f t="shared" ca="1" si="151"/>
        <v>1</v>
      </c>
      <c r="AI349" s="49">
        <f t="shared" ca="1" si="136"/>
        <v>1</v>
      </c>
      <c r="AJ349" s="49">
        <f t="shared" ca="1" si="137"/>
        <v>9900</v>
      </c>
      <c r="AK349" s="49">
        <f t="shared" ca="1" si="138"/>
        <v>146.23312233440811</v>
      </c>
      <c r="AL349" s="49">
        <f t="shared" ca="1" si="139"/>
        <v>1447707.9111106403</v>
      </c>
      <c r="AM349" s="49">
        <f t="shared" ca="1" si="132"/>
        <v>1447707.9111106403</v>
      </c>
      <c r="AN349" s="49">
        <f t="shared" ca="1" si="140"/>
        <v>2024</v>
      </c>
      <c r="AO349" s="49">
        <f t="shared" ca="1" si="141"/>
        <v>3</v>
      </c>
      <c r="AU349" s="25">
        <v>339</v>
      </c>
      <c r="AV349" s="25">
        <v>0.9926416684059598</v>
      </c>
      <c r="AW349" s="25">
        <v>0.99036586193197196</v>
      </c>
      <c r="AX349" s="25">
        <v>0.98994846912170908</v>
      </c>
      <c r="AY349" s="25">
        <v>0.98710232515937135</v>
      </c>
      <c r="AZ349" s="25">
        <v>0.98699624699462696</v>
      </c>
      <c r="BA349" s="25">
        <v>0.99205071621545349</v>
      </c>
      <c r="BB349" s="25">
        <v>0.98566199463948856</v>
      </c>
      <c r="BC349" s="25">
        <v>0.98078255669866909</v>
      </c>
      <c r="BD349" s="25">
        <v>0.98796416769397211</v>
      </c>
      <c r="BE349" s="25">
        <v>0.98489466695796235</v>
      </c>
      <c r="BF349" s="25">
        <v>0.98923629423657222</v>
      </c>
      <c r="BG349" s="25">
        <v>0.99088988476471274</v>
      </c>
      <c r="BH349" s="25">
        <v>0.98078255669866909</v>
      </c>
      <c r="BI349" s="25">
        <v>0.98821523897643759</v>
      </c>
    </row>
    <row r="350" spans="4:61">
      <c r="D350" s="25">
        <v>346</v>
      </c>
      <c r="E350" s="56">
        <f t="shared" ca="1" si="142"/>
        <v>0.26812976875904937</v>
      </c>
      <c r="F350" s="42">
        <f t="shared" ca="1" si="143"/>
        <v>320.06334913367857</v>
      </c>
      <c r="G350" s="42"/>
      <c r="H350" s="25">
        <v>346</v>
      </c>
      <c r="I350" s="42">
        <f t="shared" ca="1" si="144"/>
        <v>0.77231177840821807</v>
      </c>
      <c r="J350" s="42">
        <f t="shared" ca="1" si="145"/>
        <v>3.7646344700723113</v>
      </c>
      <c r="K350" s="4"/>
      <c r="L350" s="4"/>
      <c r="M350" s="4"/>
      <c r="O350" s="25">
        <v>346</v>
      </c>
      <c r="P350" s="58">
        <f t="shared" ca="1" si="146"/>
        <v>0.91581086718403015</v>
      </c>
      <c r="Q350" s="42">
        <f t="shared" ca="1" si="147"/>
        <v>20.212763232534666</v>
      </c>
      <c r="R350" s="42"/>
      <c r="S350" s="25">
        <v>346</v>
      </c>
      <c r="T350" s="58">
        <f t="shared" ca="1" si="148"/>
        <v>0.32491670523456029</v>
      </c>
      <c r="U350" s="42">
        <f t="shared" ca="1" si="149"/>
        <v>3.3597287931981872</v>
      </c>
      <c r="W350" s="1"/>
      <c r="X350" s="1"/>
      <c r="Y350" s="1"/>
      <c r="Z350" s="1"/>
      <c r="AC350" s="49">
        <v>347</v>
      </c>
      <c r="AD350" s="90">
        <f t="shared" ca="1" si="133"/>
        <v>45376.313768028624</v>
      </c>
      <c r="AE350" s="49" t="str">
        <f t="shared" ca="1" si="134"/>
        <v>EQUIPO 1</v>
      </c>
      <c r="AF350" s="49" t="str">
        <f t="shared" ca="1" si="135"/>
        <v>INICIO</v>
      </c>
      <c r="AG350" s="49">
        <f t="shared" ca="1" si="150"/>
        <v>0</v>
      </c>
      <c r="AH350" s="49">
        <f t="shared" ca="1" si="151"/>
        <v>1</v>
      </c>
      <c r="AI350" s="49">
        <f t="shared" ca="1" si="136"/>
        <v>1</v>
      </c>
      <c r="AJ350" s="49">
        <f t="shared" ca="1" si="137"/>
        <v>5400</v>
      </c>
      <c r="AK350" s="49">
        <f t="shared" ca="1" si="138"/>
        <v>3.4606014287564903</v>
      </c>
      <c r="AL350" s="49">
        <f t="shared" ca="1" si="139"/>
        <v>18687.247715285048</v>
      </c>
      <c r="AM350" s="49">
        <f t="shared" ca="1" si="132"/>
        <v>34259.954144689254</v>
      </c>
      <c r="AN350" s="49">
        <f t="shared" ca="1" si="140"/>
        <v>2024</v>
      </c>
      <c r="AO350" s="49">
        <f t="shared" ca="1" si="141"/>
        <v>3</v>
      </c>
      <c r="AU350" s="25">
        <v>340</v>
      </c>
      <c r="AV350" s="25">
        <v>0.98640421597819716</v>
      </c>
      <c r="AW350" s="25">
        <v>0.9862167132664007</v>
      </c>
      <c r="AX350" s="25">
        <v>0.99045036992900037</v>
      </c>
      <c r="AY350" s="25">
        <v>0.98158710541875638</v>
      </c>
      <c r="AZ350" s="25">
        <v>0.98818240364399146</v>
      </c>
      <c r="BA350" s="25">
        <v>0.96969399083693264</v>
      </c>
      <c r="BB350" s="25">
        <v>0.9856898973673659</v>
      </c>
      <c r="BC350" s="25">
        <v>0.98678343414496983</v>
      </c>
      <c r="BD350" s="25">
        <v>0.97903712262175713</v>
      </c>
      <c r="BE350" s="25">
        <v>0.97765999540446447</v>
      </c>
      <c r="BF350" s="25">
        <v>0.98439145654340265</v>
      </c>
      <c r="BG350" s="25">
        <v>0.99066475531217923</v>
      </c>
      <c r="BH350" s="25">
        <v>0.96969399083693264</v>
      </c>
      <c r="BI350" s="25">
        <v>0.98393855030337041</v>
      </c>
    </row>
    <row r="351" spans="4:61">
      <c r="D351" s="25">
        <v>347</v>
      </c>
      <c r="E351" s="56">
        <f t="shared" ca="1" si="142"/>
        <v>0.48298389723696555</v>
      </c>
      <c r="F351" s="42">
        <f t="shared" ca="1" si="143"/>
        <v>164.31964675506617</v>
      </c>
      <c r="G351" s="42"/>
      <c r="H351" s="25">
        <v>347</v>
      </c>
      <c r="I351" s="42">
        <f t="shared" ca="1" si="144"/>
        <v>0.47902208195248841</v>
      </c>
      <c r="J351" s="42">
        <f t="shared" ca="1" si="145"/>
        <v>3.5037194796463056</v>
      </c>
      <c r="K351" s="4"/>
      <c r="L351" s="4"/>
      <c r="M351" s="4"/>
      <c r="O351" s="25">
        <v>347</v>
      </c>
      <c r="P351" s="58">
        <f t="shared" ca="1" si="146"/>
        <v>0.41738250730347204</v>
      </c>
      <c r="Q351" s="42">
        <f t="shared" ca="1" si="147"/>
        <v>226.40906837478448</v>
      </c>
      <c r="R351" s="42"/>
      <c r="S351" s="25">
        <v>347</v>
      </c>
      <c r="T351" s="58">
        <f t="shared" ca="1" si="148"/>
        <v>0.59530495929817584</v>
      </c>
      <c r="U351" s="42">
        <f t="shared" ca="1" si="149"/>
        <v>3.5722016978795161</v>
      </c>
      <c r="W351" s="1"/>
      <c r="X351" s="1"/>
      <c r="Y351" s="1"/>
      <c r="Z351" s="1"/>
      <c r="AC351" s="49">
        <v>348</v>
      </c>
      <c r="AD351" s="90">
        <f t="shared" ca="1" si="133"/>
        <v>45376.457959754822</v>
      </c>
      <c r="AE351" s="49" t="str">
        <f t="shared" ca="1" si="134"/>
        <v>EQUIPO 1</v>
      </c>
      <c r="AF351" s="49" t="str">
        <f t="shared" ca="1" si="135"/>
        <v>FIN</v>
      </c>
      <c r="AG351" s="49">
        <f t="shared" ca="1" si="150"/>
        <v>1</v>
      </c>
      <c r="AH351" s="49">
        <f t="shared" ca="1" si="151"/>
        <v>1</v>
      </c>
      <c r="AI351" s="49">
        <f t="shared" ca="1" si="136"/>
        <v>1</v>
      </c>
      <c r="AJ351" s="49">
        <f t="shared" ca="1" si="137"/>
        <v>9900</v>
      </c>
      <c r="AK351" s="49">
        <f t="shared" ca="1" si="138"/>
        <v>133.21638003189582</v>
      </c>
      <c r="AL351" s="49">
        <f t="shared" ca="1" si="139"/>
        <v>1318842.1623157687</v>
      </c>
      <c r="AM351" s="49">
        <f t="shared" ca="1" si="132"/>
        <v>1318842.1623157687</v>
      </c>
      <c r="AN351" s="49">
        <f t="shared" ca="1" si="140"/>
        <v>2024</v>
      </c>
      <c r="AO351" s="49">
        <f t="shared" ca="1" si="141"/>
        <v>3</v>
      </c>
      <c r="AU351" s="25">
        <v>341</v>
      </c>
      <c r="AV351" s="25">
        <v>0.98232386559516971</v>
      </c>
      <c r="AW351" s="25">
        <v>0.97949431361316452</v>
      </c>
      <c r="AX351" s="25">
        <v>0.99226616743382412</v>
      </c>
      <c r="AY351" s="25">
        <v>0.99711505122865085</v>
      </c>
      <c r="AZ351" s="25">
        <v>0.9907692832476851</v>
      </c>
      <c r="BA351" s="25">
        <v>0.99053779080078896</v>
      </c>
      <c r="BB351" s="25">
        <v>0.98675359121675799</v>
      </c>
      <c r="BC351" s="25">
        <v>0.99572994154908823</v>
      </c>
      <c r="BD351" s="25">
        <v>0.98507807050423901</v>
      </c>
      <c r="BE351" s="25">
        <v>0.98776897813097564</v>
      </c>
      <c r="BF351" s="25">
        <v>0.98325974467703481</v>
      </c>
      <c r="BG351" s="25">
        <v>0.98395287140659271</v>
      </c>
      <c r="BH351" s="25">
        <v>0.97949431361316452</v>
      </c>
      <c r="BI351" s="25">
        <v>0.98784477604168508</v>
      </c>
    </row>
    <row r="352" spans="4:61">
      <c r="D352" s="25">
        <v>348</v>
      </c>
      <c r="E352" s="56">
        <f t="shared" ca="1" si="142"/>
        <v>0.81084337594761369</v>
      </c>
      <c r="F352" s="42">
        <f t="shared" ca="1" si="143"/>
        <v>40.518125359923729</v>
      </c>
      <c r="G352" s="42"/>
      <c r="H352" s="25">
        <v>348</v>
      </c>
      <c r="I352" s="42">
        <f t="shared" ca="1" si="144"/>
        <v>0.47045871609135848</v>
      </c>
      <c r="J352" s="42">
        <f t="shared" ca="1" si="145"/>
        <v>3.4966965553977678</v>
      </c>
      <c r="K352" s="4"/>
      <c r="L352" s="4"/>
      <c r="M352" s="4"/>
      <c r="O352" s="25">
        <v>348</v>
      </c>
      <c r="P352" s="58">
        <f t="shared" ca="1" si="146"/>
        <v>0.25185939664441115</v>
      </c>
      <c r="Q352" s="42">
        <f t="shared" ca="1" si="147"/>
        <v>365.91844021205623</v>
      </c>
      <c r="R352" s="42"/>
      <c r="S352" s="25">
        <v>348</v>
      </c>
      <c r="T352" s="58">
        <f t="shared" ca="1" si="148"/>
        <v>0.18272087662719194</v>
      </c>
      <c r="U352" s="42">
        <f t="shared" ca="1" si="149"/>
        <v>3.2218760803937707</v>
      </c>
      <c r="W352" s="1"/>
      <c r="X352" s="1"/>
      <c r="Y352" s="1"/>
      <c r="Z352" s="1"/>
      <c r="AC352" s="49">
        <v>349</v>
      </c>
      <c r="AD352" s="90">
        <f t="shared" ca="1" si="133"/>
        <v>45382.008642256151</v>
      </c>
      <c r="AE352" s="49" t="str">
        <f t="shared" ca="1" si="134"/>
        <v>EQUIPO 1</v>
      </c>
      <c r="AF352" s="49" t="str">
        <f t="shared" ca="1" si="135"/>
        <v>INICIO</v>
      </c>
      <c r="AG352" s="49">
        <f t="shared" ca="1" si="150"/>
        <v>0</v>
      </c>
      <c r="AH352" s="49">
        <f t="shared" ca="1" si="151"/>
        <v>1</v>
      </c>
      <c r="AI352" s="49">
        <f t="shared" ca="1" si="136"/>
        <v>1</v>
      </c>
      <c r="AJ352" s="49">
        <f t="shared" ca="1" si="137"/>
        <v>5400</v>
      </c>
      <c r="AK352" s="49">
        <f t="shared" ca="1" si="138"/>
        <v>3.6608995057758875</v>
      </c>
      <c r="AL352" s="49">
        <f t="shared" ca="1" si="139"/>
        <v>19768.857331189793</v>
      </c>
      <c r="AM352" s="49">
        <f t="shared" ca="1" si="132"/>
        <v>36242.905107181286</v>
      </c>
      <c r="AN352" s="49">
        <f t="shared" ca="1" si="140"/>
        <v>2024</v>
      </c>
      <c r="AO352" s="49">
        <f t="shared" ca="1" si="141"/>
        <v>3</v>
      </c>
      <c r="AU352" s="25">
        <v>342</v>
      </c>
      <c r="AV352" s="25">
        <v>0.97764660849963081</v>
      </c>
      <c r="AW352" s="25">
        <v>0.99095138040065855</v>
      </c>
      <c r="AX352" s="25">
        <v>0.98586080398813325</v>
      </c>
      <c r="AY352" s="25">
        <v>0.99731421675271303</v>
      </c>
      <c r="AZ352" s="25">
        <v>0.98826905343084304</v>
      </c>
      <c r="BA352" s="25">
        <v>0.98732972587910794</v>
      </c>
      <c r="BB352" s="25">
        <v>0.99066444263524089</v>
      </c>
      <c r="BC352" s="25">
        <v>0.98406001009672317</v>
      </c>
      <c r="BD352" s="25">
        <v>0.97150837629879838</v>
      </c>
      <c r="BE352" s="25">
        <v>0.97935173932590613</v>
      </c>
      <c r="BF352" s="25">
        <v>0.99477049433798215</v>
      </c>
      <c r="BG352" s="25">
        <v>0.99342634444602274</v>
      </c>
      <c r="BH352" s="25">
        <v>0.97150837629879838</v>
      </c>
      <c r="BI352" s="25">
        <v>0.9866849303829397</v>
      </c>
    </row>
    <row r="353" spans="4:61">
      <c r="D353" s="25">
        <v>349</v>
      </c>
      <c r="E353" s="56">
        <f t="shared" ca="1" si="142"/>
        <v>0.30770269968217812</v>
      </c>
      <c r="F353" s="42">
        <f t="shared" ca="1" si="143"/>
        <v>282.65674521807051</v>
      </c>
      <c r="G353" s="42"/>
      <c r="H353" s="25">
        <v>349</v>
      </c>
      <c r="I353" s="42">
        <f t="shared" ca="1" si="144"/>
        <v>1.771624837632757E-2</v>
      </c>
      <c r="J353" s="42">
        <f t="shared" ca="1" si="145"/>
        <v>2.8341110161288263</v>
      </c>
      <c r="K353" s="4"/>
      <c r="L353" s="4"/>
      <c r="M353" s="4"/>
      <c r="O353" s="25">
        <v>349</v>
      </c>
      <c r="P353" s="58">
        <f t="shared" ca="1" si="146"/>
        <v>0.31273960813620949</v>
      </c>
      <c r="Q353" s="42">
        <f t="shared" ca="1" si="147"/>
        <v>305.72511654347556</v>
      </c>
      <c r="R353" s="42"/>
      <c r="S353" s="25">
        <v>349</v>
      </c>
      <c r="T353" s="58">
        <f t="shared" ca="1" si="148"/>
        <v>0.95112392905408871</v>
      </c>
      <c r="U353" s="42">
        <f t="shared" ca="1" si="149"/>
        <v>4.004551041172058</v>
      </c>
      <c r="W353" s="1"/>
      <c r="X353" s="1"/>
      <c r="Y353" s="1"/>
      <c r="Z353" s="1"/>
      <c r="AC353" s="49">
        <v>350</v>
      </c>
      <c r="AD353" s="90">
        <f t="shared" ca="1" si="133"/>
        <v>45382.161179735558</v>
      </c>
      <c r="AE353" s="49" t="str">
        <f t="shared" ca="1" si="134"/>
        <v>EQUIPO 1</v>
      </c>
      <c r="AF353" s="49" t="str">
        <f t="shared" ca="1" si="135"/>
        <v>FIN</v>
      </c>
      <c r="AG353" s="49">
        <f t="shared" ca="1" si="150"/>
        <v>1</v>
      </c>
      <c r="AH353" s="49">
        <f t="shared" ca="1" si="151"/>
        <v>1</v>
      </c>
      <c r="AI353" s="49">
        <f t="shared" ca="1" si="136"/>
        <v>1</v>
      </c>
      <c r="AJ353" s="49">
        <f t="shared" ca="1" si="137"/>
        <v>9900</v>
      </c>
      <c r="AK353" s="49">
        <f t="shared" ca="1" si="138"/>
        <v>247.24599643866532</v>
      </c>
      <c r="AL353" s="49">
        <f t="shared" ca="1" si="139"/>
        <v>2447735.3647427866</v>
      </c>
      <c r="AM353" s="49">
        <f t="shared" ca="1" si="132"/>
        <v>2447735.3647427866</v>
      </c>
      <c r="AN353" s="49">
        <f t="shared" ca="1" si="140"/>
        <v>2024</v>
      </c>
      <c r="AO353" s="49">
        <f t="shared" ca="1" si="141"/>
        <v>3</v>
      </c>
      <c r="AU353" s="25">
        <v>343</v>
      </c>
      <c r="AV353" s="25">
        <v>0.97875503231808758</v>
      </c>
      <c r="AW353" s="25">
        <v>0.9836744978834715</v>
      </c>
      <c r="AX353" s="25">
        <v>0.97043621642952937</v>
      </c>
      <c r="AY353" s="25">
        <v>0.98284637503695493</v>
      </c>
      <c r="AZ353" s="25">
        <v>0.96826428534906284</v>
      </c>
      <c r="BA353" s="25">
        <v>0.99064685060743229</v>
      </c>
      <c r="BB353" s="25">
        <v>0.98257210593381461</v>
      </c>
      <c r="BC353" s="25">
        <v>0.99106959066041544</v>
      </c>
      <c r="BD353" s="25">
        <v>0.99324903634644479</v>
      </c>
      <c r="BE353" s="25">
        <v>0.9927240896863474</v>
      </c>
      <c r="BF353" s="25">
        <v>0.98227546198754834</v>
      </c>
      <c r="BG353" s="25">
        <v>0.98865292212930811</v>
      </c>
      <c r="BH353" s="25">
        <v>0.96826428534906284</v>
      </c>
      <c r="BI353" s="25">
        <v>0.98375034064311384</v>
      </c>
    </row>
    <row r="354" spans="4:61">
      <c r="D354" s="25">
        <v>350</v>
      </c>
      <c r="E354" s="56">
        <f t="shared" ca="1" si="142"/>
        <v>0.54935457072279981</v>
      </c>
      <c r="F354" s="42">
        <f t="shared" ca="1" si="143"/>
        <v>131.99320335050797</v>
      </c>
      <c r="G354" s="42"/>
      <c r="H354" s="25">
        <v>350</v>
      </c>
      <c r="I354" s="42">
        <f t="shared" ca="1" si="144"/>
        <v>0.96890980171481722</v>
      </c>
      <c r="J354" s="42">
        <f t="shared" ca="1" si="145"/>
        <v>4.1298500279938155</v>
      </c>
      <c r="K354" s="4"/>
      <c r="L354" s="4"/>
      <c r="M354" s="4"/>
      <c r="O354" s="25">
        <v>350</v>
      </c>
      <c r="P354" s="58">
        <f t="shared" ca="1" si="146"/>
        <v>0.89652307932747788</v>
      </c>
      <c r="Q354" s="42">
        <f t="shared" ca="1" si="147"/>
        <v>25.390834436831355</v>
      </c>
      <c r="R354" s="42"/>
      <c r="S354" s="25">
        <v>350</v>
      </c>
      <c r="T354" s="58">
        <f t="shared" ca="1" si="148"/>
        <v>0.53955733805407657</v>
      </c>
      <c r="U354" s="42">
        <f t="shared" ca="1" si="149"/>
        <v>3.5288351540122371</v>
      </c>
      <c r="W354" s="1"/>
      <c r="X354" s="1"/>
      <c r="Y354" s="1"/>
      <c r="Z354" s="1"/>
      <c r="AC354" s="49">
        <v>351</v>
      </c>
      <c r="AD354" s="90">
        <f t="shared" ca="1" si="133"/>
        <v>45392.463096253836</v>
      </c>
      <c r="AE354" s="49" t="str">
        <f t="shared" ca="1" si="134"/>
        <v>EQUIPO 2</v>
      </c>
      <c r="AF354" s="49" t="str">
        <f t="shared" ca="1" si="135"/>
        <v>INICIO</v>
      </c>
      <c r="AG354" s="49">
        <f t="shared" ca="1" si="150"/>
        <v>1</v>
      </c>
      <c r="AH354" s="49">
        <f t="shared" ca="1" si="151"/>
        <v>0</v>
      </c>
      <c r="AI354" s="49">
        <f t="shared" ca="1" si="136"/>
        <v>1</v>
      </c>
      <c r="AJ354" s="49">
        <f t="shared" ca="1" si="137"/>
        <v>4500</v>
      </c>
      <c r="AK354" s="49">
        <f t="shared" ca="1" si="138"/>
        <v>3.4866948702838272</v>
      </c>
      <c r="AL354" s="49">
        <f t="shared" ca="1" si="139"/>
        <v>15690.126916277222</v>
      </c>
      <c r="AM354" s="49">
        <f t="shared" ca="1" si="132"/>
        <v>34518.279215809889</v>
      </c>
      <c r="AN354" s="49">
        <f t="shared" ca="1" si="140"/>
        <v>2024</v>
      </c>
      <c r="AO354" s="49">
        <f t="shared" ca="1" si="141"/>
        <v>4</v>
      </c>
      <c r="AU354" s="25">
        <v>344</v>
      </c>
      <c r="AV354" s="25">
        <v>0.98398217740230542</v>
      </c>
      <c r="AW354" s="25">
        <v>0.98788601754204997</v>
      </c>
      <c r="AX354" s="25">
        <v>0.99016066617537235</v>
      </c>
      <c r="AY354" s="25">
        <v>0.98182905321128056</v>
      </c>
      <c r="AZ354" s="25">
        <v>0.98388820374804864</v>
      </c>
      <c r="BA354" s="25">
        <v>0.98315845756074083</v>
      </c>
      <c r="BB354" s="25">
        <v>0.9833424309293517</v>
      </c>
      <c r="BC354" s="25">
        <v>0.96742552195357756</v>
      </c>
      <c r="BD354" s="25">
        <v>0.98677348351582117</v>
      </c>
      <c r="BE354" s="25">
        <v>0.98188796089175223</v>
      </c>
      <c r="BF354" s="25">
        <v>0.98544776252963462</v>
      </c>
      <c r="BG354" s="25">
        <v>0.96762271033574099</v>
      </c>
      <c r="BH354" s="25">
        <v>0.96742552195357756</v>
      </c>
      <c r="BI354" s="25">
        <v>0.98197270339886522</v>
      </c>
    </row>
    <row r="355" spans="4:61">
      <c r="D355" s="25">
        <v>351</v>
      </c>
      <c r="E355" s="56">
        <f t="shared" ca="1" si="142"/>
        <v>0.52870245082229106</v>
      </c>
      <c r="F355" s="42">
        <f t="shared" ca="1" si="143"/>
        <v>141.53021154558286</v>
      </c>
      <c r="G355" s="42"/>
      <c r="H355" s="25">
        <v>351</v>
      </c>
      <c r="I355" s="42">
        <f t="shared" ca="1" si="144"/>
        <v>0.70770283497978026</v>
      </c>
      <c r="J355" s="42">
        <f t="shared" ca="1" si="145"/>
        <v>3.6993981835174301</v>
      </c>
      <c r="K355" s="4"/>
      <c r="L355" s="4"/>
      <c r="M355" s="4"/>
      <c r="O355" s="25">
        <v>351</v>
      </c>
      <c r="P355" s="58">
        <f t="shared" ca="1" si="146"/>
        <v>0.83762695564646306</v>
      </c>
      <c r="Q355" s="42">
        <f t="shared" ca="1" si="147"/>
        <v>42.240121388024761</v>
      </c>
      <c r="R355" s="42"/>
      <c r="S355" s="25">
        <v>351</v>
      </c>
      <c r="T355" s="58">
        <f t="shared" ca="1" si="148"/>
        <v>4.3880941089530667E-2</v>
      </c>
      <c r="U355" s="42">
        <f t="shared" ca="1" si="149"/>
        <v>2.9766790424453626</v>
      </c>
      <c r="W355" s="1"/>
      <c r="X355" s="1"/>
      <c r="Y355" s="1"/>
      <c r="Z355" s="1"/>
      <c r="AC355" s="49">
        <v>352</v>
      </c>
      <c r="AD355" s="90">
        <f t="shared" ca="1" si="133"/>
        <v>45392.608375206764</v>
      </c>
      <c r="AE355" s="49" t="str">
        <f t="shared" ca="1" si="134"/>
        <v>EQUIPO 2</v>
      </c>
      <c r="AF355" s="49" t="str">
        <f t="shared" ca="1" si="135"/>
        <v>FIN</v>
      </c>
      <c r="AG355" s="49">
        <f t="shared" ca="1" si="150"/>
        <v>1</v>
      </c>
      <c r="AH355" s="49">
        <f t="shared" ca="1" si="151"/>
        <v>1</v>
      </c>
      <c r="AI355" s="49">
        <f t="shared" ca="1" si="136"/>
        <v>1</v>
      </c>
      <c r="AJ355" s="49">
        <f t="shared" ca="1" si="137"/>
        <v>9900</v>
      </c>
      <c r="AK355" s="49">
        <f t="shared" ca="1" si="138"/>
        <v>203.30774559901329</v>
      </c>
      <c r="AL355" s="49">
        <f t="shared" ca="1" si="139"/>
        <v>2012746.6814302315</v>
      </c>
      <c r="AM355" s="49">
        <f t="shared" ca="1" si="132"/>
        <v>2012746.6814302315</v>
      </c>
      <c r="AN355" s="49">
        <f t="shared" ca="1" si="140"/>
        <v>2024</v>
      </c>
      <c r="AO355" s="49">
        <f t="shared" ca="1" si="141"/>
        <v>4</v>
      </c>
      <c r="AU355" s="25">
        <v>345</v>
      </c>
      <c r="AV355" s="25">
        <v>0.98473594560456335</v>
      </c>
      <c r="AW355" s="25">
        <v>0.9855559884517282</v>
      </c>
      <c r="AX355" s="25">
        <v>0.99729435983951387</v>
      </c>
      <c r="AY355" s="25">
        <v>0.98920587859311726</v>
      </c>
      <c r="AZ355" s="25">
        <v>0.98577706370195206</v>
      </c>
      <c r="BA355" s="25">
        <v>0.98486506996315193</v>
      </c>
      <c r="BB355" s="25">
        <v>0.98070773995085692</v>
      </c>
      <c r="BC355" s="25">
        <v>0.98550134274756218</v>
      </c>
      <c r="BD355" s="25">
        <v>0.99475909684139641</v>
      </c>
      <c r="BE355" s="25">
        <v>0.98253214541813971</v>
      </c>
      <c r="BF355" s="25">
        <v>0.98977699108855266</v>
      </c>
      <c r="BG355" s="25">
        <v>0.98159669728446874</v>
      </c>
      <c r="BH355" s="25">
        <v>0.98070773995085692</v>
      </c>
      <c r="BI355" s="25">
        <v>0.98684674224342983</v>
      </c>
    </row>
    <row r="356" spans="4:61">
      <c r="D356" s="25">
        <v>352</v>
      </c>
      <c r="E356" s="56">
        <f t="shared" ca="1" si="142"/>
        <v>0.7554124499402648</v>
      </c>
      <c r="F356" s="42">
        <f t="shared" ca="1" si="143"/>
        <v>56.21050989273504</v>
      </c>
      <c r="G356" s="42"/>
      <c r="H356" s="25">
        <v>352</v>
      </c>
      <c r="I356" s="42">
        <f t="shared" ca="1" si="144"/>
        <v>0.44964545164256187</v>
      </c>
      <c r="J356" s="42">
        <f t="shared" ca="1" si="145"/>
        <v>3.4795739858770105</v>
      </c>
      <c r="K356" s="4"/>
      <c r="L356" s="4"/>
      <c r="M356" s="4"/>
      <c r="O356" s="25">
        <v>352</v>
      </c>
      <c r="P356" s="58">
        <f t="shared" ca="1" si="146"/>
        <v>0.21141714761562147</v>
      </c>
      <c r="Q356" s="42">
        <f t="shared" ca="1" si="147"/>
        <v>414.95124676241272</v>
      </c>
      <c r="R356" s="42"/>
      <c r="S356" s="25">
        <v>352</v>
      </c>
      <c r="T356" s="58">
        <f t="shared" ca="1" si="148"/>
        <v>0.48830402643407944</v>
      </c>
      <c r="U356" s="42">
        <f t="shared" ca="1" si="149"/>
        <v>3.4895194066242365</v>
      </c>
      <c r="W356" s="1"/>
      <c r="X356" s="1"/>
      <c r="Y356" s="1"/>
      <c r="Z356" s="1"/>
      <c r="AC356" s="49">
        <v>353</v>
      </c>
      <c r="AD356" s="90">
        <f t="shared" ca="1" si="133"/>
        <v>45401.07953127339</v>
      </c>
      <c r="AE356" s="49" t="str">
        <f t="shared" ca="1" si="134"/>
        <v>EQUIPO 2</v>
      </c>
      <c r="AF356" s="49" t="str">
        <f t="shared" ca="1" si="135"/>
        <v>INICIO</v>
      </c>
      <c r="AG356" s="49">
        <f t="shared" ca="1" si="150"/>
        <v>1</v>
      </c>
      <c r="AH356" s="49">
        <f t="shared" ca="1" si="151"/>
        <v>0</v>
      </c>
      <c r="AI356" s="49">
        <f t="shared" ca="1" si="136"/>
        <v>1</v>
      </c>
      <c r="AJ356" s="49">
        <f t="shared" ca="1" si="137"/>
        <v>4500</v>
      </c>
      <c r="AK356" s="49">
        <f t="shared" ca="1" si="138"/>
        <v>3.3398317450191826</v>
      </c>
      <c r="AL356" s="49">
        <f t="shared" ca="1" si="139"/>
        <v>15029.242852586322</v>
      </c>
      <c r="AM356" s="49">
        <f t="shared" ca="1" si="132"/>
        <v>33064.334275689907</v>
      </c>
      <c r="AN356" s="49">
        <f t="shared" ca="1" si="140"/>
        <v>2024</v>
      </c>
      <c r="AO356" s="49">
        <f t="shared" ca="1" si="141"/>
        <v>4</v>
      </c>
      <c r="AU356" s="25">
        <v>346</v>
      </c>
      <c r="AV356" s="25">
        <v>1</v>
      </c>
      <c r="AW356" s="25">
        <v>0.98600810297627117</v>
      </c>
      <c r="AX356" s="25">
        <v>0.98324291041831691</v>
      </c>
      <c r="AY356" s="25">
        <v>0.98373401759456647</v>
      </c>
      <c r="AZ356" s="25">
        <v>0.97730408702995164</v>
      </c>
      <c r="BA356" s="25">
        <v>0.99515514852312403</v>
      </c>
      <c r="BB356" s="25">
        <v>0.98204544131561522</v>
      </c>
      <c r="BC356" s="25">
        <v>0.99002220055973</v>
      </c>
      <c r="BD356" s="25">
        <v>0.99221732292241616</v>
      </c>
      <c r="BE356" s="25">
        <v>0.99259886876123482</v>
      </c>
      <c r="BF356" s="25">
        <v>0.99310352220854858</v>
      </c>
      <c r="BG356" s="25">
        <v>0.98320637749472384</v>
      </c>
      <c r="BH356" s="25">
        <v>0.97730408702995164</v>
      </c>
      <c r="BI356" s="25">
        <v>0.98818710978045021</v>
      </c>
    </row>
    <row r="357" spans="4:61">
      <c r="D357" s="25">
        <v>353</v>
      </c>
      <c r="E357" s="56">
        <f t="shared" ca="1" si="142"/>
        <v>0.28955270197296601</v>
      </c>
      <c r="F357" s="42">
        <f t="shared" ca="1" si="143"/>
        <v>299.1129778851905</v>
      </c>
      <c r="G357" s="42"/>
      <c r="H357" s="25">
        <v>353</v>
      </c>
      <c r="I357" s="42">
        <f t="shared" ca="1" si="144"/>
        <v>8.3700444632541782E-2</v>
      </c>
      <c r="J357" s="42">
        <f t="shared" ca="1" si="145"/>
        <v>3.0701087709023187</v>
      </c>
      <c r="K357" s="4"/>
      <c r="L357" s="4"/>
      <c r="M357" s="4"/>
      <c r="O357" s="25">
        <v>353</v>
      </c>
      <c r="P357" s="58">
        <f t="shared" ca="1" si="146"/>
        <v>0.66259397843611678</v>
      </c>
      <c r="Q357" s="42">
        <f t="shared" ca="1" si="147"/>
        <v>102.54036627212523</v>
      </c>
      <c r="R357" s="42"/>
      <c r="S357" s="25">
        <v>353</v>
      </c>
      <c r="T357" s="58">
        <f t="shared" ca="1" si="148"/>
        <v>0.25964894472753564</v>
      </c>
      <c r="U357" s="42">
        <f t="shared" ca="1" si="149"/>
        <v>3.3015271605769421</v>
      </c>
      <c r="W357" s="1"/>
      <c r="X357" s="1"/>
      <c r="Y357" s="1"/>
      <c r="Z357" s="1"/>
      <c r="AC357" s="49">
        <v>354</v>
      </c>
      <c r="AD357" s="90">
        <f t="shared" ca="1" si="133"/>
        <v>45401.218690929432</v>
      </c>
      <c r="AE357" s="49" t="str">
        <f t="shared" ca="1" si="134"/>
        <v>EQUIPO 2</v>
      </c>
      <c r="AF357" s="49" t="str">
        <f t="shared" ca="1" si="135"/>
        <v>FIN</v>
      </c>
      <c r="AG357" s="49">
        <f t="shared" ca="1" si="150"/>
        <v>1</v>
      </c>
      <c r="AH357" s="49">
        <f t="shared" ca="1" si="151"/>
        <v>1</v>
      </c>
      <c r="AI357" s="49">
        <f t="shared" ca="1" si="136"/>
        <v>1</v>
      </c>
      <c r="AJ357" s="49">
        <f t="shared" ca="1" si="137"/>
        <v>9900</v>
      </c>
      <c r="AK357" s="49">
        <f t="shared" ca="1" si="138"/>
        <v>543.74963321140967</v>
      </c>
      <c r="AL357" s="49">
        <f t="shared" ca="1" si="139"/>
        <v>5383121.3687929558</v>
      </c>
      <c r="AM357" s="49">
        <f t="shared" ca="1" si="132"/>
        <v>5383121.3687929558</v>
      </c>
      <c r="AN357" s="49">
        <f t="shared" ca="1" si="140"/>
        <v>2024</v>
      </c>
      <c r="AO357" s="49">
        <f t="shared" ca="1" si="141"/>
        <v>4</v>
      </c>
      <c r="AU357" s="25">
        <v>347</v>
      </c>
      <c r="AV357" s="25">
        <v>0.99544691756862902</v>
      </c>
      <c r="AW357" s="25">
        <v>0.98703079815764305</v>
      </c>
      <c r="AX357" s="25">
        <v>0.99316925156557356</v>
      </c>
      <c r="AY357" s="25">
        <v>0.97567676673670223</v>
      </c>
      <c r="AZ357" s="25">
        <v>0.98919132846299018</v>
      </c>
      <c r="BA357" s="25">
        <v>0.98790601794925459</v>
      </c>
      <c r="BB357" s="25">
        <v>0.98392456964569786</v>
      </c>
      <c r="BC357" s="25">
        <v>0.98442107914615362</v>
      </c>
      <c r="BD357" s="25">
        <v>0.98632791720383528</v>
      </c>
      <c r="BE357" s="25">
        <v>0.99242709569493981</v>
      </c>
      <c r="BF357" s="25">
        <v>0.99096880256494679</v>
      </c>
      <c r="BG357" s="25">
        <v>0.99223557908085924</v>
      </c>
      <c r="BH357" s="25">
        <v>0.97567676673670223</v>
      </c>
      <c r="BI357" s="25">
        <v>0.98831434717713673</v>
      </c>
    </row>
    <row r="358" spans="4:61">
      <c r="D358" s="25">
        <v>354</v>
      </c>
      <c r="E358" s="56">
        <f t="shared" ca="1" si="142"/>
        <v>0.10500509586506945</v>
      </c>
      <c r="F358" s="42">
        <f t="shared" ca="1" si="143"/>
        <v>586.14686353878972</v>
      </c>
      <c r="G358" s="42"/>
      <c r="H358" s="25">
        <v>354</v>
      </c>
      <c r="I358" s="42">
        <f t="shared" ca="1" si="144"/>
        <v>0.59892620785019712</v>
      </c>
      <c r="J358" s="42">
        <f t="shared" ca="1" si="145"/>
        <v>3.602711313935961</v>
      </c>
      <c r="K358" s="4"/>
      <c r="L358" s="4"/>
      <c r="M358" s="4"/>
      <c r="O358" s="25">
        <v>354</v>
      </c>
      <c r="P358" s="58">
        <f t="shared" ca="1" si="146"/>
        <v>0.55976961404524439</v>
      </c>
      <c r="Q358" s="42">
        <f t="shared" ca="1" si="147"/>
        <v>147.16954438113075</v>
      </c>
      <c r="R358" s="42"/>
      <c r="S358" s="25">
        <v>354</v>
      </c>
      <c r="T358" s="58">
        <f t="shared" ca="1" si="148"/>
        <v>0.40912838084964775</v>
      </c>
      <c r="U358" s="42">
        <f t="shared" ca="1" si="149"/>
        <v>3.4282518660789392</v>
      </c>
      <c r="W358" s="1"/>
      <c r="X358" s="1"/>
      <c r="Y358" s="1"/>
      <c r="Z358" s="1"/>
      <c r="AC358" s="49">
        <v>355</v>
      </c>
      <c r="AD358" s="90">
        <f t="shared" ca="1" si="133"/>
        <v>45423.874925646574</v>
      </c>
      <c r="AE358" s="49" t="str">
        <f t="shared" ca="1" si="134"/>
        <v>EQUIPO 2</v>
      </c>
      <c r="AF358" s="49" t="str">
        <f t="shared" ca="1" si="135"/>
        <v>INICIO</v>
      </c>
      <c r="AG358" s="49">
        <f t="shared" ca="1" si="150"/>
        <v>1</v>
      </c>
      <c r="AH358" s="49">
        <f t="shared" ca="1" si="151"/>
        <v>0</v>
      </c>
      <c r="AI358" s="49">
        <f t="shared" ca="1" si="136"/>
        <v>1</v>
      </c>
      <c r="AJ358" s="49">
        <f t="shared" ca="1" si="137"/>
        <v>4500</v>
      </c>
      <c r="AK358" s="49">
        <f t="shared" ca="1" si="138"/>
        <v>3.1635886561707594</v>
      </c>
      <c r="AL358" s="49">
        <f t="shared" ca="1" si="139"/>
        <v>14236.148952768417</v>
      </c>
      <c r="AM358" s="49">
        <f t="shared" ca="1" si="132"/>
        <v>31319.527696090518</v>
      </c>
      <c r="AN358" s="49">
        <f t="shared" ca="1" si="140"/>
        <v>2024</v>
      </c>
      <c r="AO358" s="49">
        <f t="shared" ca="1" si="141"/>
        <v>5</v>
      </c>
      <c r="AU358" s="25">
        <v>348</v>
      </c>
      <c r="AV358" s="25">
        <v>0.98730318565618358</v>
      </c>
      <c r="AW358" s="25">
        <v>0.99094267402455682</v>
      </c>
      <c r="AX358" s="25">
        <v>0.98529271407404861</v>
      </c>
      <c r="AY358" s="25">
        <v>0.98194739125293296</v>
      </c>
      <c r="AZ358" s="25">
        <v>0.99560139689845772</v>
      </c>
      <c r="BA358" s="25">
        <v>0.98563632768694376</v>
      </c>
      <c r="BB358" s="25">
        <v>0.98355835526829127</v>
      </c>
      <c r="BC358" s="25">
        <v>0.98129493244277632</v>
      </c>
      <c r="BD358" s="25">
        <v>0.98391524751633408</v>
      </c>
      <c r="BE358" s="25">
        <v>0.99256666191935772</v>
      </c>
      <c r="BF358" s="25">
        <v>0.98445280462117135</v>
      </c>
      <c r="BG358" s="25">
        <v>0.97596031990301424</v>
      </c>
      <c r="BH358" s="25">
        <v>0.97596031990301424</v>
      </c>
      <c r="BI358" s="25">
        <v>0.98574822719183608</v>
      </c>
    </row>
    <row r="359" spans="4:61">
      <c r="D359" s="25">
        <v>355</v>
      </c>
      <c r="E359" s="56">
        <f t="shared" ca="1" si="142"/>
        <v>0.25203216264342476</v>
      </c>
      <c r="F359" s="42">
        <f t="shared" ca="1" si="143"/>
        <v>337.05060101168442</v>
      </c>
      <c r="G359" s="42"/>
      <c r="H359" s="25">
        <v>355</v>
      </c>
      <c r="I359" s="42">
        <f t="shared" ca="1" si="144"/>
        <v>0.33116916186717749</v>
      </c>
      <c r="J359" s="42">
        <f t="shared" ca="1" si="145"/>
        <v>3.3783118629975859</v>
      </c>
      <c r="K359" s="4"/>
      <c r="L359" s="4"/>
      <c r="M359" s="4"/>
      <c r="O359" s="25">
        <v>355</v>
      </c>
      <c r="P359" s="58">
        <f t="shared" ca="1" si="146"/>
        <v>0.53248668199962701</v>
      </c>
      <c r="Q359" s="42">
        <f t="shared" ca="1" si="147"/>
        <v>160.53457651448016</v>
      </c>
      <c r="R359" s="42"/>
      <c r="S359" s="25">
        <v>355</v>
      </c>
      <c r="T359" s="58">
        <f t="shared" ca="1" si="148"/>
        <v>0.94117892922847268</v>
      </c>
      <c r="U359" s="42">
        <f t="shared" ca="1" si="149"/>
        <v>3.9767076809867787</v>
      </c>
      <c r="W359" s="1"/>
      <c r="X359" s="1"/>
      <c r="Y359" s="1"/>
      <c r="Z359" s="1"/>
      <c r="AC359" s="49">
        <v>356</v>
      </c>
      <c r="AD359" s="90">
        <f t="shared" ca="1" si="133"/>
        <v>45424.006741840582</v>
      </c>
      <c r="AE359" s="49" t="str">
        <f t="shared" ca="1" si="134"/>
        <v>EQUIPO 2</v>
      </c>
      <c r="AF359" s="49" t="str">
        <f t="shared" ca="1" si="135"/>
        <v>FIN</v>
      </c>
      <c r="AG359" s="49">
        <f t="shared" ca="1" si="150"/>
        <v>1</v>
      </c>
      <c r="AH359" s="49">
        <f t="shared" ca="1" si="151"/>
        <v>1</v>
      </c>
      <c r="AI359" s="49">
        <f t="shared" ca="1" si="136"/>
        <v>1</v>
      </c>
      <c r="AJ359" s="49">
        <f t="shared" ca="1" si="137"/>
        <v>9900</v>
      </c>
      <c r="AK359" s="49">
        <f t="shared" ca="1" si="138"/>
        <v>4.9971893127076328</v>
      </c>
      <c r="AL359" s="49">
        <f t="shared" ca="1" si="139"/>
        <v>49472.174195805565</v>
      </c>
      <c r="AM359" s="49">
        <f t="shared" ca="1" si="132"/>
        <v>49472.174195805565</v>
      </c>
      <c r="AN359" s="49">
        <f t="shared" ca="1" si="140"/>
        <v>2024</v>
      </c>
      <c r="AO359" s="49">
        <f t="shared" ca="1" si="141"/>
        <v>5</v>
      </c>
      <c r="AU359" s="25">
        <v>349</v>
      </c>
      <c r="AV359" s="25">
        <v>0.97814874521068162</v>
      </c>
      <c r="AW359" s="25">
        <v>0.99575772065740742</v>
      </c>
      <c r="AX359" s="25">
        <v>0.97605860493990992</v>
      </c>
      <c r="AY359" s="25">
        <v>0.99022196500909665</v>
      </c>
      <c r="AZ359" s="25">
        <v>0.98830657713876102</v>
      </c>
      <c r="BA359" s="25">
        <v>0.98517338059157766</v>
      </c>
      <c r="BB359" s="25">
        <v>0.98692079430001456</v>
      </c>
      <c r="BC359" s="25">
        <v>0.98700667148059995</v>
      </c>
      <c r="BD359" s="25">
        <v>0.99318827094064766</v>
      </c>
      <c r="BE359" s="25">
        <v>0.99022430541370887</v>
      </c>
      <c r="BF359" s="25">
        <v>0.98525416105749697</v>
      </c>
      <c r="BG359" s="25">
        <v>0.99326350796983787</v>
      </c>
      <c r="BH359" s="25">
        <v>0.97605860493990992</v>
      </c>
      <c r="BI359" s="25">
        <v>0.9874767588839295</v>
      </c>
    </row>
    <row r="360" spans="4:61">
      <c r="D360" s="25">
        <v>356</v>
      </c>
      <c r="E360" s="56">
        <f t="shared" ca="1" si="142"/>
        <v>0.92755257361272125</v>
      </c>
      <c r="F360" s="42">
        <f t="shared" ca="1" si="143"/>
        <v>12.783216738983114</v>
      </c>
      <c r="G360" s="42"/>
      <c r="H360" s="25">
        <v>356</v>
      </c>
      <c r="I360" s="42">
        <f t="shared" ca="1" si="144"/>
        <v>0.73372053994412822</v>
      </c>
      <c r="J360" s="42">
        <f t="shared" ca="1" si="145"/>
        <v>3.72467645170462</v>
      </c>
      <c r="K360" s="4"/>
      <c r="L360" s="4"/>
      <c r="M360" s="4"/>
      <c r="O360" s="25">
        <v>356</v>
      </c>
      <c r="P360" s="58">
        <f t="shared" ca="1" si="146"/>
        <v>0.46727190980441335</v>
      </c>
      <c r="Q360" s="42">
        <f t="shared" ca="1" si="147"/>
        <v>195.73200584551057</v>
      </c>
      <c r="R360" s="42"/>
      <c r="S360" s="25">
        <v>356</v>
      </c>
      <c r="T360" s="58">
        <f t="shared" ca="1" si="148"/>
        <v>0.53615559705827964</v>
      </c>
      <c r="U360" s="42">
        <f t="shared" ca="1" si="149"/>
        <v>3.5262173121304121</v>
      </c>
      <c r="W360" s="1"/>
      <c r="X360" s="1"/>
      <c r="Y360" s="1"/>
      <c r="Z360" s="1"/>
      <c r="AC360" s="49">
        <v>357</v>
      </c>
      <c r="AD360" s="90">
        <f t="shared" ca="1" si="133"/>
        <v>45424.214958061944</v>
      </c>
      <c r="AE360" s="49" t="str">
        <f t="shared" ca="1" si="134"/>
        <v>EQUIPO 2</v>
      </c>
      <c r="AF360" s="49" t="str">
        <f t="shared" ca="1" si="135"/>
        <v>INICIO</v>
      </c>
      <c r="AG360" s="49">
        <f t="shared" ca="1" si="150"/>
        <v>1</v>
      </c>
      <c r="AH360" s="49">
        <f t="shared" ca="1" si="151"/>
        <v>0</v>
      </c>
      <c r="AI360" s="49">
        <f t="shared" ca="1" si="136"/>
        <v>1</v>
      </c>
      <c r="AJ360" s="49">
        <f t="shared" ca="1" si="137"/>
        <v>4500</v>
      </c>
      <c r="AK360" s="49">
        <f t="shared" ca="1" si="138"/>
        <v>3.4694717059610412</v>
      </c>
      <c r="AL360" s="49">
        <f t="shared" ca="1" si="139"/>
        <v>15612.622676824685</v>
      </c>
      <c r="AM360" s="49">
        <f t="shared" ca="1" si="132"/>
        <v>34347.769889014307</v>
      </c>
      <c r="AN360" s="49">
        <f t="shared" ca="1" si="140"/>
        <v>2024</v>
      </c>
      <c r="AO360" s="49">
        <f t="shared" ca="1" si="141"/>
        <v>5</v>
      </c>
      <c r="AU360" s="25">
        <v>350</v>
      </c>
      <c r="AV360" s="25">
        <v>0.99041583185802073</v>
      </c>
      <c r="AW360" s="25">
        <v>0.98670054323960776</v>
      </c>
      <c r="AX360" s="25">
        <v>0.98568344812654507</v>
      </c>
      <c r="AY360" s="25">
        <v>0.99156805968785</v>
      </c>
      <c r="AZ360" s="25">
        <v>0.97898696552780895</v>
      </c>
      <c r="BA360" s="25">
        <v>0.99013580699754655</v>
      </c>
      <c r="BB360" s="25">
        <v>0.99318742905830459</v>
      </c>
      <c r="BC360" s="25">
        <v>0.98574703156076737</v>
      </c>
      <c r="BD360" s="25">
        <v>0.98807558998381206</v>
      </c>
      <c r="BE360" s="25">
        <v>0.99707608249322155</v>
      </c>
      <c r="BF360" s="25">
        <v>0.9797585838975712</v>
      </c>
      <c r="BG360" s="25">
        <v>0.98434484938518174</v>
      </c>
      <c r="BH360" s="25">
        <v>0.97898696552780895</v>
      </c>
      <c r="BI360" s="25">
        <v>0.98762006970664629</v>
      </c>
    </row>
    <row r="361" spans="4:61">
      <c r="D361" s="25">
        <v>357</v>
      </c>
      <c r="E361" s="56">
        <f t="shared" ca="1" si="142"/>
        <v>0.35206347758425682</v>
      </c>
      <c r="F361" s="42">
        <f t="shared" ca="1" si="143"/>
        <v>246.58712446453225</v>
      </c>
      <c r="G361" s="42"/>
      <c r="H361" s="25">
        <v>357</v>
      </c>
      <c r="I361" s="42">
        <f t="shared" ca="1" si="144"/>
        <v>0.69681559467444232</v>
      </c>
      <c r="J361" s="42">
        <f t="shared" ca="1" si="145"/>
        <v>3.6891382333341549</v>
      </c>
      <c r="K361" s="4"/>
      <c r="L361" s="4"/>
      <c r="M361" s="4"/>
      <c r="O361" s="25">
        <v>357</v>
      </c>
      <c r="P361" s="58">
        <f t="shared" ca="1" si="146"/>
        <v>0.95415140090481465</v>
      </c>
      <c r="Q361" s="42">
        <f t="shared" ca="1" si="147"/>
        <v>10.438598353711868</v>
      </c>
      <c r="R361" s="42"/>
      <c r="S361" s="25">
        <v>357</v>
      </c>
      <c r="T361" s="58">
        <f t="shared" ca="1" si="148"/>
        <v>0.6633446737282922</v>
      </c>
      <c r="U361" s="42">
        <f t="shared" ca="1" si="149"/>
        <v>3.6273352554358849</v>
      </c>
      <c r="W361" s="1"/>
      <c r="X361" s="1"/>
      <c r="Y361" s="1"/>
      <c r="Z361" s="1"/>
      <c r="AC361" s="49">
        <v>358</v>
      </c>
      <c r="AD361" s="90">
        <f t="shared" ca="1" si="133"/>
        <v>45424.359519383026</v>
      </c>
      <c r="AE361" s="49" t="str">
        <f t="shared" ca="1" si="134"/>
        <v>EQUIPO 2</v>
      </c>
      <c r="AF361" s="49" t="str">
        <f t="shared" ca="1" si="135"/>
        <v>FIN</v>
      </c>
      <c r="AG361" s="49">
        <f t="shared" ca="1" si="150"/>
        <v>1</v>
      </c>
      <c r="AH361" s="49">
        <f t="shared" ca="1" si="151"/>
        <v>1</v>
      </c>
      <c r="AI361" s="49">
        <f t="shared" ca="1" si="136"/>
        <v>1</v>
      </c>
      <c r="AJ361" s="49">
        <f t="shared" ca="1" si="137"/>
        <v>9900</v>
      </c>
      <c r="AK361" s="49">
        <f t="shared" ca="1" si="138"/>
        <v>9.6470103754545562</v>
      </c>
      <c r="AL361" s="49">
        <f t="shared" ca="1" si="139"/>
        <v>95505.402717000106</v>
      </c>
      <c r="AM361" s="49">
        <f t="shared" ca="1" si="132"/>
        <v>95505.402717000106</v>
      </c>
      <c r="AN361" s="49">
        <f t="shared" ca="1" si="140"/>
        <v>2024</v>
      </c>
      <c r="AO361" s="49">
        <f t="shared" ca="1" si="141"/>
        <v>5</v>
      </c>
      <c r="AU361" s="25">
        <v>351</v>
      </c>
      <c r="AV361" s="25">
        <v>0.99136675727200008</v>
      </c>
      <c r="AW361" s="25">
        <v>0.9919408098595659</v>
      </c>
      <c r="AX361" s="25">
        <v>0.98613044606130651</v>
      </c>
      <c r="AY361" s="25">
        <v>0.9946147087280518</v>
      </c>
      <c r="AZ361" s="25">
        <v>0.98441051239952782</v>
      </c>
      <c r="BA361" s="25">
        <v>0.99450285307062924</v>
      </c>
      <c r="BB361" s="25">
        <v>0.98036569279936159</v>
      </c>
      <c r="BC361" s="25">
        <v>0.98769788733773056</v>
      </c>
      <c r="BD361" s="25">
        <v>0.98594612948544991</v>
      </c>
      <c r="BE361" s="25">
        <v>0.98720440570078327</v>
      </c>
      <c r="BF361" s="25">
        <v>0.97376672057124014</v>
      </c>
      <c r="BG361" s="25">
        <v>0.98742846625294511</v>
      </c>
      <c r="BH361" s="25">
        <v>0.97376672057124014</v>
      </c>
      <c r="BI361" s="25">
        <v>0.98705605131852237</v>
      </c>
    </row>
    <row r="362" spans="4:61">
      <c r="D362" s="25">
        <v>358</v>
      </c>
      <c r="E362" s="56">
        <f t="shared" ca="1" si="142"/>
        <v>0.67895306704673697</v>
      </c>
      <c r="F362" s="42">
        <f t="shared" ca="1" si="143"/>
        <v>80.788931223528891</v>
      </c>
      <c r="G362" s="42"/>
      <c r="H362" s="25">
        <v>358</v>
      </c>
      <c r="I362" s="42">
        <f t="shared" ca="1" si="144"/>
        <v>0.53404942662957922</v>
      </c>
      <c r="J362" s="42">
        <f t="shared" ca="1" si="145"/>
        <v>3.5487985738636154</v>
      </c>
      <c r="K362" s="4"/>
      <c r="L362" s="4"/>
      <c r="M362" s="4"/>
      <c r="O362" s="25">
        <v>358</v>
      </c>
      <c r="P362" s="58">
        <f t="shared" ca="1" si="146"/>
        <v>0.88410824195908577</v>
      </c>
      <c r="Q362" s="42">
        <f t="shared" ca="1" si="147"/>
        <v>28.812520291450817</v>
      </c>
      <c r="R362" s="42"/>
      <c r="S362" s="25">
        <v>358</v>
      </c>
      <c r="T362" s="58">
        <f t="shared" ca="1" si="148"/>
        <v>0.12679302492958144</v>
      </c>
      <c r="U362" s="42">
        <f t="shared" ca="1" si="149"/>
        <v>3.1495535149357643</v>
      </c>
      <c r="W362" s="1"/>
      <c r="X362" s="1"/>
      <c r="Y362" s="1"/>
      <c r="Z362" s="1"/>
      <c r="AC362" s="49">
        <v>359</v>
      </c>
      <c r="AD362" s="90">
        <f t="shared" ca="1" si="133"/>
        <v>45424.76147814867</v>
      </c>
      <c r="AE362" s="49" t="str">
        <f t="shared" ca="1" si="134"/>
        <v>EQUIPO 2</v>
      </c>
      <c r="AF362" s="49" t="str">
        <f t="shared" ca="1" si="135"/>
        <v>INICIO</v>
      </c>
      <c r="AG362" s="49">
        <f t="shared" ca="1" si="150"/>
        <v>1</v>
      </c>
      <c r="AH362" s="49">
        <f t="shared" ca="1" si="151"/>
        <v>0</v>
      </c>
      <c r="AI362" s="49">
        <f t="shared" ca="1" si="136"/>
        <v>1</v>
      </c>
      <c r="AJ362" s="49">
        <f t="shared" ca="1" si="137"/>
        <v>4500</v>
      </c>
      <c r="AK362" s="49">
        <f t="shared" ca="1" si="138"/>
        <v>3.2580105208908208</v>
      </c>
      <c r="AL362" s="49">
        <f t="shared" ca="1" si="139"/>
        <v>14661.047344008693</v>
      </c>
      <c r="AM362" s="49">
        <f t="shared" ca="1" si="132"/>
        <v>32254.304156819126</v>
      </c>
      <c r="AN362" s="49">
        <f t="shared" ca="1" si="140"/>
        <v>2024</v>
      </c>
      <c r="AO362" s="49">
        <f t="shared" ca="1" si="141"/>
        <v>5</v>
      </c>
      <c r="AU362" s="25">
        <v>352</v>
      </c>
      <c r="AV362" s="25">
        <v>0.99128365330056334</v>
      </c>
      <c r="AW362" s="25">
        <v>0.98112719037579532</v>
      </c>
      <c r="AX362" s="25">
        <v>0.98961164531728285</v>
      </c>
      <c r="AY362" s="25">
        <v>0.98388124793894927</v>
      </c>
      <c r="AZ362" s="25">
        <v>0.99038876535950815</v>
      </c>
      <c r="BA362" s="25">
        <v>0.98116327184395769</v>
      </c>
      <c r="BB362" s="25">
        <v>0.9909252573059113</v>
      </c>
      <c r="BC362" s="25">
        <v>0.98614996823682433</v>
      </c>
      <c r="BD362" s="25">
        <v>0.99502602595539491</v>
      </c>
      <c r="BE362" s="25">
        <v>0.98867644051869019</v>
      </c>
      <c r="BF362" s="25">
        <v>0.99080514551449472</v>
      </c>
      <c r="BG362" s="25">
        <v>0.99103233923465928</v>
      </c>
      <c r="BH362" s="25">
        <v>0.98112719037579532</v>
      </c>
      <c r="BI362" s="25">
        <v>0.9883867224527404</v>
      </c>
    </row>
    <row r="363" spans="4:61">
      <c r="D363" s="25">
        <v>359</v>
      </c>
      <c r="E363" s="56">
        <f t="shared" ca="1" si="142"/>
        <v>0.65441827248716811</v>
      </c>
      <c r="F363" s="42">
        <f t="shared" ca="1" si="143"/>
        <v>89.478856410380331</v>
      </c>
      <c r="G363" s="42"/>
      <c r="H363" s="25">
        <v>359</v>
      </c>
      <c r="I363" s="42">
        <f t="shared" ca="1" si="144"/>
        <v>0.80131474530123281</v>
      </c>
      <c r="J363" s="42">
        <f t="shared" ca="1" si="145"/>
        <v>3.797235364038559</v>
      </c>
      <c r="K363" s="4"/>
      <c r="L363" s="4"/>
      <c r="M363" s="4"/>
      <c r="O363" s="25">
        <v>359</v>
      </c>
      <c r="P363" s="58">
        <f t="shared" ca="1" si="146"/>
        <v>0.14303118454164765</v>
      </c>
      <c r="Q363" s="42">
        <f t="shared" ca="1" si="147"/>
        <v>525.42189204630597</v>
      </c>
      <c r="R363" s="42"/>
      <c r="S363" s="25">
        <v>359</v>
      </c>
      <c r="T363" s="58">
        <f t="shared" ca="1" si="148"/>
        <v>0.46785184701474103</v>
      </c>
      <c r="U363" s="42">
        <f t="shared" ca="1" si="149"/>
        <v>3.4738257710983609</v>
      </c>
      <c r="W363" s="1"/>
      <c r="X363" s="1"/>
      <c r="Y363" s="1"/>
      <c r="Z363" s="1"/>
      <c r="AC363" s="49">
        <v>360</v>
      </c>
      <c r="AD363" s="90">
        <f t="shared" ca="1" si="133"/>
        <v>45424.89722858704</v>
      </c>
      <c r="AE363" s="49" t="str">
        <f t="shared" ca="1" si="134"/>
        <v>EQUIPO 2</v>
      </c>
      <c r="AF363" s="49" t="str">
        <f t="shared" ca="1" si="135"/>
        <v>FIN</v>
      </c>
      <c r="AG363" s="49">
        <f t="shared" ca="1" si="150"/>
        <v>1</v>
      </c>
      <c r="AH363" s="49">
        <f t="shared" ca="1" si="151"/>
        <v>1</v>
      </c>
      <c r="AI363" s="49">
        <f t="shared" ca="1" si="136"/>
        <v>1</v>
      </c>
      <c r="AJ363" s="49">
        <f t="shared" ca="1" si="137"/>
        <v>9900</v>
      </c>
      <c r="AK363" s="49">
        <f t="shared" ca="1" si="138"/>
        <v>120.42596042621881</v>
      </c>
      <c r="AL363" s="49">
        <f t="shared" ca="1" si="139"/>
        <v>1192217.0082195662</v>
      </c>
      <c r="AM363" s="49">
        <f t="shared" ca="1" si="132"/>
        <v>1192217.0082195662</v>
      </c>
      <c r="AN363" s="49">
        <f t="shared" ca="1" si="140"/>
        <v>2024</v>
      </c>
      <c r="AO363" s="49">
        <f t="shared" ca="1" si="141"/>
        <v>5</v>
      </c>
      <c r="AU363" s="25">
        <v>353</v>
      </c>
      <c r="AV363" s="25">
        <v>0.98616254911012768</v>
      </c>
      <c r="AW363" s="25">
        <v>0.97786393699669705</v>
      </c>
      <c r="AX363" s="25">
        <v>0.9862149492322837</v>
      </c>
      <c r="AY363" s="25">
        <v>0.98967068356531929</v>
      </c>
      <c r="AZ363" s="25">
        <v>0.98337001599736906</v>
      </c>
      <c r="BA363" s="25">
        <v>0.97722728263950975</v>
      </c>
      <c r="BB363" s="25">
        <v>0.992503097624857</v>
      </c>
      <c r="BC363" s="25">
        <v>0.99722280929285767</v>
      </c>
      <c r="BD363" s="25">
        <v>0.98502149437109532</v>
      </c>
      <c r="BE363" s="25">
        <v>0.98519382162369606</v>
      </c>
      <c r="BF363" s="25">
        <v>0.99045815702120321</v>
      </c>
      <c r="BG363" s="25">
        <v>0.98304329818373082</v>
      </c>
      <c r="BH363" s="25">
        <v>0.97722728263950975</v>
      </c>
      <c r="BI363" s="25">
        <v>0.98611625237441514</v>
      </c>
    </row>
    <row r="364" spans="4:61">
      <c r="D364" s="25">
        <v>360</v>
      </c>
      <c r="E364" s="56">
        <f t="shared" ca="1" si="142"/>
        <v>0.13987098122008845</v>
      </c>
      <c r="F364" s="42">
        <f t="shared" ca="1" si="143"/>
        <v>502.9462691329569</v>
      </c>
      <c r="G364" s="42"/>
      <c r="H364" s="25">
        <v>360</v>
      </c>
      <c r="I364" s="42">
        <f t="shared" ca="1" si="144"/>
        <v>0.15848004445482311</v>
      </c>
      <c r="J364" s="42">
        <f t="shared" ca="1" si="145"/>
        <v>3.1941451057962422</v>
      </c>
      <c r="K364" s="4"/>
      <c r="L364" s="4"/>
      <c r="M364" s="4"/>
      <c r="O364" s="25">
        <v>360</v>
      </c>
      <c r="P364" s="58">
        <f t="shared" ca="1" si="146"/>
        <v>0.99654024284190457</v>
      </c>
      <c r="Q364" s="42">
        <f t="shared" ca="1" si="147"/>
        <v>0.67273335745530416</v>
      </c>
      <c r="R364" s="42"/>
      <c r="S364" s="25">
        <v>360</v>
      </c>
      <c r="T364" s="58">
        <f t="shared" ca="1" si="148"/>
        <v>0.75998660928855077</v>
      </c>
      <c r="U364" s="42">
        <f t="shared" ca="1" si="149"/>
        <v>3.7143318138835553</v>
      </c>
      <c r="W364" s="1"/>
      <c r="X364" s="1"/>
      <c r="Y364" s="1"/>
      <c r="Z364" s="1"/>
      <c r="AC364" s="49">
        <v>361</v>
      </c>
      <c r="AD364" s="90">
        <f t="shared" ca="1" si="133"/>
        <v>45429.914976938133</v>
      </c>
      <c r="AE364" s="49" t="str">
        <f t="shared" ca="1" si="134"/>
        <v>EQUIPO 2</v>
      </c>
      <c r="AF364" s="49" t="str">
        <f t="shared" ca="1" si="135"/>
        <v>INICIO</v>
      </c>
      <c r="AG364" s="49">
        <f t="shared" ca="1" si="150"/>
        <v>1</v>
      </c>
      <c r="AH364" s="49">
        <f t="shared" ca="1" si="151"/>
        <v>0</v>
      </c>
      <c r="AI364" s="49">
        <f t="shared" ca="1" si="136"/>
        <v>1</v>
      </c>
      <c r="AJ364" s="49">
        <f t="shared" ca="1" si="137"/>
        <v>4500</v>
      </c>
      <c r="AK364" s="49">
        <f t="shared" ca="1" si="138"/>
        <v>3.4248854560428299</v>
      </c>
      <c r="AL364" s="49">
        <f t="shared" ca="1" si="139"/>
        <v>15411.984552192735</v>
      </c>
      <c r="AM364" s="49">
        <f t="shared" ca="1" si="132"/>
        <v>33906.366014824016</v>
      </c>
      <c r="AN364" s="49">
        <f t="shared" ca="1" si="140"/>
        <v>2024</v>
      </c>
      <c r="AO364" s="49">
        <f t="shared" ca="1" si="141"/>
        <v>5</v>
      </c>
      <c r="AU364" s="25">
        <v>354</v>
      </c>
      <c r="AV364" s="25">
        <v>0.98965653232770634</v>
      </c>
      <c r="AW364" s="25">
        <v>0.98901480775871187</v>
      </c>
      <c r="AX364" s="25">
        <v>0.98441337946100982</v>
      </c>
      <c r="AY364" s="25">
        <v>0.98553810827533261</v>
      </c>
      <c r="AZ364" s="25">
        <v>0.99152591605074991</v>
      </c>
      <c r="BA364" s="25">
        <v>0.98782516814310595</v>
      </c>
      <c r="BB364" s="25">
        <v>0.976326771626575</v>
      </c>
      <c r="BC364" s="25">
        <v>0.97974357629791509</v>
      </c>
      <c r="BD364" s="25">
        <v>0.99336866705643079</v>
      </c>
      <c r="BE364" s="25">
        <v>0.99532134307791131</v>
      </c>
      <c r="BF364" s="25">
        <v>0.98317379869693078</v>
      </c>
      <c r="BG364" s="25">
        <v>0.97703917550712205</v>
      </c>
      <c r="BH364" s="25">
        <v>0.976326771626575</v>
      </c>
      <c r="BI364" s="25">
        <v>0.98609411280102166</v>
      </c>
    </row>
    <row r="365" spans="4:61">
      <c r="D365" s="25">
        <v>361</v>
      </c>
      <c r="E365" s="56">
        <f t="shared" ca="1" si="142"/>
        <v>0.69186965852748994</v>
      </c>
      <c r="F365" s="42">
        <f t="shared" ca="1" si="143"/>
        <v>76.37865548982748</v>
      </c>
      <c r="G365" s="42"/>
      <c r="H365" s="25">
        <v>361</v>
      </c>
      <c r="I365" s="42">
        <f t="shared" ca="1" si="144"/>
        <v>0.453081322396506</v>
      </c>
      <c r="J365" s="42">
        <f t="shared" ca="1" si="145"/>
        <v>3.4824071720866527</v>
      </c>
      <c r="K365" s="4"/>
      <c r="L365" s="4"/>
      <c r="M365" s="4"/>
      <c r="O365" s="25">
        <v>361</v>
      </c>
      <c r="P365" s="58">
        <f t="shared" ca="1" si="146"/>
        <v>0.35721346851342384</v>
      </c>
      <c r="Q365" s="42">
        <f t="shared" ca="1" si="147"/>
        <v>269.04112071639099</v>
      </c>
      <c r="R365" s="42"/>
      <c r="S365" s="25">
        <v>361</v>
      </c>
      <c r="T365" s="58">
        <f t="shared" ca="1" si="148"/>
        <v>0.25379895786433693</v>
      </c>
      <c r="U365" s="42">
        <f t="shared" ca="1" si="149"/>
        <v>3.2959786702794736</v>
      </c>
      <c r="W365" s="1"/>
      <c r="X365" s="1"/>
      <c r="Y365" s="1"/>
      <c r="Z365" s="1"/>
      <c r="AC365" s="49">
        <v>362</v>
      </c>
      <c r="AD365" s="90">
        <f t="shared" ca="1" si="133"/>
        <v>45430.057680498801</v>
      </c>
      <c r="AE365" s="49" t="str">
        <f t="shared" ca="1" si="134"/>
        <v>EQUIPO 2</v>
      </c>
      <c r="AF365" s="49" t="str">
        <f t="shared" ca="1" si="135"/>
        <v>FIN</v>
      </c>
      <c r="AG365" s="49">
        <f t="shared" ca="1" si="150"/>
        <v>1</v>
      </c>
      <c r="AH365" s="49">
        <f t="shared" ca="1" si="151"/>
        <v>1</v>
      </c>
      <c r="AI365" s="49">
        <f t="shared" ca="1" si="136"/>
        <v>1</v>
      </c>
      <c r="AJ365" s="49">
        <f t="shared" ca="1" si="137"/>
        <v>9900</v>
      </c>
      <c r="AK365" s="49">
        <f t="shared" ca="1" si="138"/>
        <v>35.944335693027824</v>
      </c>
      <c r="AL365" s="49">
        <f t="shared" ca="1" si="139"/>
        <v>355848.92336097546</v>
      </c>
      <c r="AM365" s="49">
        <f t="shared" ca="1" si="132"/>
        <v>355848.92336097546</v>
      </c>
      <c r="AN365" s="49">
        <f t="shared" ca="1" si="140"/>
        <v>2024</v>
      </c>
      <c r="AO365" s="49">
        <f t="shared" ca="1" si="141"/>
        <v>5</v>
      </c>
      <c r="AU365" s="25">
        <v>355</v>
      </c>
      <c r="AV365" s="25">
        <v>0.97336823040373466</v>
      </c>
      <c r="AW365" s="25">
        <v>0.98706240007000312</v>
      </c>
      <c r="AX365" s="25">
        <v>0.98318788798797674</v>
      </c>
      <c r="AY365" s="25">
        <v>0.98970522724587906</v>
      </c>
      <c r="AZ365" s="25">
        <v>0.98147592972249276</v>
      </c>
      <c r="BA365" s="25">
        <v>0.99167044967762186</v>
      </c>
      <c r="BB365" s="25">
        <v>0.99559483301293339</v>
      </c>
      <c r="BC365" s="25">
        <v>0.98678855108935903</v>
      </c>
      <c r="BD365" s="25">
        <v>0.9799921619202725</v>
      </c>
      <c r="BE365" s="25">
        <v>0.98524037950957788</v>
      </c>
      <c r="BF365" s="25">
        <v>0.98501923036422923</v>
      </c>
      <c r="BG365" s="25">
        <v>0.98293576010795958</v>
      </c>
      <c r="BH365" s="25">
        <v>0.97336823040373466</v>
      </c>
      <c r="BI365" s="25">
        <v>0.98514331542794709</v>
      </c>
    </row>
    <row r="366" spans="4:61">
      <c r="D366" s="25">
        <v>362</v>
      </c>
      <c r="E366" s="56">
        <f t="shared" ca="1" si="142"/>
        <v>0.7986710728743609</v>
      </c>
      <c r="F366" s="42">
        <f t="shared" ca="1" si="143"/>
        <v>43.821134578346602</v>
      </c>
      <c r="G366" s="42"/>
      <c r="H366" s="25">
        <v>362</v>
      </c>
      <c r="I366" s="42">
        <f t="shared" ca="1" si="144"/>
        <v>0.554287794934327</v>
      </c>
      <c r="J366" s="42">
        <f t="shared" ca="1" si="145"/>
        <v>3.5654668161362371</v>
      </c>
      <c r="K366" s="4"/>
      <c r="L366" s="4"/>
      <c r="M366" s="4"/>
      <c r="O366" s="25">
        <v>362</v>
      </c>
      <c r="P366" s="58">
        <f t="shared" ca="1" si="146"/>
        <v>5.4521083105403267E-2</v>
      </c>
      <c r="Q366" s="42">
        <f t="shared" ca="1" si="147"/>
        <v>802.71945638525972</v>
      </c>
      <c r="R366" s="42"/>
      <c r="S366" s="25">
        <v>362</v>
      </c>
      <c r="T366" s="58">
        <f t="shared" ca="1" si="148"/>
        <v>0.27408464037851399</v>
      </c>
      <c r="U366" s="42">
        <f t="shared" ca="1" si="149"/>
        <v>3.314950966879616</v>
      </c>
      <c r="W366" s="1"/>
      <c r="X366" s="1"/>
      <c r="Y366" s="1"/>
      <c r="Z366" s="1"/>
      <c r="AC366" s="49">
        <v>363</v>
      </c>
      <c r="AD366" s="90">
        <f t="shared" ca="1" si="133"/>
        <v>45431.555361152678</v>
      </c>
      <c r="AE366" s="49" t="str">
        <f t="shared" ca="1" si="134"/>
        <v>EQUIPO 2</v>
      </c>
      <c r="AF366" s="49" t="str">
        <f t="shared" ca="1" si="135"/>
        <v>INICIO</v>
      </c>
      <c r="AG366" s="49">
        <f t="shared" ca="1" si="150"/>
        <v>1</v>
      </c>
      <c r="AH366" s="49">
        <f t="shared" ca="1" si="151"/>
        <v>0</v>
      </c>
      <c r="AI366" s="49">
        <f t="shared" ca="1" si="136"/>
        <v>1</v>
      </c>
      <c r="AJ366" s="49">
        <f t="shared" ca="1" si="137"/>
        <v>4500</v>
      </c>
      <c r="AK366" s="49">
        <f t="shared" ca="1" si="138"/>
        <v>3.2917144858511165</v>
      </c>
      <c r="AL366" s="49">
        <f t="shared" ca="1" si="139"/>
        <v>14812.715186330024</v>
      </c>
      <c r="AM366" s="49">
        <f t="shared" ca="1" si="132"/>
        <v>32587.973409926053</v>
      </c>
      <c r="AN366" s="49">
        <f t="shared" ca="1" si="140"/>
        <v>2024</v>
      </c>
      <c r="AO366" s="49">
        <f t="shared" ca="1" si="141"/>
        <v>5</v>
      </c>
      <c r="AU366" s="25">
        <v>356</v>
      </c>
      <c r="AV366" s="25">
        <v>0.97609724488403038</v>
      </c>
      <c r="AW366" s="25">
        <v>0.98886340660562144</v>
      </c>
      <c r="AX366" s="25">
        <v>0.99305500380193956</v>
      </c>
      <c r="AY366" s="25">
        <v>0.99110602370380441</v>
      </c>
      <c r="AZ366" s="25">
        <v>0.98959102472970628</v>
      </c>
      <c r="BA366" s="25">
        <v>0.9941402158628494</v>
      </c>
      <c r="BB366" s="25">
        <v>0.98475698651045629</v>
      </c>
      <c r="BC366" s="25">
        <v>0.989789350637853</v>
      </c>
      <c r="BD366" s="25">
        <v>0.97943842277340709</v>
      </c>
      <c r="BE366" s="25">
        <v>0.99057127350277785</v>
      </c>
      <c r="BF366" s="25">
        <v>0.98615859222490765</v>
      </c>
      <c r="BG366" s="25">
        <v>1</v>
      </c>
      <c r="BH366" s="25">
        <v>0.97609724488403038</v>
      </c>
      <c r="BI366" s="25">
        <v>0.98863312445927909</v>
      </c>
    </row>
    <row r="367" spans="4:61">
      <c r="D367" s="25">
        <v>363</v>
      </c>
      <c r="E367" s="56">
        <f t="shared" ca="1" si="142"/>
        <v>0.1538384993962576</v>
      </c>
      <c r="F367" s="42">
        <f t="shared" ca="1" si="143"/>
        <v>475.64895880065552</v>
      </c>
      <c r="G367" s="42"/>
      <c r="H367" s="25">
        <v>363</v>
      </c>
      <c r="I367" s="42">
        <f t="shared" ca="1" si="144"/>
        <v>0.50040765440319745</v>
      </c>
      <c r="J367" s="42">
        <f t="shared" ca="1" si="145"/>
        <v>3.5212304695569947</v>
      </c>
      <c r="K367" s="4"/>
      <c r="L367" s="4"/>
      <c r="M367" s="4"/>
      <c r="O367" s="25">
        <v>363</v>
      </c>
      <c r="P367" s="58">
        <f t="shared" ca="1" si="146"/>
        <v>1.0578072554576767E-3</v>
      </c>
      <c r="Q367" s="42">
        <f t="shared" ca="1" si="147"/>
        <v>1977.0555908682713</v>
      </c>
      <c r="R367" s="42"/>
      <c r="S367" s="25">
        <v>363</v>
      </c>
      <c r="T367" s="58">
        <f t="shared" ca="1" si="148"/>
        <v>7.6134709704981596E-2</v>
      </c>
      <c r="U367" s="42">
        <f t="shared" ca="1" si="149"/>
        <v>3.0609591259760545</v>
      </c>
      <c r="W367" s="1"/>
      <c r="X367" s="1"/>
      <c r="Y367" s="1"/>
      <c r="Z367" s="1"/>
      <c r="AC367" s="49">
        <v>364</v>
      </c>
      <c r="AD367" s="90">
        <f t="shared" ca="1" si="133"/>
        <v>45431.692515922921</v>
      </c>
      <c r="AE367" s="49" t="str">
        <f t="shared" ca="1" si="134"/>
        <v>EQUIPO 2</v>
      </c>
      <c r="AF367" s="49" t="str">
        <f t="shared" ca="1" si="135"/>
        <v>FIN</v>
      </c>
      <c r="AG367" s="49">
        <f t="shared" ca="1" si="150"/>
        <v>1</v>
      </c>
      <c r="AH367" s="49">
        <f t="shared" ca="1" si="151"/>
        <v>1</v>
      </c>
      <c r="AI367" s="49">
        <f t="shared" ca="1" si="136"/>
        <v>1</v>
      </c>
      <c r="AJ367" s="49">
        <f t="shared" ca="1" si="137"/>
        <v>9900</v>
      </c>
      <c r="AK367" s="49">
        <f t="shared" ca="1" si="138"/>
        <v>170.63560571358539</v>
      </c>
      <c r="AL367" s="49">
        <f t="shared" ca="1" si="139"/>
        <v>1689292.4965644954</v>
      </c>
      <c r="AM367" s="49">
        <f t="shared" ca="1" si="132"/>
        <v>1689292.4965644954</v>
      </c>
      <c r="AN367" s="49">
        <f t="shared" ca="1" si="140"/>
        <v>2024</v>
      </c>
      <c r="AO367" s="49">
        <f t="shared" ca="1" si="141"/>
        <v>5</v>
      </c>
      <c r="AU367" s="25">
        <v>357</v>
      </c>
      <c r="AV367" s="25">
        <v>1</v>
      </c>
      <c r="AW367" s="25">
        <v>0.97477371245718603</v>
      </c>
      <c r="AX367" s="25">
        <v>0.98427947840978636</v>
      </c>
      <c r="AY367" s="25">
        <v>0.98850677635523276</v>
      </c>
      <c r="AZ367" s="25">
        <v>0.98739343933110579</v>
      </c>
      <c r="BA367" s="25">
        <v>0.98268926033924808</v>
      </c>
      <c r="BB367" s="25">
        <v>0.97442758220999925</v>
      </c>
      <c r="BC367" s="25">
        <v>0.98773298219109129</v>
      </c>
      <c r="BD367" s="25">
        <v>0.97721651205405113</v>
      </c>
      <c r="BE367" s="25">
        <v>0.99022182578747497</v>
      </c>
      <c r="BF367" s="25">
        <v>0.98731178840618783</v>
      </c>
      <c r="BG367" s="25">
        <v>0.98305724064603683</v>
      </c>
      <c r="BH367" s="25">
        <v>0.97442758220999925</v>
      </c>
      <c r="BI367" s="25">
        <v>0.9847196552981019</v>
      </c>
    </row>
    <row r="368" spans="4:61">
      <c r="D368" s="25">
        <v>364</v>
      </c>
      <c r="E368" s="56">
        <f t="shared" ca="1" si="142"/>
        <v>0.49302495011185776</v>
      </c>
      <c r="F368" s="42">
        <f t="shared" ca="1" si="143"/>
        <v>159.10197633683299</v>
      </c>
      <c r="G368" s="42"/>
      <c r="H368" s="25">
        <v>364</v>
      </c>
      <c r="I368" s="42">
        <f t="shared" ca="1" si="144"/>
        <v>0.16513016188612095</v>
      </c>
      <c r="J368" s="42">
        <f t="shared" ca="1" si="145"/>
        <v>3.2030049975362269</v>
      </c>
      <c r="K368" s="4"/>
      <c r="L368" s="4"/>
      <c r="M368" s="4"/>
      <c r="O368" s="25">
        <v>364</v>
      </c>
      <c r="P368" s="58">
        <f t="shared" ca="1" si="146"/>
        <v>0.24719905631294292</v>
      </c>
      <c r="Q368" s="42">
        <f t="shared" ca="1" si="147"/>
        <v>371.13559043696273</v>
      </c>
      <c r="R368" s="42"/>
      <c r="S368" s="25">
        <v>364</v>
      </c>
      <c r="T368" s="58">
        <f t="shared" ca="1" si="148"/>
        <v>0.92663460068765602</v>
      </c>
      <c r="U368" s="42">
        <f t="shared" ca="1" si="149"/>
        <v>3.9419974119932704</v>
      </c>
      <c r="W368" s="1"/>
      <c r="X368" s="1"/>
      <c r="Y368" s="1"/>
      <c r="Z368" s="1"/>
      <c r="AC368" s="49">
        <v>365</v>
      </c>
      <c r="AD368" s="90">
        <f t="shared" ca="1" si="133"/>
        <v>45438.802332827654</v>
      </c>
      <c r="AE368" s="49" t="str">
        <f t="shared" ca="1" si="134"/>
        <v>EQUIPO 1</v>
      </c>
      <c r="AF368" s="49" t="str">
        <f t="shared" ca="1" si="135"/>
        <v>INICIO</v>
      </c>
      <c r="AG368" s="49">
        <f t="shared" ca="1" si="150"/>
        <v>0</v>
      </c>
      <c r="AH368" s="49">
        <f t="shared" ca="1" si="151"/>
        <v>1</v>
      </c>
      <c r="AI368" s="49">
        <f t="shared" ca="1" si="136"/>
        <v>1</v>
      </c>
      <c r="AJ368" s="49">
        <f t="shared" ca="1" si="137"/>
        <v>5400</v>
      </c>
      <c r="AK368" s="49">
        <f t="shared" ca="1" si="138"/>
        <v>3.531505661085248</v>
      </c>
      <c r="AL368" s="49">
        <f t="shared" ca="1" si="139"/>
        <v>19070.130569860339</v>
      </c>
      <c r="AM368" s="49">
        <f t="shared" ca="1" si="132"/>
        <v>34961.906044743955</v>
      </c>
      <c r="AN368" s="49">
        <f t="shared" ca="1" si="140"/>
        <v>2024</v>
      </c>
      <c r="AO368" s="49">
        <f t="shared" ca="1" si="141"/>
        <v>5</v>
      </c>
      <c r="AU368" s="25">
        <v>358</v>
      </c>
      <c r="AV368" s="25">
        <v>0.98675459694658818</v>
      </c>
      <c r="AW368" s="25">
        <v>0.9860060389972235</v>
      </c>
      <c r="AX368" s="25">
        <v>0.9977473644530539</v>
      </c>
      <c r="AY368" s="25">
        <v>0.97251648644036237</v>
      </c>
      <c r="AZ368" s="25">
        <v>0.9836410734534875</v>
      </c>
      <c r="BA368" s="25">
        <v>0.98497801367316928</v>
      </c>
      <c r="BB368" s="25">
        <v>0.99077378458402687</v>
      </c>
      <c r="BC368" s="25">
        <v>0.98720327517545581</v>
      </c>
      <c r="BD368" s="25">
        <v>0.99531838032137054</v>
      </c>
      <c r="BE368" s="25">
        <v>0.98781059594641674</v>
      </c>
      <c r="BF368" s="25">
        <v>0.98194048384307675</v>
      </c>
      <c r="BG368" s="25">
        <v>0.99770864578429697</v>
      </c>
      <c r="BH368" s="25">
        <v>0.97251648644036237</v>
      </c>
      <c r="BI368" s="25">
        <v>0.98785187698415078</v>
      </c>
    </row>
    <row r="369" spans="4:61">
      <c r="D369" s="25">
        <v>365</v>
      </c>
      <c r="E369" s="56">
        <f t="shared" ca="1" si="142"/>
        <v>4.366741951731834E-2</v>
      </c>
      <c r="F369" s="42">
        <f t="shared" ca="1" si="143"/>
        <v>848.53205395957889</v>
      </c>
      <c r="G369" s="42"/>
      <c r="H369" s="25">
        <v>365</v>
      </c>
      <c r="I369" s="42">
        <f t="shared" ca="1" si="144"/>
        <v>0.61634237184495877</v>
      </c>
      <c r="J369" s="42">
        <f t="shared" ca="1" si="145"/>
        <v>3.6175089083504934</v>
      </c>
      <c r="K369" s="4"/>
      <c r="L369" s="4"/>
      <c r="M369" s="4"/>
      <c r="O369" s="25">
        <v>365</v>
      </c>
      <c r="P369" s="58">
        <f t="shared" ca="1" si="146"/>
        <v>0.15123525323786091</v>
      </c>
      <c r="Q369" s="42">
        <f t="shared" ca="1" si="147"/>
        <v>509.57752413403631</v>
      </c>
      <c r="R369" s="42"/>
      <c r="S369" s="25">
        <v>365</v>
      </c>
      <c r="T369" s="58">
        <f t="shared" ca="1" si="148"/>
        <v>0.95248916308439213</v>
      </c>
      <c r="U369" s="42">
        <f t="shared" ca="1" si="149"/>
        <v>4.0087175832566944</v>
      </c>
      <c r="W369" s="1"/>
      <c r="X369" s="1"/>
      <c r="Y369" s="1"/>
      <c r="Z369" s="1"/>
      <c r="AC369" s="49">
        <v>366</v>
      </c>
      <c r="AD369" s="90">
        <f t="shared" ca="1" si="133"/>
        <v>45438.949478896866</v>
      </c>
      <c r="AE369" s="49" t="str">
        <f t="shared" ca="1" si="134"/>
        <v>EQUIPO 1</v>
      </c>
      <c r="AF369" s="49" t="str">
        <f t="shared" ca="1" si="135"/>
        <v>FIN</v>
      </c>
      <c r="AG369" s="49">
        <f t="shared" ca="1" si="150"/>
        <v>1</v>
      </c>
      <c r="AH369" s="49">
        <f t="shared" ca="1" si="151"/>
        <v>1</v>
      </c>
      <c r="AI369" s="49">
        <f t="shared" ca="1" si="136"/>
        <v>1</v>
      </c>
      <c r="AJ369" s="49">
        <f t="shared" ca="1" si="137"/>
        <v>9900</v>
      </c>
      <c r="AK369" s="49">
        <f t="shared" ca="1" si="138"/>
        <v>182.3521126434789</v>
      </c>
      <c r="AL369" s="49">
        <f t="shared" ca="1" si="139"/>
        <v>1805285.9151704411</v>
      </c>
      <c r="AM369" s="49">
        <f t="shared" ca="1" si="132"/>
        <v>1805285.9151704411</v>
      </c>
      <c r="AN369" s="49">
        <f t="shared" ca="1" si="140"/>
        <v>2024</v>
      </c>
      <c r="AO369" s="49">
        <f t="shared" ca="1" si="141"/>
        <v>5</v>
      </c>
      <c r="AU369" s="25">
        <v>359</v>
      </c>
      <c r="AV369" s="25">
        <v>0.99044588316652216</v>
      </c>
      <c r="AW369" s="25">
        <v>0.98757661778790984</v>
      </c>
      <c r="AX369" s="25">
        <v>0.9875548374658828</v>
      </c>
      <c r="AY369" s="25">
        <v>1</v>
      </c>
      <c r="AZ369" s="25">
        <v>0.98715152274188189</v>
      </c>
      <c r="BA369" s="25">
        <v>0.977124370485972</v>
      </c>
      <c r="BB369" s="25">
        <v>0.98861504434760272</v>
      </c>
      <c r="BC369" s="25">
        <v>0.99218642884527164</v>
      </c>
      <c r="BD369" s="25">
        <v>0.98312653438804809</v>
      </c>
      <c r="BE369" s="25">
        <v>0.98856218944827212</v>
      </c>
      <c r="BF369" s="25">
        <v>0.99095403661139603</v>
      </c>
      <c r="BG369" s="25">
        <v>0.96993474977515037</v>
      </c>
      <c r="BH369" s="25">
        <v>0.96993474977515037</v>
      </c>
      <c r="BI369" s="25">
        <v>0.98682051492567679</v>
      </c>
    </row>
    <row r="370" spans="4:61">
      <c r="D370" s="25">
        <v>366</v>
      </c>
      <c r="E370" s="56">
        <f t="shared" ca="1" si="142"/>
        <v>0.23377350864145274</v>
      </c>
      <c r="F370" s="42">
        <f t="shared" ca="1" si="143"/>
        <v>357.81252390614441</v>
      </c>
      <c r="G370" s="42"/>
      <c r="H370" s="25">
        <v>366</v>
      </c>
      <c r="I370" s="42">
        <f t="shared" ca="1" si="144"/>
        <v>0.94923983018130209</v>
      </c>
      <c r="J370" s="42">
        <f t="shared" ca="1" si="145"/>
        <v>4.0555743852983124</v>
      </c>
      <c r="K370" s="4"/>
      <c r="L370" s="4"/>
      <c r="M370" s="4"/>
      <c r="O370" s="25">
        <v>366</v>
      </c>
      <c r="P370" s="58">
        <f t="shared" ca="1" si="146"/>
        <v>0.65520690114895497</v>
      </c>
      <c r="Q370" s="42">
        <f t="shared" ca="1" si="147"/>
        <v>105.48143878793124</v>
      </c>
      <c r="R370" s="42"/>
      <c r="S370" s="25">
        <v>366</v>
      </c>
      <c r="T370" s="58">
        <f t="shared" ca="1" si="148"/>
        <v>0.98129315823068897</v>
      </c>
      <c r="U370" s="42">
        <f t="shared" ca="1" si="149"/>
        <v>4.1345552043317113</v>
      </c>
      <c r="W370" s="1"/>
      <c r="X370" s="1"/>
      <c r="Y370" s="1"/>
      <c r="Z370" s="1"/>
      <c r="AC370" s="49">
        <v>367</v>
      </c>
      <c r="AD370" s="90">
        <f t="shared" ca="1" si="133"/>
        <v>45446.547483590344</v>
      </c>
      <c r="AE370" s="49" t="str">
        <f t="shared" ca="1" si="134"/>
        <v>EQUIPO 2</v>
      </c>
      <c r="AF370" s="49" t="str">
        <f t="shared" ca="1" si="135"/>
        <v>INICIO</v>
      </c>
      <c r="AG370" s="49">
        <f t="shared" ca="1" si="150"/>
        <v>1</v>
      </c>
      <c r="AH370" s="49">
        <f t="shared" ca="1" si="151"/>
        <v>0</v>
      </c>
      <c r="AI370" s="49">
        <f t="shared" ca="1" si="136"/>
        <v>1</v>
      </c>
      <c r="AJ370" s="49">
        <f t="shared" ca="1" si="137"/>
        <v>4500</v>
      </c>
      <c r="AK370" s="49">
        <f t="shared" ca="1" si="138"/>
        <v>3.4183282856829464</v>
      </c>
      <c r="AL370" s="49">
        <f t="shared" ca="1" si="139"/>
        <v>15382.477285573259</v>
      </c>
      <c r="AM370" s="49">
        <f t="shared" ca="1" si="132"/>
        <v>33841.45002826117</v>
      </c>
      <c r="AN370" s="49">
        <f t="shared" ca="1" si="140"/>
        <v>2024</v>
      </c>
      <c r="AO370" s="49">
        <f t="shared" ca="1" si="141"/>
        <v>6</v>
      </c>
      <c r="AU370" s="25">
        <v>360</v>
      </c>
      <c r="AV370" s="25">
        <v>0.98980941812315559</v>
      </c>
      <c r="AW370" s="25">
        <v>0.99005749523542841</v>
      </c>
      <c r="AX370" s="25">
        <v>0.98563837141682875</v>
      </c>
      <c r="AY370" s="25">
        <v>0.98552024127346094</v>
      </c>
      <c r="AZ370" s="25">
        <v>0.98206026815315806</v>
      </c>
      <c r="BA370" s="25">
        <v>0.98920590245922502</v>
      </c>
      <c r="BB370" s="25">
        <v>0.98227884148133082</v>
      </c>
      <c r="BC370" s="25">
        <v>0.99448132791254795</v>
      </c>
      <c r="BD370" s="25">
        <v>0.98237468849455267</v>
      </c>
      <c r="BE370" s="25">
        <v>0.98605070354506485</v>
      </c>
      <c r="BF370" s="25">
        <v>0.97554969797237201</v>
      </c>
      <c r="BG370" s="25">
        <v>0.97811364595217287</v>
      </c>
      <c r="BH370" s="25">
        <v>0.97554969797237201</v>
      </c>
      <c r="BI370" s="25">
        <v>0.98506781258167286</v>
      </c>
    </row>
    <row r="371" spans="4:61">
      <c r="D371" s="25">
        <v>367</v>
      </c>
      <c r="E371" s="56">
        <f t="shared" ca="1" si="142"/>
        <v>4.8800907243765845E-2</v>
      </c>
      <c r="F371" s="42">
        <f t="shared" ca="1" si="143"/>
        <v>814.71999978414044</v>
      </c>
      <c r="G371" s="42"/>
      <c r="H371" s="25">
        <v>367</v>
      </c>
      <c r="I371" s="42">
        <f t="shared" ca="1" si="144"/>
        <v>0.94457250294147532</v>
      </c>
      <c r="J371" s="42">
        <f t="shared" ca="1" si="145"/>
        <v>4.0414802358553095</v>
      </c>
      <c r="K371" s="4"/>
      <c r="L371" s="4"/>
      <c r="M371" s="4"/>
      <c r="O371" s="25">
        <v>367</v>
      </c>
      <c r="P371" s="58">
        <f t="shared" ca="1" si="146"/>
        <v>0.49452882889911942</v>
      </c>
      <c r="Q371" s="42">
        <f t="shared" ca="1" si="147"/>
        <v>180.41575493183575</v>
      </c>
      <c r="R371" s="42"/>
      <c r="S371" s="25">
        <v>367</v>
      </c>
      <c r="T371" s="58">
        <f t="shared" ca="1" si="148"/>
        <v>0.76387566964809039</v>
      </c>
      <c r="U371" s="42">
        <f t="shared" ca="1" si="149"/>
        <v>3.7181722006037226</v>
      </c>
      <c r="W371" s="1"/>
      <c r="X371" s="1"/>
      <c r="Y371" s="1"/>
      <c r="Z371" s="1"/>
      <c r="AC371" s="49">
        <v>368</v>
      </c>
      <c r="AD371" s="90">
        <f t="shared" ca="1" si="133"/>
        <v>45446.689913935581</v>
      </c>
      <c r="AE371" s="49" t="str">
        <f t="shared" ca="1" si="134"/>
        <v>EQUIPO 2</v>
      </c>
      <c r="AF371" s="49" t="str">
        <f t="shared" ca="1" si="135"/>
        <v>FIN</v>
      </c>
      <c r="AG371" s="49">
        <f t="shared" ca="1" si="150"/>
        <v>1</v>
      </c>
      <c r="AH371" s="49">
        <f t="shared" ca="1" si="151"/>
        <v>1</v>
      </c>
      <c r="AI371" s="49">
        <f t="shared" ca="1" si="136"/>
        <v>1</v>
      </c>
      <c r="AJ371" s="49">
        <f t="shared" ca="1" si="137"/>
        <v>9900</v>
      </c>
      <c r="AK371" s="49">
        <f t="shared" ca="1" si="138"/>
        <v>48.393738261773251</v>
      </c>
      <c r="AL371" s="49">
        <f t="shared" ca="1" si="139"/>
        <v>479098.00879155518</v>
      </c>
      <c r="AM371" s="49">
        <f t="shared" ca="1" si="132"/>
        <v>479098.00879155518</v>
      </c>
      <c r="AN371" s="49">
        <f t="shared" ca="1" si="140"/>
        <v>2024</v>
      </c>
      <c r="AO371" s="49">
        <f t="shared" ca="1" si="141"/>
        <v>6</v>
      </c>
      <c r="AU371" s="25">
        <v>361</v>
      </c>
      <c r="AV371" s="25">
        <v>0.97852087823515765</v>
      </c>
      <c r="AW371" s="25">
        <v>0.99826305164817553</v>
      </c>
      <c r="AX371" s="25">
        <v>0.99769594472823331</v>
      </c>
      <c r="AY371" s="25">
        <v>0.99071234101405015</v>
      </c>
      <c r="AZ371" s="25">
        <v>0.98305145179809894</v>
      </c>
      <c r="BA371" s="25">
        <v>0.98487278590164895</v>
      </c>
      <c r="BB371" s="25">
        <v>0.99320025767058961</v>
      </c>
      <c r="BC371" s="25">
        <v>0.98275419027067434</v>
      </c>
      <c r="BD371" s="25">
        <v>0.97778882500315267</v>
      </c>
      <c r="BE371" s="25">
        <v>0.99774831680965381</v>
      </c>
      <c r="BF371" s="25">
        <v>0.99141681389040914</v>
      </c>
      <c r="BG371" s="25">
        <v>0.98795179262684041</v>
      </c>
      <c r="BH371" s="25">
        <v>0.97778882500315267</v>
      </c>
      <c r="BI371" s="25">
        <v>0.98869472451001972</v>
      </c>
    </row>
    <row r="372" spans="4:61">
      <c r="D372" s="25">
        <v>368</v>
      </c>
      <c r="E372" s="56">
        <f t="shared" ca="1" si="142"/>
        <v>0.72305013406742225</v>
      </c>
      <c r="F372" s="42">
        <f t="shared" ca="1" si="143"/>
        <v>66.174988685796308</v>
      </c>
      <c r="G372" s="42"/>
      <c r="H372" s="25">
        <v>368</v>
      </c>
      <c r="I372" s="42">
        <f t="shared" ca="1" si="144"/>
        <v>0.89516574357620216</v>
      </c>
      <c r="J372" s="42">
        <f t="shared" ca="1" si="145"/>
        <v>3.9305027890835063</v>
      </c>
      <c r="K372" s="4"/>
      <c r="L372" s="4"/>
      <c r="M372" s="4"/>
      <c r="O372" s="25">
        <v>368</v>
      </c>
      <c r="P372" s="58">
        <f t="shared" ca="1" si="146"/>
        <v>0.23009101356464723</v>
      </c>
      <c r="Q372" s="42">
        <f t="shared" ca="1" si="147"/>
        <v>391.20263193935489</v>
      </c>
      <c r="R372" s="42"/>
      <c r="S372" s="25">
        <v>368</v>
      </c>
      <c r="T372" s="58">
        <f t="shared" ca="1" si="148"/>
        <v>2.9317220042583969E-3</v>
      </c>
      <c r="U372" s="42">
        <f t="shared" ca="1" si="149"/>
        <v>2.656384070190319</v>
      </c>
      <c r="W372" s="1"/>
      <c r="X372" s="1"/>
      <c r="Y372" s="1"/>
      <c r="Z372" s="1"/>
      <c r="AC372" s="49">
        <v>369</v>
      </c>
      <c r="AD372" s="90">
        <f t="shared" ca="1" si="133"/>
        <v>45448.706319696488</v>
      </c>
      <c r="AE372" s="49" t="str">
        <f t="shared" ca="1" si="134"/>
        <v>EQUIPO 2</v>
      </c>
      <c r="AF372" s="49" t="str">
        <f t="shared" ca="1" si="135"/>
        <v>INICIO</v>
      </c>
      <c r="AG372" s="49">
        <f t="shared" ca="1" si="150"/>
        <v>1</v>
      </c>
      <c r="AH372" s="49">
        <f t="shared" ca="1" si="151"/>
        <v>0</v>
      </c>
      <c r="AI372" s="49">
        <f t="shared" ca="1" si="136"/>
        <v>1</v>
      </c>
      <c r="AJ372" s="49">
        <f t="shared" ca="1" si="137"/>
        <v>4500</v>
      </c>
      <c r="AK372" s="49">
        <f t="shared" ca="1" si="138"/>
        <v>3.3149133024271578</v>
      </c>
      <c r="AL372" s="49">
        <f t="shared" ca="1" si="139"/>
        <v>14917.10986092221</v>
      </c>
      <c r="AM372" s="49">
        <f t="shared" ca="1" si="132"/>
        <v>32817.641694028862</v>
      </c>
      <c r="AN372" s="49">
        <f t="shared" ca="1" si="140"/>
        <v>2024</v>
      </c>
      <c r="AO372" s="49">
        <f t="shared" ca="1" si="141"/>
        <v>6</v>
      </c>
      <c r="AU372" s="25">
        <v>362</v>
      </c>
      <c r="AV372" s="25">
        <v>0.98053431602884578</v>
      </c>
      <c r="AW372" s="25">
        <v>0.99035913921427754</v>
      </c>
      <c r="AX372" s="25">
        <v>0.98857499490653955</v>
      </c>
      <c r="AY372" s="25">
        <v>0.99249786549082819</v>
      </c>
      <c r="AZ372" s="25">
        <v>0.98423896379274844</v>
      </c>
      <c r="BA372" s="25">
        <v>0.97954522600475957</v>
      </c>
      <c r="BB372" s="25">
        <v>0.98272080097681735</v>
      </c>
      <c r="BC372" s="25">
        <v>0.98448011809726266</v>
      </c>
      <c r="BD372" s="25">
        <v>0.98261301090418585</v>
      </c>
      <c r="BE372" s="25">
        <v>0.98903463737843023</v>
      </c>
      <c r="BF372" s="25">
        <v>0.98520455476464119</v>
      </c>
      <c r="BG372" s="25">
        <v>0.97779349602739363</v>
      </c>
      <c r="BH372" s="25">
        <v>0.97779349602739363</v>
      </c>
      <c r="BI372" s="25">
        <v>0.98476233704060456</v>
      </c>
    </row>
    <row r="373" spans="4:61">
      <c r="D373" s="25">
        <v>369</v>
      </c>
      <c r="E373" s="56">
        <f t="shared" ca="1" si="142"/>
        <v>0.38691162173396343</v>
      </c>
      <c r="F373" s="42">
        <f t="shared" ca="1" si="143"/>
        <v>221.64971844632433</v>
      </c>
      <c r="G373" s="42"/>
      <c r="H373" s="25">
        <v>369</v>
      </c>
      <c r="I373" s="42">
        <f t="shared" ca="1" si="144"/>
        <v>0.36823534443212935</v>
      </c>
      <c r="J373" s="42">
        <f t="shared" ca="1" si="145"/>
        <v>3.4110144264570357</v>
      </c>
      <c r="K373" s="4"/>
      <c r="L373" s="4"/>
      <c r="M373" s="4"/>
      <c r="O373" s="25">
        <v>369</v>
      </c>
      <c r="P373" s="58">
        <f t="shared" ca="1" si="146"/>
        <v>0.76085545872233395</v>
      </c>
      <c r="Q373" s="42">
        <f t="shared" ca="1" si="147"/>
        <v>66.649461714461864</v>
      </c>
      <c r="R373" s="42"/>
      <c r="S373" s="25">
        <v>369</v>
      </c>
      <c r="T373" s="58">
        <f t="shared" ca="1" si="148"/>
        <v>0.26392938649527387</v>
      </c>
      <c r="U373" s="42">
        <f t="shared" ca="1" si="149"/>
        <v>3.3055461589736668</v>
      </c>
      <c r="W373" s="1"/>
      <c r="X373" s="1"/>
      <c r="Y373" s="1"/>
      <c r="Z373" s="1"/>
      <c r="AC373" s="49">
        <v>370</v>
      </c>
      <c r="AD373" s="90">
        <f t="shared" ca="1" si="133"/>
        <v>45448.844441084089</v>
      </c>
      <c r="AE373" s="49" t="str">
        <f t="shared" ca="1" si="134"/>
        <v>EQUIPO 2</v>
      </c>
      <c r="AF373" s="49" t="str">
        <f t="shared" ca="1" si="135"/>
        <v>FIN</v>
      </c>
      <c r="AG373" s="49">
        <f t="shared" ca="1" si="150"/>
        <v>1</v>
      </c>
      <c r="AH373" s="49">
        <f t="shared" ca="1" si="151"/>
        <v>1</v>
      </c>
      <c r="AI373" s="49">
        <f t="shared" ca="1" si="136"/>
        <v>1</v>
      </c>
      <c r="AJ373" s="49">
        <f t="shared" ca="1" si="137"/>
        <v>9900</v>
      </c>
      <c r="AK373" s="49">
        <f t="shared" ca="1" si="138"/>
        <v>16.112185993872117</v>
      </c>
      <c r="AL373" s="49">
        <f t="shared" ca="1" si="139"/>
        <v>159510.64133933396</v>
      </c>
      <c r="AM373" s="49">
        <f t="shared" ca="1" si="132"/>
        <v>159510.64133933396</v>
      </c>
      <c r="AN373" s="49">
        <f t="shared" ca="1" si="140"/>
        <v>2024</v>
      </c>
      <c r="AO373" s="49">
        <f t="shared" ca="1" si="141"/>
        <v>6</v>
      </c>
      <c r="AU373" s="25">
        <v>363</v>
      </c>
      <c r="AV373" s="25">
        <v>0.99699463476850225</v>
      </c>
      <c r="AW373" s="25">
        <v>0.97901923277888936</v>
      </c>
      <c r="AX373" s="25">
        <v>0.9871355435793957</v>
      </c>
      <c r="AY373" s="25">
        <v>0.98407872595028001</v>
      </c>
      <c r="AZ373" s="25">
        <v>0.97505338936322061</v>
      </c>
      <c r="BA373" s="25">
        <v>0.98831936650835406</v>
      </c>
      <c r="BB373" s="25">
        <v>0.98409654120574963</v>
      </c>
      <c r="BC373" s="25">
        <v>0.99060874650756225</v>
      </c>
      <c r="BD373" s="25">
        <v>0.98313934029057515</v>
      </c>
      <c r="BE373" s="25">
        <v>0.99082608913572701</v>
      </c>
      <c r="BF373" s="25">
        <v>0.98763574822999822</v>
      </c>
      <c r="BG373" s="25">
        <v>0.98466153257706801</v>
      </c>
      <c r="BH373" s="25">
        <v>0.97505338936322061</v>
      </c>
      <c r="BI373" s="25">
        <v>0.98592559162709525</v>
      </c>
    </row>
    <row r="374" spans="4:61">
      <c r="D374" s="25">
        <v>370</v>
      </c>
      <c r="E374" s="56">
        <f t="shared" ca="1" si="142"/>
        <v>0.91331807662204878</v>
      </c>
      <c r="F374" s="42">
        <f t="shared" ca="1" si="143"/>
        <v>15.77672765127431</v>
      </c>
      <c r="G374" s="42"/>
      <c r="H374" s="25">
        <v>370</v>
      </c>
      <c r="I374" s="42">
        <f t="shared" ca="1" si="144"/>
        <v>0.53930405405501114</v>
      </c>
      <c r="J374" s="42">
        <f t="shared" ca="1" si="145"/>
        <v>3.5531175322340975</v>
      </c>
      <c r="K374" s="4"/>
      <c r="L374" s="4"/>
      <c r="M374" s="4"/>
      <c r="O374" s="25">
        <v>370</v>
      </c>
      <c r="P374" s="58">
        <f t="shared" ca="1" si="146"/>
        <v>0.33654014632585039</v>
      </c>
      <c r="Q374" s="42">
        <f t="shared" ca="1" si="147"/>
        <v>285.46019942943457</v>
      </c>
      <c r="R374" s="42"/>
      <c r="S374" s="25">
        <v>370</v>
      </c>
      <c r="T374" s="58">
        <f t="shared" ca="1" si="148"/>
        <v>0.68326252935519793</v>
      </c>
      <c r="U374" s="42">
        <f t="shared" ca="1" si="149"/>
        <v>3.6442158319576805</v>
      </c>
      <c r="W374" s="1"/>
      <c r="X374" s="1"/>
      <c r="Y374" s="1"/>
      <c r="Z374" s="1"/>
      <c r="AC374" s="49">
        <v>371</v>
      </c>
      <c r="AD374" s="90">
        <f t="shared" ca="1" si="133"/>
        <v>45449.515782167167</v>
      </c>
      <c r="AE374" s="49" t="str">
        <f t="shared" ca="1" si="134"/>
        <v>EQUIPO 2</v>
      </c>
      <c r="AF374" s="49" t="str">
        <f t="shared" ca="1" si="135"/>
        <v>INICIO</v>
      </c>
      <c r="AG374" s="49">
        <f t="shared" ca="1" si="150"/>
        <v>1</v>
      </c>
      <c r="AH374" s="49">
        <f t="shared" ca="1" si="151"/>
        <v>0</v>
      </c>
      <c r="AI374" s="49">
        <f t="shared" ca="1" si="136"/>
        <v>1</v>
      </c>
      <c r="AJ374" s="49">
        <f t="shared" ca="1" si="137"/>
        <v>4500</v>
      </c>
      <c r="AK374" s="49">
        <f t="shared" ca="1" si="138"/>
        <v>3.2381632585893385</v>
      </c>
      <c r="AL374" s="49">
        <f t="shared" ca="1" si="139"/>
        <v>14571.734663652023</v>
      </c>
      <c r="AM374" s="49">
        <f t="shared" ca="1" si="132"/>
        <v>32057.816260034451</v>
      </c>
      <c r="AN374" s="49">
        <f t="shared" ca="1" si="140"/>
        <v>2024</v>
      </c>
      <c r="AO374" s="49">
        <f t="shared" ca="1" si="141"/>
        <v>6</v>
      </c>
      <c r="AU374" s="25">
        <v>364</v>
      </c>
      <c r="AV374" s="25">
        <v>0.97443207145470512</v>
      </c>
      <c r="AW374" s="25">
        <v>0.98650866068514387</v>
      </c>
      <c r="AX374" s="25">
        <v>0.98842225486354252</v>
      </c>
      <c r="AY374" s="25">
        <v>0.99129516125158978</v>
      </c>
      <c r="AZ374" s="25">
        <v>0.99559585401226169</v>
      </c>
      <c r="BA374" s="25">
        <v>0.98853462177384332</v>
      </c>
      <c r="BB374" s="25">
        <v>0.98447368591615037</v>
      </c>
      <c r="BC374" s="25">
        <v>0.98574796290419953</v>
      </c>
      <c r="BD374" s="25">
        <v>0.98871728648522794</v>
      </c>
      <c r="BE374" s="25">
        <v>0.9906005703340276</v>
      </c>
      <c r="BF374" s="25">
        <v>0.97875444911315379</v>
      </c>
      <c r="BG374" s="25">
        <v>0.99314459928609178</v>
      </c>
      <c r="BH374" s="25">
        <v>0.97443207145470512</v>
      </c>
      <c r="BI374" s="25">
        <v>0.98721010392185582</v>
      </c>
    </row>
    <row r="375" spans="4:61">
      <c r="D375" s="25">
        <v>371</v>
      </c>
      <c r="E375" s="56">
        <f t="shared" ca="1" si="142"/>
        <v>0.71046119032862887</v>
      </c>
      <c r="F375" s="42">
        <f t="shared" ca="1" si="143"/>
        <v>70.221123421160272</v>
      </c>
      <c r="G375" s="42"/>
      <c r="H375" s="25">
        <v>371</v>
      </c>
      <c r="I375" s="42">
        <f t="shared" ca="1" si="144"/>
        <v>6.5465736659320539E-2</v>
      </c>
      <c r="J375" s="42">
        <f t="shared" ca="1" si="145"/>
        <v>3.0277155626653514</v>
      </c>
      <c r="K375" s="4"/>
      <c r="L375" s="4"/>
      <c r="M375" s="4"/>
      <c r="O375" s="25">
        <v>371</v>
      </c>
      <c r="P375" s="58">
        <f t="shared" ca="1" si="146"/>
        <v>0.77830002373604512</v>
      </c>
      <c r="Q375" s="42">
        <f t="shared" ca="1" si="147"/>
        <v>60.845670244944792</v>
      </c>
      <c r="R375" s="42"/>
      <c r="S375" s="25">
        <v>371</v>
      </c>
      <c r="T375" s="58">
        <f t="shared" ca="1" si="148"/>
        <v>0.32894902233119816</v>
      </c>
      <c r="U375" s="42">
        <f t="shared" ca="1" si="149"/>
        <v>3.363144631677629</v>
      </c>
      <c r="W375" s="1"/>
      <c r="X375" s="1"/>
      <c r="Y375" s="1"/>
      <c r="Z375" s="1"/>
      <c r="AC375" s="49">
        <v>372</v>
      </c>
      <c r="AD375" s="90">
        <f t="shared" ca="1" si="133"/>
        <v>45449.650705636275</v>
      </c>
      <c r="AE375" s="49" t="str">
        <f t="shared" ca="1" si="134"/>
        <v>EQUIPO 2</v>
      </c>
      <c r="AF375" s="49" t="str">
        <f t="shared" ca="1" si="135"/>
        <v>FIN</v>
      </c>
      <c r="AG375" s="49">
        <f t="shared" ca="1" si="150"/>
        <v>1</v>
      </c>
      <c r="AH375" s="49">
        <f t="shared" ca="1" si="151"/>
        <v>1</v>
      </c>
      <c r="AI375" s="49">
        <f t="shared" ca="1" si="136"/>
        <v>1</v>
      </c>
      <c r="AJ375" s="49">
        <f t="shared" ca="1" si="137"/>
        <v>9900</v>
      </c>
      <c r="AK375" s="49">
        <f t="shared" ca="1" si="138"/>
        <v>680.78113373491215</v>
      </c>
      <c r="AL375" s="49">
        <f t="shared" ca="1" si="139"/>
        <v>6739733.2239756305</v>
      </c>
      <c r="AM375" s="49">
        <f t="shared" ca="1" si="132"/>
        <v>6739733.2239756305</v>
      </c>
      <c r="AN375" s="49">
        <f t="shared" ca="1" si="140"/>
        <v>2024</v>
      </c>
      <c r="AO375" s="49">
        <f t="shared" ca="1" si="141"/>
        <v>6</v>
      </c>
      <c r="AU375" s="25">
        <v>365</v>
      </c>
      <c r="AV375" s="25">
        <v>0.97380179393285571</v>
      </c>
      <c r="AW375" s="25">
        <v>0.97782668413692009</v>
      </c>
      <c r="AX375" s="25">
        <v>0.99091342005876892</v>
      </c>
      <c r="AY375" s="25">
        <v>0.99259871561033908</v>
      </c>
      <c r="AZ375" s="25">
        <v>0.98797742444816194</v>
      </c>
      <c r="BA375" s="25">
        <v>0.9814173742578669</v>
      </c>
      <c r="BB375" s="25">
        <v>0.99243537574818974</v>
      </c>
      <c r="BC375" s="25">
        <v>0.99302241697503513</v>
      </c>
      <c r="BD375" s="25">
        <v>0.974930569288744</v>
      </c>
      <c r="BE375" s="25">
        <v>0.98092827651273506</v>
      </c>
      <c r="BF375" s="25">
        <v>0.9778524492281464</v>
      </c>
      <c r="BG375" s="25">
        <v>0.9826628011147569</v>
      </c>
      <c r="BH375" s="25">
        <v>0.97380179393285571</v>
      </c>
      <c r="BI375" s="25">
        <v>0.9838177976971596</v>
      </c>
    </row>
    <row r="376" spans="4:61">
      <c r="D376" s="25">
        <v>372</v>
      </c>
      <c r="E376" s="56">
        <f t="shared" ca="1" si="142"/>
        <v>0.11179149531463217</v>
      </c>
      <c r="F376" s="42">
        <f t="shared" ca="1" si="143"/>
        <v>567.85384553623317</v>
      </c>
      <c r="G376" s="42"/>
      <c r="H376" s="25">
        <v>372</v>
      </c>
      <c r="I376" s="42">
        <f t="shared" ca="1" si="144"/>
        <v>3.5547190377667626E-2</v>
      </c>
      <c r="J376" s="42">
        <f t="shared" ca="1" si="145"/>
        <v>2.9315779774492401</v>
      </c>
      <c r="K376" s="4"/>
      <c r="L376" s="4"/>
      <c r="M376" s="4"/>
      <c r="O376" s="25">
        <v>372</v>
      </c>
      <c r="P376" s="58">
        <f t="shared" ca="1" si="146"/>
        <v>7.3386269841427598E-2</v>
      </c>
      <c r="Q376" s="42">
        <f t="shared" ca="1" si="147"/>
        <v>716.68246880568756</v>
      </c>
      <c r="R376" s="42"/>
      <c r="S376" s="25">
        <v>372</v>
      </c>
      <c r="T376" s="58">
        <f t="shared" ca="1" si="148"/>
        <v>0.7261656241470853</v>
      </c>
      <c r="U376" s="42">
        <f t="shared" ca="1" si="149"/>
        <v>3.6822404019840831</v>
      </c>
      <c r="W376" s="1"/>
      <c r="X376" s="1"/>
      <c r="Y376" s="1"/>
      <c r="Z376" s="1"/>
      <c r="AC376" s="49">
        <v>373</v>
      </c>
      <c r="AD376" s="90">
        <f t="shared" ca="1" si="133"/>
        <v>45478.016586208563</v>
      </c>
      <c r="AE376" s="49" t="str">
        <f t="shared" ca="1" si="134"/>
        <v>EQUIPO 2</v>
      </c>
      <c r="AF376" s="49" t="str">
        <f t="shared" ca="1" si="135"/>
        <v>INICIO</v>
      </c>
      <c r="AG376" s="49">
        <f t="shared" ca="1" si="150"/>
        <v>1</v>
      </c>
      <c r="AH376" s="49">
        <f t="shared" ca="1" si="151"/>
        <v>0</v>
      </c>
      <c r="AI376" s="49">
        <f t="shared" ca="1" si="136"/>
        <v>1</v>
      </c>
      <c r="AJ376" s="49">
        <f t="shared" ca="1" si="137"/>
        <v>4500</v>
      </c>
      <c r="AK376" s="49">
        <f t="shared" ca="1" si="138"/>
        <v>3.7545439103851095</v>
      </c>
      <c r="AL376" s="49">
        <f t="shared" ca="1" si="139"/>
        <v>16895.447596732993</v>
      </c>
      <c r="AM376" s="49">
        <f t="shared" ca="1" si="132"/>
        <v>37169.984712812584</v>
      </c>
      <c r="AN376" s="49">
        <f t="shared" ca="1" si="140"/>
        <v>2024</v>
      </c>
      <c r="AO376" s="49">
        <f t="shared" ca="1" si="141"/>
        <v>7</v>
      </c>
      <c r="AU376" s="25">
        <v>366</v>
      </c>
      <c r="AV376" s="25">
        <v>0.98876467239064036</v>
      </c>
      <c r="AW376" s="25">
        <v>0.9929102547260853</v>
      </c>
      <c r="AX376" s="25">
        <v>0.99735313099705714</v>
      </c>
      <c r="AY376" s="25">
        <v>0.97974022790147919</v>
      </c>
      <c r="AZ376" s="25">
        <v>0.97848250510308798</v>
      </c>
      <c r="BA376" s="25">
        <v>0.9860378225991473</v>
      </c>
      <c r="BB376" s="25">
        <v>0.99254511159047887</v>
      </c>
      <c r="BC376" s="25">
        <v>0.99713016514367414</v>
      </c>
      <c r="BD376" s="25">
        <v>0.97885332702791561</v>
      </c>
      <c r="BE376" s="25">
        <v>0.98630162425738388</v>
      </c>
      <c r="BF376" s="25">
        <v>0.9900616309764948</v>
      </c>
      <c r="BG376" s="25">
        <v>0.99521016935842477</v>
      </c>
      <c r="BH376" s="25">
        <v>0.97848250510308798</v>
      </c>
      <c r="BI376" s="25">
        <v>0.98866820528606458</v>
      </c>
    </row>
    <row r="377" spans="4:61">
      <c r="D377" s="25">
        <v>373</v>
      </c>
      <c r="E377" s="56">
        <f t="shared" ca="1" si="142"/>
        <v>0.31329875110884942</v>
      </c>
      <c r="F377" s="42">
        <f t="shared" ca="1" si="143"/>
        <v>277.79843503438798</v>
      </c>
      <c r="G377" s="42"/>
      <c r="H377" s="25">
        <v>373</v>
      </c>
      <c r="I377" s="42">
        <f t="shared" ca="1" si="144"/>
        <v>0.85033643899160083</v>
      </c>
      <c r="J377" s="42">
        <f t="shared" ca="1" si="145"/>
        <v>3.8597795857407418</v>
      </c>
      <c r="K377" s="4"/>
      <c r="L377" s="4"/>
      <c r="M377" s="4"/>
      <c r="O377" s="25">
        <v>373</v>
      </c>
      <c r="P377" s="58">
        <f t="shared" ca="1" si="146"/>
        <v>0.40157821116023484</v>
      </c>
      <c r="Q377" s="42">
        <f t="shared" ca="1" si="147"/>
        <v>236.94591425383516</v>
      </c>
      <c r="R377" s="42"/>
      <c r="S377" s="25">
        <v>373</v>
      </c>
      <c r="T377" s="58">
        <f t="shared" ca="1" si="148"/>
        <v>0.68268403224365648</v>
      </c>
      <c r="U377" s="42">
        <f t="shared" ca="1" si="149"/>
        <v>3.6437194827721884</v>
      </c>
      <c r="W377" s="1"/>
      <c r="X377" s="1"/>
      <c r="Y377" s="1"/>
      <c r="Z377" s="1"/>
      <c r="AC377" s="49">
        <v>374</v>
      </c>
      <c r="AD377" s="90">
        <f t="shared" ca="1" si="133"/>
        <v>45478.173025538163</v>
      </c>
      <c r="AE377" s="49" t="str">
        <f t="shared" ca="1" si="134"/>
        <v>EQUIPO 2</v>
      </c>
      <c r="AF377" s="49" t="str">
        <f t="shared" ca="1" si="135"/>
        <v>FIN</v>
      </c>
      <c r="AG377" s="49">
        <f t="shared" ca="1" si="150"/>
        <v>1</v>
      </c>
      <c r="AH377" s="49">
        <f t="shared" ca="1" si="151"/>
        <v>1</v>
      </c>
      <c r="AI377" s="49">
        <f t="shared" ca="1" si="136"/>
        <v>1</v>
      </c>
      <c r="AJ377" s="49">
        <f t="shared" ca="1" si="137"/>
        <v>9900</v>
      </c>
      <c r="AK377" s="49">
        <f t="shared" ca="1" si="138"/>
        <v>431.00180146977073</v>
      </c>
      <c r="AL377" s="49">
        <f t="shared" ca="1" si="139"/>
        <v>4266917.83455073</v>
      </c>
      <c r="AM377" s="49">
        <f t="shared" ca="1" si="132"/>
        <v>4266917.83455073</v>
      </c>
      <c r="AN377" s="49">
        <f t="shared" ca="1" si="140"/>
        <v>2024</v>
      </c>
      <c r="AO377" s="49">
        <f t="shared" ca="1" si="141"/>
        <v>7</v>
      </c>
      <c r="AU377" s="25">
        <v>367</v>
      </c>
      <c r="AV377" s="25">
        <v>0.98456274511935948</v>
      </c>
      <c r="AW377" s="25">
        <v>0.9851804466108921</v>
      </c>
      <c r="AX377" s="25">
        <v>0.9936050220922743</v>
      </c>
      <c r="AY377" s="25">
        <v>0.98011489831845788</v>
      </c>
      <c r="AZ377" s="25">
        <v>0.98883215017834636</v>
      </c>
      <c r="BA377" s="25">
        <v>0.98357433570543618</v>
      </c>
      <c r="BB377" s="25">
        <v>0.99213752789898091</v>
      </c>
      <c r="BC377" s="25">
        <v>0.98946938913229088</v>
      </c>
      <c r="BD377" s="25">
        <v>0.98642205513688253</v>
      </c>
      <c r="BE377" s="25">
        <v>0.99307949459301426</v>
      </c>
      <c r="BF377" s="25">
        <v>0.99176351888044412</v>
      </c>
      <c r="BG377" s="25">
        <v>0.99078103230044889</v>
      </c>
      <c r="BH377" s="25">
        <v>0.98011489831845788</v>
      </c>
      <c r="BI377" s="25">
        <v>0.98837119564706499</v>
      </c>
    </row>
    <row r="378" spans="4:61">
      <c r="D378" s="25">
        <v>374</v>
      </c>
      <c r="E378" s="56">
        <f t="shared" ca="1" si="142"/>
        <v>0.37500518426685331</v>
      </c>
      <c r="F378" s="42">
        <f t="shared" ca="1" si="143"/>
        <v>229.87510589406028</v>
      </c>
      <c r="G378" s="42"/>
      <c r="H378" s="25">
        <v>374</v>
      </c>
      <c r="I378" s="42">
        <f t="shared" ca="1" si="144"/>
        <v>0.24006917667519767</v>
      </c>
      <c r="J378" s="42">
        <f t="shared" ca="1" si="145"/>
        <v>3.2903509495816197</v>
      </c>
      <c r="K378" s="4"/>
      <c r="L378" s="4"/>
      <c r="M378" s="4"/>
      <c r="O378" s="25">
        <v>374</v>
      </c>
      <c r="P378" s="58">
        <f t="shared" ca="1" si="146"/>
        <v>0.33108440736455336</v>
      </c>
      <c r="Q378" s="42">
        <f t="shared" ca="1" si="147"/>
        <v>289.96990322171609</v>
      </c>
      <c r="R378" s="42"/>
      <c r="S378" s="25">
        <v>374</v>
      </c>
      <c r="T378" s="58">
        <f t="shared" ca="1" si="148"/>
        <v>0.56376218478788709</v>
      </c>
      <c r="U378" s="42">
        <f t="shared" ca="1" si="149"/>
        <v>3.547538256791928</v>
      </c>
      <c r="W378" s="1"/>
      <c r="X378" s="1"/>
      <c r="Y378" s="1"/>
      <c r="Z378" s="1"/>
      <c r="AC378" s="49">
        <v>375</v>
      </c>
      <c r="AD378" s="90">
        <f t="shared" ca="1" si="133"/>
        <v>45496.131433932736</v>
      </c>
      <c r="AE378" s="49" t="str">
        <f t="shared" ca="1" si="134"/>
        <v>EQUIPO 2</v>
      </c>
      <c r="AF378" s="49" t="str">
        <f t="shared" ca="1" si="135"/>
        <v>INICIO</v>
      </c>
      <c r="AG378" s="49">
        <f t="shared" ca="1" si="150"/>
        <v>1</v>
      </c>
      <c r="AH378" s="49">
        <f t="shared" ca="1" si="151"/>
        <v>0</v>
      </c>
      <c r="AI378" s="49">
        <f t="shared" ca="1" si="136"/>
        <v>1</v>
      </c>
      <c r="AJ378" s="49">
        <f t="shared" ca="1" si="137"/>
        <v>4500</v>
      </c>
      <c r="AK378" s="49">
        <f t="shared" ca="1" si="138"/>
        <v>2.996845330693759</v>
      </c>
      <c r="AL378" s="49">
        <f t="shared" ca="1" si="139"/>
        <v>13485.803988121916</v>
      </c>
      <c r="AM378" s="49">
        <f t="shared" ca="1" si="132"/>
        <v>29668.768773868214</v>
      </c>
      <c r="AN378" s="49">
        <f t="shared" ca="1" si="140"/>
        <v>2024</v>
      </c>
      <c r="AO378" s="49">
        <f t="shared" ca="1" si="141"/>
        <v>7</v>
      </c>
      <c r="AU378" s="25">
        <v>368</v>
      </c>
      <c r="AV378" s="25">
        <v>0.9879645115005341</v>
      </c>
      <c r="AW378" s="25">
        <v>0.97509030928665696</v>
      </c>
      <c r="AX378" s="25">
        <v>0.99204687088961108</v>
      </c>
      <c r="AY378" s="25">
        <v>0.98759300798068528</v>
      </c>
      <c r="AZ378" s="25">
        <v>0.98609971374105942</v>
      </c>
      <c r="BA378" s="25">
        <v>0.97969258088562505</v>
      </c>
      <c r="BB378" s="25">
        <v>0.98553189867328628</v>
      </c>
      <c r="BC378" s="25">
        <v>0.99548979294261442</v>
      </c>
      <c r="BD378" s="25">
        <v>0.99347623947450847</v>
      </c>
      <c r="BE378" s="25">
        <v>0.98446766234319572</v>
      </c>
      <c r="BF378" s="25">
        <v>0.97851979382032739</v>
      </c>
      <c r="BG378" s="25">
        <v>0.99275814476335067</v>
      </c>
      <c r="BH378" s="25">
        <v>0.97509030928665696</v>
      </c>
      <c r="BI378" s="25">
        <v>0.98656493318425753</v>
      </c>
    </row>
    <row r="379" spans="4:61">
      <c r="D379" s="25">
        <v>375</v>
      </c>
      <c r="E379" s="56">
        <f t="shared" ca="1" si="142"/>
        <v>0.10789657966736588</v>
      </c>
      <c r="F379" s="42">
        <f t="shared" ca="1" si="143"/>
        <v>578.20435205400747</v>
      </c>
      <c r="G379" s="42"/>
      <c r="H379" s="25">
        <v>375</v>
      </c>
      <c r="I379" s="42">
        <f t="shared" ca="1" si="144"/>
        <v>0.48417970003282296</v>
      </c>
      <c r="J379" s="42">
        <f t="shared" ca="1" si="145"/>
        <v>3.5079452683107877</v>
      </c>
      <c r="K379" s="4"/>
      <c r="L379" s="4"/>
      <c r="M379" s="4"/>
      <c r="O379" s="25">
        <v>375</v>
      </c>
      <c r="P379" s="58">
        <f t="shared" ca="1" si="146"/>
        <v>0.61926024845105765</v>
      </c>
      <c r="Q379" s="42">
        <f t="shared" ca="1" si="147"/>
        <v>120.34347467024018</v>
      </c>
      <c r="R379" s="42"/>
      <c r="S379" s="25">
        <v>375</v>
      </c>
      <c r="T379" s="58">
        <f t="shared" ca="1" si="148"/>
        <v>0.7480339667355782</v>
      </c>
      <c r="U379" s="42">
        <f t="shared" ca="1" si="149"/>
        <v>3.7027352347611204</v>
      </c>
      <c r="W379" s="1"/>
      <c r="X379" s="1"/>
      <c r="Y379" s="1"/>
      <c r="Z379" s="1"/>
      <c r="AC379" s="49">
        <v>376</v>
      </c>
      <c r="AD379" s="90">
        <f t="shared" ca="1" si="133"/>
        <v>45496.256302488182</v>
      </c>
      <c r="AE379" s="49" t="str">
        <f t="shared" ca="1" si="134"/>
        <v>EQUIPO 2</v>
      </c>
      <c r="AF379" s="49" t="str">
        <f t="shared" ca="1" si="135"/>
        <v>FIN</v>
      </c>
      <c r="AG379" s="49">
        <f t="shared" ca="1" si="150"/>
        <v>1</v>
      </c>
      <c r="AH379" s="49">
        <f t="shared" ca="1" si="151"/>
        <v>1</v>
      </c>
      <c r="AI379" s="49">
        <f t="shared" ca="1" si="136"/>
        <v>1</v>
      </c>
      <c r="AJ379" s="49">
        <f t="shared" ca="1" si="137"/>
        <v>9900</v>
      </c>
      <c r="AK379" s="49">
        <f t="shared" ca="1" si="138"/>
        <v>28.432725057355128</v>
      </c>
      <c r="AL379" s="49">
        <f t="shared" ca="1" si="139"/>
        <v>281483.97806781577</v>
      </c>
      <c r="AM379" s="49">
        <f t="shared" ca="1" si="132"/>
        <v>281483.97806781577</v>
      </c>
      <c r="AN379" s="49">
        <f t="shared" ca="1" si="140"/>
        <v>2024</v>
      </c>
      <c r="AO379" s="49">
        <f t="shared" ca="1" si="141"/>
        <v>7</v>
      </c>
      <c r="AU379" s="25">
        <v>369</v>
      </c>
      <c r="AV379" s="25">
        <v>0.98440349382038805</v>
      </c>
      <c r="AW379" s="25">
        <v>0.99403218171071339</v>
      </c>
      <c r="AX379" s="25">
        <v>0.99111947830828062</v>
      </c>
      <c r="AY379" s="25">
        <v>0.97216981250026668</v>
      </c>
      <c r="AZ379" s="25">
        <v>0.99133470040968619</v>
      </c>
      <c r="BA379" s="25">
        <v>0.97950239524529237</v>
      </c>
      <c r="BB379" s="25">
        <v>0.98324641181542927</v>
      </c>
      <c r="BC379" s="25">
        <v>0.98759149517374523</v>
      </c>
      <c r="BD379" s="25">
        <v>0.98857362320483788</v>
      </c>
      <c r="BE379" s="25">
        <v>0.98912403483154243</v>
      </c>
      <c r="BF379" s="25">
        <v>0.98415556237433166</v>
      </c>
      <c r="BG379" s="25">
        <v>0.98530344549174986</v>
      </c>
      <c r="BH379" s="25">
        <v>0.97216981250026668</v>
      </c>
      <c r="BI379" s="25">
        <v>0.98601395423934146</v>
      </c>
    </row>
    <row r="380" spans="4:61">
      <c r="D380" s="25">
        <v>376</v>
      </c>
      <c r="E380" s="56">
        <f t="shared" ca="1" si="142"/>
        <v>0.90571496673059793</v>
      </c>
      <c r="F380" s="42">
        <f t="shared" ca="1" si="143"/>
        <v>17.422428982426542</v>
      </c>
      <c r="G380" s="42"/>
      <c r="H380" s="25">
        <v>376</v>
      </c>
      <c r="I380" s="42">
        <f t="shared" ca="1" si="144"/>
        <v>0.74961685759698593</v>
      </c>
      <c r="J380" s="42">
        <f t="shared" ca="1" si="145"/>
        <v>3.7407344640890066</v>
      </c>
      <c r="K380" s="4"/>
      <c r="L380" s="4"/>
      <c r="M380" s="4"/>
      <c r="O380" s="25">
        <v>376</v>
      </c>
      <c r="P380" s="58">
        <f t="shared" ca="1" si="146"/>
        <v>0.16668947330625294</v>
      </c>
      <c r="Q380" s="42">
        <f t="shared" ca="1" si="147"/>
        <v>481.99634765285577</v>
      </c>
      <c r="R380" s="42"/>
      <c r="S380" s="25">
        <v>376</v>
      </c>
      <c r="T380" s="58">
        <f t="shared" ca="1" si="148"/>
        <v>0.65921881517396486</v>
      </c>
      <c r="U380" s="42">
        <f t="shared" ca="1" si="149"/>
        <v>3.6238888279845689</v>
      </c>
      <c r="W380" s="1"/>
      <c r="X380" s="1"/>
      <c r="Y380" s="1"/>
      <c r="Z380" s="1"/>
      <c r="AC380" s="49">
        <v>377</v>
      </c>
      <c r="AD380" s="90">
        <f t="shared" ca="1" si="133"/>
        <v>45497.440999365572</v>
      </c>
      <c r="AE380" s="49" t="str">
        <f t="shared" ca="1" si="134"/>
        <v>EQUIPO 2</v>
      </c>
      <c r="AF380" s="49" t="str">
        <f t="shared" ca="1" si="135"/>
        <v>INICIO</v>
      </c>
      <c r="AG380" s="49">
        <f t="shared" ca="1" si="150"/>
        <v>1</v>
      </c>
      <c r="AH380" s="49">
        <f t="shared" ca="1" si="151"/>
        <v>0</v>
      </c>
      <c r="AI380" s="49">
        <f t="shared" ca="1" si="136"/>
        <v>1</v>
      </c>
      <c r="AJ380" s="49">
        <f t="shared" ca="1" si="137"/>
        <v>4500</v>
      </c>
      <c r="AK380" s="49">
        <f t="shared" ca="1" si="138"/>
        <v>3.5589945326792076</v>
      </c>
      <c r="AL380" s="49">
        <f t="shared" ca="1" si="139"/>
        <v>16015.475397056434</v>
      </c>
      <c r="AM380" s="49">
        <f t="shared" ca="1" si="132"/>
        <v>35234.045873524155</v>
      </c>
      <c r="AN380" s="49">
        <f t="shared" ca="1" si="140"/>
        <v>2024</v>
      </c>
      <c r="AO380" s="49">
        <f t="shared" ca="1" si="141"/>
        <v>7</v>
      </c>
      <c r="AU380" s="25">
        <v>370</v>
      </c>
      <c r="AV380" s="25">
        <v>0.99516164488015801</v>
      </c>
      <c r="AW380" s="25">
        <v>0.98487766501170271</v>
      </c>
      <c r="AX380" s="25">
        <v>0.98450586151781772</v>
      </c>
      <c r="AY380" s="25">
        <v>0.9876177855874323</v>
      </c>
      <c r="AZ380" s="25">
        <v>0.98205565519726856</v>
      </c>
      <c r="BA380" s="25">
        <v>0.98770358858345197</v>
      </c>
      <c r="BB380" s="25">
        <v>0.98040837572864559</v>
      </c>
      <c r="BC380" s="25">
        <v>0.98845495143118167</v>
      </c>
      <c r="BD380" s="25">
        <v>0.98310713402599548</v>
      </c>
      <c r="BE380" s="25">
        <v>0.98600700268560471</v>
      </c>
      <c r="BF380" s="25">
        <v>0.99552393845233111</v>
      </c>
      <c r="BG380" s="25">
        <v>0.98867688264283093</v>
      </c>
      <c r="BH380" s="25">
        <v>0.98040837572864559</v>
      </c>
      <c r="BI380" s="25">
        <v>0.98695182898073341</v>
      </c>
    </row>
    <row r="381" spans="4:61">
      <c r="D381" s="25">
        <v>377</v>
      </c>
      <c r="E381" s="56">
        <f t="shared" ca="1" si="142"/>
        <v>0.34423329283145154</v>
      </c>
      <c r="F381" s="42">
        <f t="shared" ca="1" si="143"/>
        <v>252.57244132907488</v>
      </c>
      <c r="G381" s="42"/>
      <c r="H381" s="25">
        <v>377</v>
      </c>
      <c r="I381" s="42">
        <f t="shared" ca="1" si="144"/>
        <v>0.33034433168646693</v>
      </c>
      <c r="J381" s="42">
        <f t="shared" ca="1" si="145"/>
        <v>3.3775688728763713</v>
      </c>
      <c r="K381" s="4"/>
      <c r="L381" s="4"/>
      <c r="M381" s="4"/>
      <c r="O381" s="25">
        <v>377</v>
      </c>
      <c r="P381" s="58">
        <f t="shared" ca="1" si="146"/>
        <v>0.12395139196667948</v>
      </c>
      <c r="Q381" s="42">
        <f t="shared" ca="1" si="147"/>
        <v>566.20211665369663</v>
      </c>
      <c r="R381" s="42"/>
      <c r="S381" s="25">
        <v>377</v>
      </c>
      <c r="T381" s="58">
        <f t="shared" ca="1" si="148"/>
        <v>0.43596949844224664</v>
      </c>
      <c r="U381" s="42">
        <f t="shared" ca="1" si="149"/>
        <v>3.4492152226723629</v>
      </c>
      <c r="W381" s="1"/>
      <c r="X381" s="1"/>
      <c r="Y381" s="1"/>
      <c r="Z381" s="1"/>
      <c r="AC381" s="49">
        <v>378</v>
      </c>
      <c r="AD381" s="90">
        <f t="shared" ca="1" si="133"/>
        <v>45497.589290804433</v>
      </c>
      <c r="AE381" s="49" t="str">
        <f t="shared" ca="1" si="134"/>
        <v>EQUIPO 2</v>
      </c>
      <c r="AF381" s="49" t="str">
        <f t="shared" ca="1" si="135"/>
        <v>FIN</v>
      </c>
      <c r="AG381" s="49">
        <f t="shared" ca="1" si="150"/>
        <v>1</v>
      </c>
      <c r="AH381" s="49">
        <f t="shared" ca="1" si="151"/>
        <v>1</v>
      </c>
      <c r="AI381" s="49">
        <f t="shared" ca="1" si="136"/>
        <v>1</v>
      </c>
      <c r="AJ381" s="49">
        <f t="shared" ca="1" si="137"/>
        <v>9900</v>
      </c>
      <c r="AK381" s="49">
        <f t="shared" ca="1" si="138"/>
        <v>323.42040050437208</v>
      </c>
      <c r="AL381" s="49">
        <f t="shared" ca="1" si="139"/>
        <v>3201861.9649932836</v>
      </c>
      <c r="AM381" s="49">
        <f t="shared" ca="1" si="132"/>
        <v>3201861.9649932836</v>
      </c>
      <c r="AN381" s="49">
        <f t="shared" ca="1" si="140"/>
        <v>2024</v>
      </c>
      <c r="AO381" s="49">
        <f t="shared" ca="1" si="141"/>
        <v>7</v>
      </c>
      <c r="AU381" s="25">
        <v>371</v>
      </c>
      <c r="AV381" s="25">
        <v>0.982428471328471</v>
      </c>
      <c r="AW381" s="25">
        <v>0.99111401967366242</v>
      </c>
      <c r="AX381" s="25">
        <v>0.99350045309802759</v>
      </c>
      <c r="AY381" s="25">
        <v>0.98010512753769152</v>
      </c>
      <c r="AZ381" s="25">
        <v>0.98132382166392507</v>
      </c>
      <c r="BA381" s="25">
        <v>0.99528599304943455</v>
      </c>
      <c r="BB381" s="25">
        <v>0.99816590697149787</v>
      </c>
      <c r="BC381" s="25">
        <v>0.99066479580014299</v>
      </c>
      <c r="BD381" s="25">
        <v>0.98564647336547551</v>
      </c>
      <c r="BE381" s="25">
        <v>0.97611184280498065</v>
      </c>
      <c r="BF381" s="25">
        <v>0.97510785789069765</v>
      </c>
      <c r="BG381" s="25">
        <v>0.99238434158809852</v>
      </c>
      <c r="BH381" s="25">
        <v>0.97510785789069765</v>
      </c>
      <c r="BI381" s="25">
        <v>0.98688550615685866</v>
      </c>
    </row>
    <row r="382" spans="4:61">
      <c r="D382" s="25">
        <v>378</v>
      </c>
      <c r="E382" s="56">
        <f t="shared" ca="1" si="142"/>
        <v>0.57120466342482512</v>
      </c>
      <c r="F382" s="42">
        <f t="shared" ca="1" si="143"/>
        <v>122.36379000610323</v>
      </c>
      <c r="G382" s="42"/>
      <c r="H382" s="25">
        <v>378</v>
      </c>
      <c r="I382" s="42">
        <f t="shared" ca="1" si="144"/>
        <v>0.99586217875839966</v>
      </c>
      <c r="J382" s="42">
        <f t="shared" ca="1" si="145"/>
        <v>4.3830968043215517</v>
      </c>
      <c r="K382" s="4"/>
      <c r="L382" s="4"/>
      <c r="M382" s="4"/>
      <c r="O382" s="25">
        <v>378</v>
      </c>
      <c r="P382" s="58">
        <f t="shared" ca="1" si="146"/>
        <v>0.16593001320758072</v>
      </c>
      <c r="Q382" s="42">
        <f t="shared" ca="1" si="147"/>
        <v>483.28914121066657</v>
      </c>
      <c r="R382" s="42"/>
      <c r="S382" s="25">
        <v>378</v>
      </c>
      <c r="T382" s="58">
        <f t="shared" ca="1" si="148"/>
        <v>0.28673591170879065</v>
      </c>
      <c r="U382" s="42">
        <f t="shared" ca="1" si="149"/>
        <v>3.3264302389467186</v>
      </c>
      <c r="W382" s="1"/>
      <c r="X382" s="1"/>
      <c r="Y382" s="1"/>
      <c r="Z382" s="1"/>
      <c r="AC382" s="49">
        <v>379</v>
      </c>
      <c r="AD382" s="90">
        <f t="shared" ca="1" si="133"/>
        <v>45511.065140825449</v>
      </c>
      <c r="AE382" s="49" t="str">
        <f t="shared" ca="1" si="134"/>
        <v>EQUIPO 2</v>
      </c>
      <c r="AF382" s="49" t="str">
        <f t="shared" ca="1" si="135"/>
        <v>INICIO</v>
      </c>
      <c r="AG382" s="49">
        <f t="shared" ca="1" si="150"/>
        <v>1</v>
      </c>
      <c r="AH382" s="49">
        <f t="shared" ca="1" si="151"/>
        <v>0</v>
      </c>
      <c r="AI382" s="49">
        <f t="shared" ca="1" si="136"/>
        <v>1</v>
      </c>
      <c r="AJ382" s="49">
        <f t="shared" ca="1" si="137"/>
        <v>4500</v>
      </c>
      <c r="AK382" s="49">
        <f t="shared" ca="1" si="138"/>
        <v>3.6079777515842579</v>
      </c>
      <c r="AL382" s="49">
        <f t="shared" ca="1" si="139"/>
        <v>16235.899882129161</v>
      </c>
      <c r="AM382" s="49">
        <f t="shared" ca="1" si="132"/>
        <v>35718.979740684154</v>
      </c>
      <c r="AN382" s="49">
        <f t="shared" ca="1" si="140"/>
        <v>2024</v>
      </c>
      <c r="AO382" s="49">
        <f t="shared" ca="1" si="141"/>
        <v>8</v>
      </c>
      <c r="AU382" s="25">
        <v>372</v>
      </c>
      <c r="AV382" s="25">
        <v>0.98895843688263663</v>
      </c>
      <c r="AW382" s="25">
        <v>0.98494884710889696</v>
      </c>
      <c r="AX382" s="25">
        <v>0.98579559641634351</v>
      </c>
      <c r="AY382" s="25">
        <v>0.98355728685372035</v>
      </c>
      <c r="AZ382" s="25">
        <v>0.9804328122182675</v>
      </c>
      <c r="BA382" s="25">
        <v>0.99336273476276826</v>
      </c>
      <c r="BB382" s="25">
        <v>0.98456320408000253</v>
      </c>
      <c r="BC382" s="25">
        <v>0.99091172287323093</v>
      </c>
      <c r="BD382" s="25">
        <v>0.98608338202232404</v>
      </c>
      <c r="BE382" s="25">
        <v>0.97862211055759185</v>
      </c>
      <c r="BF382" s="25">
        <v>0.99086001005343838</v>
      </c>
      <c r="BG382" s="25">
        <v>0.99046355288456045</v>
      </c>
      <c r="BH382" s="25">
        <v>0.97862211055759185</v>
      </c>
      <c r="BI382" s="25">
        <v>0.98652215296710666</v>
      </c>
    </row>
    <row r="383" spans="4:61">
      <c r="D383" s="25">
        <v>379</v>
      </c>
      <c r="E383" s="56">
        <f t="shared" ca="1" si="142"/>
        <v>0.34480163972974998</v>
      </c>
      <c r="F383" s="42">
        <f t="shared" ca="1" si="143"/>
        <v>252.13290138856692</v>
      </c>
      <c r="G383" s="42"/>
      <c r="H383" s="25">
        <v>379</v>
      </c>
      <c r="I383" s="42">
        <f t="shared" ca="1" si="144"/>
        <v>0.84829297528018355</v>
      </c>
      <c r="J383" s="42">
        <f t="shared" ca="1" si="145"/>
        <v>3.856926572311461</v>
      </c>
      <c r="K383" s="4"/>
      <c r="L383" s="4"/>
      <c r="M383" s="4"/>
      <c r="O383" s="25">
        <v>379</v>
      </c>
      <c r="P383" s="58">
        <f t="shared" ca="1" si="146"/>
        <v>0.45817030205587561</v>
      </c>
      <c r="Q383" s="42">
        <f t="shared" ca="1" si="147"/>
        <v>201.06026014231756</v>
      </c>
      <c r="R383" s="42"/>
      <c r="S383" s="25">
        <v>379</v>
      </c>
      <c r="T383" s="58">
        <f t="shared" ca="1" si="148"/>
        <v>0.32057274560005311</v>
      </c>
      <c r="U383" s="42">
        <f t="shared" ca="1" si="149"/>
        <v>3.3560294469545005</v>
      </c>
      <c r="W383" s="1"/>
      <c r="X383" s="1"/>
      <c r="Y383" s="1"/>
      <c r="Z383" s="1"/>
      <c r="AC383" s="49">
        <v>380</v>
      </c>
      <c r="AD383" s="90">
        <f t="shared" ca="1" si="133"/>
        <v>45511.215473231765</v>
      </c>
      <c r="AE383" s="49" t="str">
        <f t="shared" ca="1" si="134"/>
        <v>EQUIPO 2</v>
      </c>
      <c r="AF383" s="49" t="str">
        <f t="shared" ca="1" si="135"/>
        <v>FIN</v>
      </c>
      <c r="AG383" s="49">
        <f t="shared" ca="1" si="150"/>
        <v>1</v>
      </c>
      <c r="AH383" s="49">
        <f t="shared" ca="1" si="151"/>
        <v>1</v>
      </c>
      <c r="AI383" s="49">
        <f t="shared" ca="1" si="136"/>
        <v>1</v>
      </c>
      <c r="AJ383" s="49">
        <f t="shared" ca="1" si="137"/>
        <v>9900</v>
      </c>
      <c r="AK383" s="49">
        <f t="shared" ca="1" si="138"/>
        <v>18.946772156283259</v>
      </c>
      <c r="AL383" s="49">
        <f t="shared" ca="1" si="139"/>
        <v>187573.04434720427</v>
      </c>
      <c r="AM383" s="49">
        <f t="shared" ca="1" si="132"/>
        <v>187573.04434720427</v>
      </c>
      <c r="AN383" s="49">
        <f t="shared" ca="1" si="140"/>
        <v>2024</v>
      </c>
      <c r="AO383" s="49">
        <f t="shared" ca="1" si="141"/>
        <v>8</v>
      </c>
      <c r="AU383" s="25">
        <v>373</v>
      </c>
      <c r="AV383" s="25">
        <v>0.97723649471956786</v>
      </c>
      <c r="AW383" s="25">
        <v>0.97304626154239449</v>
      </c>
      <c r="AX383" s="25">
        <v>0.98470530417985302</v>
      </c>
      <c r="AY383" s="25">
        <v>0.98405117555465682</v>
      </c>
      <c r="AZ383" s="25">
        <v>0.98852220801733437</v>
      </c>
      <c r="BA383" s="25">
        <v>0.99418893616053872</v>
      </c>
      <c r="BB383" s="25">
        <v>0.97765030196367397</v>
      </c>
      <c r="BC383" s="25">
        <v>0.98251134795405748</v>
      </c>
      <c r="BD383" s="25">
        <v>0.98655737983596281</v>
      </c>
      <c r="BE383" s="25">
        <v>0.9863405720416718</v>
      </c>
      <c r="BF383" s="25">
        <v>0.96956070174959619</v>
      </c>
      <c r="BG383" s="25">
        <v>0.98844603870076897</v>
      </c>
      <c r="BH383" s="25">
        <v>0.96956070174959619</v>
      </c>
      <c r="BI383" s="25">
        <v>0.98274429421308129</v>
      </c>
    </row>
    <row r="384" spans="4:61">
      <c r="D384" s="25">
        <v>380</v>
      </c>
      <c r="E384" s="56">
        <f t="shared" ca="1" si="142"/>
        <v>0.25131229236135866</v>
      </c>
      <c r="F384" s="42">
        <f t="shared" ca="1" si="143"/>
        <v>337.83772950667134</v>
      </c>
      <c r="G384" s="42"/>
      <c r="H384" s="25">
        <v>380</v>
      </c>
      <c r="I384" s="42">
        <f t="shared" ca="1" si="144"/>
        <v>0.33111996048501968</v>
      </c>
      <c r="J384" s="42">
        <f t="shared" ca="1" si="145"/>
        <v>3.3782675641394322</v>
      </c>
      <c r="K384" s="4"/>
      <c r="L384" s="4"/>
      <c r="M384" s="4"/>
      <c r="O384" s="25">
        <v>380</v>
      </c>
      <c r="P384" s="58">
        <f t="shared" ca="1" si="146"/>
        <v>0.69717280238436974</v>
      </c>
      <c r="Q384" s="42">
        <f t="shared" ca="1" si="147"/>
        <v>89.249640678924976</v>
      </c>
      <c r="R384" s="42"/>
      <c r="S384" s="25">
        <v>380</v>
      </c>
      <c r="T384" s="58">
        <f t="shared" ca="1" si="148"/>
        <v>0.54420853639395084</v>
      </c>
      <c r="U384" s="42">
        <f t="shared" ca="1" si="149"/>
        <v>3.5324181739018958</v>
      </c>
      <c r="W384" s="1"/>
      <c r="X384" s="1"/>
      <c r="Y384" s="1"/>
      <c r="Z384" s="1"/>
      <c r="AC384" s="49">
        <v>381</v>
      </c>
      <c r="AD384" s="90">
        <f t="shared" ca="1" si="133"/>
        <v>45512.00492207161</v>
      </c>
      <c r="AE384" s="49" t="str">
        <f t="shared" ca="1" si="134"/>
        <v>EQUIPO 2</v>
      </c>
      <c r="AF384" s="49" t="str">
        <f t="shared" ca="1" si="135"/>
        <v>INICIO</v>
      </c>
      <c r="AG384" s="49">
        <f t="shared" ca="1" si="150"/>
        <v>1</v>
      </c>
      <c r="AH384" s="49">
        <f t="shared" ca="1" si="151"/>
        <v>0</v>
      </c>
      <c r="AI384" s="49">
        <f t="shared" ca="1" si="136"/>
        <v>1</v>
      </c>
      <c r="AJ384" s="49">
        <f t="shared" ca="1" si="137"/>
        <v>4500</v>
      </c>
      <c r="AK384" s="49">
        <f t="shared" ca="1" si="138"/>
        <v>3.7206092883716337</v>
      </c>
      <c r="AL384" s="49">
        <f t="shared" ca="1" si="139"/>
        <v>16742.741797672352</v>
      </c>
      <c r="AM384" s="49">
        <f t="shared" ca="1" si="132"/>
        <v>36834.031954879174</v>
      </c>
      <c r="AN384" s="49">
        <f t="shared" ca="1" si="140"/>
        <v>2024</v>
      </c>
      <c r="AO384" s="49">
        <f t="shared" ca="1" si="141"/>
        <v>8</v>
      </c>
      <c r="AU384" s="25">
        <v>374</v>
      </c>
      <c r="AV384" s="25">
        <v>0.99187115078873977</v>
      </c>
      <c r="AW384" s="25">
        <v>0.98784372178010449</v>
      </c>
      <c r="AX384" s="25">
        <v>0.9777811317748315</v>
      </c>
      <c r="AY384" s="25">
        <v>0.98211711205849839</v>
      </c>
      <c r="AZ384" s="25">
        <v>0.99529335517835693</v>
      </c>
      <c r="BA384" s="25">
        <v>0.9799052961782736</v>
      </c>
      <c r="BB384" s="25">
        <v>0.98789804141855087</v>
      </c>
      <c r="BC384" s="25">
        <v>0.99736456645927818</v>
      </c>
      <c r="BD384" s="25">
        <v>0.98897019265027697</v>
      </c>
      <c r="BE384" s="25">
        <v>0.98442221118760798</v>
      </c>
      <c r="BF384" s="25">
        <v>0.98609800014548277</v>
      </c>
      <c r="BG384" s="25">
        <v>0.98601486398882421</v>
      </c>
      <c r="BH384" s="25">
        <v>0.9777811317748315</v>
      </c>
      <c r="BI384" s="25">
        <v>0.98715446192363387</v>
      </c>
    </row>
    <row r="385" spans="4:61">
      <c r="D385" s="25">
        <v>381</v>
      </c>
      <c r="E385" s="56">
        <f t="shared" ca="1" si="142"/>
        <v>0.71714607325836432</v>
      </c>
      <c r="F385" s="42">
        <f t="shared" ca="1" si="143"/>
        <v>68.060406799237072</v>
      </c>
      <c r="G385" s="42"/>
      <c r="H385" s="25">
        <v>381</v>
      </c>
      <c r="I385" s="42">
        <f t="shared" ca="1" si="144"/>
        <v>0.40934988057281085</v>
      </c>
      <c r="J385" s="42">
        <f t="shared" ca="1" si="145"/>
        <v>3.4460537784779852</v>
      </c>
      <c r="K385" s="4"/>
      <c r="L385" s="4"/>
      <c r="M385" s="4"/>
      <c r="O385" s="25">
        <v>381</v>
      </c>
      <c r="P385" s="58">
        <f t="shared" ca="1" si="146"/>
        <v>0.43022940203754723</v>
      </c>
      <c r="Q385" s="42">
        <f t="shared" ca="1" si="147"/>
        <v>218.15084143444233</v>
      </c>
      <c r="R385" s="42"/>
      <c r="S385" s="25">
        <v>381</v>
      </c>
      <c r="T385" s="58">
        <f t="shared" ca="1" si="148"/>
        <v>2.5871288103962442E-3</v>
      </c>
      <c r="U385" s="42">
        <f t="shared" ca="1" si="149"/>
        <v>2.643957825827997</v>
      </c>
      <c r="W385" s="1"/>
      <c r="X385" s="1"/>
      <c r="Y385" s="1"/>
      <c r="Z385" s="1"/>
      <c r="AC385" s="49">
        <v>382</v>
      </c>
      <c r="AD385" s="90">
        <f t="shared" ca="1" si="133"/>
        <v>45512.159947458626</v>
      </c>
      <c r="AE385" s="49" t="str">
        <f t="shared" ca="1" si="134"/>
        <v>EQUIPO 2</v>
      </c>
      <c r="AF385" s="49" t="str">
        <f t="shared" ca="1" si="135"/>
        <v>FIN</v>
      </c>
      <c r="AG385" s="49">
        <f t="shared" ca="1" si="150"/>
        <v>1</v>
      </c>
      <c r="AH385" s="49">
        <f t="shared" ca="1" si="151"/>
        <v>1</v>
      </c>
      <c r="AI385" s="49">
        <f t="shared" ca="1" si="136"/>
        <v>1</v>
      </c>
      <c r="AJ385" s="49">
        <f t="shared" ca="1" si="137"/>
        <v>9900</v>
      </c>
      <c r="AK385" s="49">
        <f t="shared" ca="1" si="138"/>
        <v>434.36618991347495</v>
      </c>
      <c r="AL385" s="49">
        <f t="shared" ca="1" si="139"/>
        <v>4300225.2801434025</v>
      </c>
      <c r="AM385" s="49">
        <f t="shared" ca="1" si="132"/>
        <v>4300225.2801434025</v>
      </c>
      <c r="AN385" s="49">
        <f t="shared" ca="1" si="140"/>
        <v>2024</v>
      </c>
      <c r="AO385" s="49">
        <f t="shared" ca="1" si="141"/>
        <v>8</v>
      </c>
      <c r="AU385" s="25">
        <v>375</v>
      </c>
      <c r="AV385" s="25">
        <v>0.97398586827464795</v>
      </c>
      <c r="AW385" s="25">
        <v>0.98304773260929901</v>
      </c>
      <c r="AX385" s="25">
        <v>0.97585688930298353</v>
      </c>
      <c r="AY385" s="25">
        <v>0.98369967750085219</v>
      </c>
      <c r="AZ385" s="25">
        <v>0.98427877102264505</v>
      </c>
      <c r="BA385" s="25">
        <v>0.99282644900317385</v>
      </c>
      <c r="BB385" s="25">
        <v>0.9850002234489531</v>
      </c>
      <c r="BC385" s="25">
        <v>0.99740396212979587</v>
      </c>
      <c r="BD385" s="25">
        <v>0.99062544820316689</v>
      </c>
      <c r="BE385" s="25">
        <v>1</v>
      </c>
      <c r="BF385" s="25">
        <v>0.99515387578920289</v>
      </c>
      <c r="BG385" s="25">
        <v>0.9763582280215749</v>
      </c>
      <c r="BH385" s="25">
        <v>0.97398586827464795</v>
      </c>
      <c r="BI385" s="25">
        <v>0.9865065251967009</v>
      </c>
    </row>
    <row r="386" spans="4:61">
      <c r="D386" s="25">
        <v>382</v>
      </c>
      <c r="E386" s="56">
        <f t="shared" ca="1" si="142"/>
        <v>0.38094179754745827</v>
      </c>
      <c r="F386" s="42">
        <f t="shared" ca="1" si="143"/>
        <v>225.73758224045244</v>
      </c>
      <c r="G386" s="42"/>
      <c r="H386" s="25">
        <v>382</v>
      </c>
      <c r="I386" s="42">
        <f t="shared" ca="1" si="144"/>
        <v>0.81654253228227835</v>
      </c>
      <c r="J386" s="42">
        <f t="shared" ca="1" si="145"/>
        <v>3.8155007892236634</v>
      </c>
      <c r="K386" s="4"/>
      <c r="L386" s="4"/>
      <c r="M386" s="4"/>
      <c r="O386" s="25">
        <v>382</v>
      </c>
      <c r="P386" s="58">
        <f t="shared" ca="1" si="146"/>
        <v>0.77371405448836406</v>
      </c>
      <c r="Q386" s="42">
        <f t="shared" ca="1" si="147"/>
        <v>62.356171125256452</v>
      </c>
      <c r="R386" s="42"/>
      <c r="S386" s="25">
        <v>382</v>
      </c>
      <c r="T386" s="58">
        <f t="shared" ca="1" si="148"/>
        <v>0.61363433231934339</v>
      </c>
      <c r="U386" s="42">
        <f t="shared" ca="1" si="149"/>
        <v>3.5867467565471634</v>
      </c>
      <c r="W386" s="1"/>
      <c r="X386" s="1"/>
      <c r="Y386" s="1"/>
      <c r="Z386" s="1"/>
      <c r="AC386" s="49">
        <v>383</v>
      </c>
      <c r="AD386" s="90">
        <f t="shared" ca="1" si="133"/>
        <v>45530.25853870502</v>
      </c>
      <c r="AE386" s="49" t="str">
        <f t="shared" ca="1" si="134"/>
        <v>EQUIPO 1</v>
      </c>
      <c r="AF386" s="49" t="str">
        <f t="shared" ca="1" si="135"/>
        <v>INICIO</v>
      </c>
      <c r="AG386" s="49">
        <f t="shared" ca="1" si="150"/>
        <v>0</v>
      </c>
      <c r="AH386" s="49">
        <f t="shared" ca="1" si="151"/>
        <v>1</v>
      </c>
      <c r="AI386" s="49">
        <f t="shared" ca="1" si="136"/>
        <v>1</v>
      </c>
      <c r="AJ386" s="49">
        <f t="shared" ca="1" si="137"/>
        <v>5400</v>
      </c>
      <c r="AK386" s="49">
        <f t="shared" ca="1" si="138"/>
        <v>3.5381991954054683</v>
      </c>
      <c r="AL386" s="49">
        <f t="shared" ca="1" si="139"/>
        <v>19106.275655189529</v>
      </c>
      <c r="AM386" s="49">
        <f t="shared" ca="1" si="132"/>
        <v>35028.172034514137</v>
      </c>
      <c r="AN386" s="49">
        <f t="shared" ca="1" si="140"/>
        <v>2024</v>
      </c>
      <c r="AO386" s="49">
        <f t="shared" ca="1" si="141"/>
        <v>8</v>
      </c>
      <c r="AU386" s="25">
        <v>376</v>
      </c>
      <c r="AV386" s="25">
        <v>0.97733356158891116</v>
      </c>
      <c r="AW386" s="25">
        <v>0.98550452428977531</v>
      </c>
      <c r="AX386" s="25">
        <v>0.99034030430235342</v>
      </c>
      <c r="AY386" s="25">
        <v>0.98938447776956984</v>
      </c>
      <c r="AZ386" s="25">
        <v>0.98998185290036333</v>
      </c>
      <c r="BA386" s="25">
        <v>0.98440358570960351</v>
      </c>
      <c r="BB386" s="25">
        <v>0.99283290452164175</v>
      </c>
      <c r="BC386" s="25">
        <v>0.99533842971262243</v>
      </c>
      <c r="BD386" s="25">
        <v>0.99073810354079594</v>
      </c>
      <c r="BE386" s="25">
        <v>0.99800529607359223</v>
      </c>
      <c r="BF386" s="25">
        <v>0.99483398425438652</v>
      </c>
      <c r="BG386" s="25">
        <v>0.98566223104328876</v>
      </c>
      <c r="BH386" s="25">
        <v>0.97733356158891116</v>
      </c>
      <c r="BI386" s="25">
        <v>0.98954814775983491</v>
      </c>
    </row>
    <row r="387" spans="4:61">
      <c r="D387" s="25">
        <v>383</v>
      </c>
      <c r="E387" s="56">
        <f t="shared" ca="1" si="142"/>
        <v>0.55753220327570241</v>
      </c>
      <c r="F387" s="42">
        <f t="shared" ca="1" si="143"/>
        <v>128.33565379742529</v>
      </c>
      <c r="G387" s="42"/>
      <c r="H387" s="25">
        <v>383</v>
      </c>
      <c r="I387" s="42">
        <f t="shared" ca="1" si="144"/>
        <v>0.50435480020857737</v>
      </c>
      <c r="J387" s="42">
        <f t="shared" ca="1" si="145"/>
        <v>3.5244610906278866</v>
      </c>
      <c r="K387" s="4"/>
      <c r="L387" s="4"/>
      <c r="M387" s="4"/>
      <c r="O387" s="25">
        <v>383</v>
      </c>
      <c r="P387" s="58">
        <f t="shared" ca="1" si="146"/>
        <v>0.21997063108158432</v>
      </c>
      <c r="Q387" s="42">
        <f t="shared" ca="1" si="147"/>
        <v>403.81463701687477</v>
      </c>
      <c r="R387" s="42"/>
      <c r="S387" s="25">
        <v>383</v>
      </c>
      <c r="T387" s="58">
        <f t="shared" ca="1" si="148"/>
        <v>0.54296633088166368</v>
      </c>
      <c r="U387" s="42">
        <f t="shared" ca="1" si="149"/>
        <v>3.5314608128577238</v>
      </c>
      <c r="W387" s="1"/>
      <c r="X387" s="1"/>
      <c r="Y387" s="1"/>
      <c r="Z387" s="1"/>
      <c r="AC387" s="49">
        <v>384</v>
      </c>
      <c r="AD387" s="90">
        <f t="shared" ca="1" si="133"/>
        <v>45530.405963671496</v>
      </c>
      <c r="AE387" s="49" t="str">
        <f t="shared" ca="1" si="134"/>
        <v>EQUIPO 1</v>
      </c>
      <c r="AF387" s="49" t="str">
        <f t="shared" ca="1" si="135"/>
        <v>FIN</v>
      </c>
      <c r="AG387" s="49">
        <f t="shared" ca="1" si="150"/>
        <v>1</v>
      </c>
      <c r="AH387" s="49">
        <f t="shared" ca="1" si="151"/>
        <v>1</v>
      </c>
      <c r="AI387" s="49">
        <f t="shared" ca="1" si="136"/>
        <v>1</v>
      </c>
      <c r="AJ387" s="49">
        <f t="shared" ca="1" si="137"/>
        <v>9900</v>
      </c>
      <c r="AK387" s="49">
        <f t="shared" ca="1" si="138"/>
        <v>216.65078017918859</v>
      </c>
      <c r="AL387" s="49">
        <f t="shared" ca="1" si="139"/>
        <v>2144842.723773967</v>
      </c>
      <c r="AM387" s="49">
        <f t="shared" ca="1" si="132"/>
        <v>2144842.723773967</v>
      </c>
      <c r="AN387" s="49">
        <f t="shared" ca="1" si="140"/>
        <v>2024</v>
      </c>
      <c r="AO387" s="49">
        <f t="shared" ca="1" si="141"/>
        <v>8</v>
      </c>
      <c r="AU387" s="25">
        <v>377</v>
      </c>
      <c r="AV387" s="25">
        <v>0.99002921645234987</v>
      </c>
      <c r="AW387" s="25">
        <v>0.98500383025702443</v>
      </c>
      <c r="AX387" s="25">
        <v>0.98819662051500601</v>
      </c>
      <c r="AY387" s="25">
        <v>0.97887718630916853</v>
      </c>
      <c r="AZ387" s="25">
        <v>0.99046025039100527</v>
      </c>
      <c r="BA387" s="25">
        <v>0.99569956202829046</v>
      </c>
      <c r="BB387" s="25">
        <v>0.99276055965997723</v>
      </c>
      <c r="BC387" s="25">
        <v>0.98037802138404195</v>
      </c>
      <c r="BD387" s="25">
        <v>0.9857117921347438</v>
      </c>
      <c r="BE387" s="25">
        <v>0.98317792594501185</v>
      </c>
      <c r="BF387" s="25">
        <v>0.98484939317671838</v>
      </c>
      <c r="BG387" s="25">
        <v>0.98828564677899566</v>
      </c>
      <c r="BH387" s="25">
        <v>0.97887718630916853</v>
      </c>
      <c r="BI387" s="25">
        <v>0.9870102531617353</v>
      </c>
    </row>
    <row r="388" spans="4:61">
      <c r="D388" s="25">
        <v>384</v>
      </c>
      <c r="E388" s="56">
        <f t="shared" ca="1" si="142"/>
        <v>0.17867267205520854</v>
      </c>
      <c r="F388" s="42">
        <f t="shared" ca="1" si="143"/>
        <v>433.08375043706417</v>
      </c>
      <c r="G388" s="42"/>
      <c r="H388" s="25">
        <v>384</v>
      </c>
      <c r="I388" s="42">
        <f t="shared" ca="1" si="144"/>
        <v>0.54644399629225426</v>
      </c>
      <c r="J388" s="42">
        <f t="shared" ca="1" si="145"/>
        <v>3.5589952904642672</v>
      </c>
      <c r="K388" s="4"/>
      <c r="L388" s="4"/>
      <c r="M388" s="4"/>
      <c r="O388" s="25">
        <v>384</v>
      </c>
      <c r="P388" s="58">
        <f t="shared" ca="1" si="146"/>
        <v>0.8072195589702178</v>
      </c>
      <c r="Q388" s="42">
        <f t="shared" ca="1" si="147"/>
        <v>51.563486184764237</v>
      </c>
      <c r="R388" s="42"/>
      <c r="S388" s="25">
        <v>384</v>
      </c>
      <c r="T388" s="58">
        <f t="shared" ca="1" si="148"/>
        <v>0.3643062664648804</v>
      </c>
      <c r="U388" s="42">
        <f t="shared" ca="1" si="149"/>
        <v>3.3924374129610428</v>
      </c>
      <c r="W388" s="1"/>
      <c r="X388" s="1"/>
      <c r="Y388" s="1"/>
      <c r="Z388" s="1"/>
      <c r="AC388" s="49">
        <v>385</v>
      </c>
      <c r="AD388" s="90">
        <f t="shared" ca="1" si="133"/>
        <v>45539.433079512295</v>
      </c>
      <c r="AE388" s="49" t="str">
        <f t="shared" ca="1" si="134"/>
        <v>EQUIPO 1</v>
      </c>
      <c r="AF388" s="49" t="str">
        <f t="shared" ca="1" si="135"/>
        <v>INICIO</v>
      </c>
      <c r="AG388" s="49">
        <f t="shared" ca="1" si="150"/>
        <v>0</v>
      </c>
      <c r="AH388" s="49">
        <f t="shared" ca="1" si="151"/>
        <v>1</v>
      </c>
      <c r="AI388" s="49">
        <f t="shared" ca="1" si="136"/>
        <v>1</v>
      </c>
      <c r="AJ388" s="49">
        <f t="shared" ca="1" si="137"/>
        <v>5400</v>
      </c>
      <c r="AK388" s="49">
        <f t="shared" ca="1" si="138"/>
        <v>3.7663186216377653</v>
      </c>
      <c r="AL388" s="49">
        <f t="shared" ca="1" si="139"/>
        <v>20338.120556843933</v>
      </c>
      <c r="AM388" s="49">
        <f t="shared" ref="AM388:AM451" ca="1" si="152">$AR$2*AK388</f>
        <v>37286.554354213877</v>
      </c>
      <c r="AN388" s="49">
        <f t="shared" ca="1" si="140"/>
        <v>2024</v>
      </c>
      <c r="AO388" s="49">
        <f t="shared" ca="1" si="141"/>
        <v>9</v>
      </c>
      <c r="AU388" s="25">
        <v>378</v>
      </c>
      <c r="AV388" s="25">
        <v>0.98639598268178585</v>
      </c>
      <c r="AW388" s="25">
        <v>0.98823081271850421</v>
      </c>
      <c r="AX388" s="25">
        <v>0.98409369292167881</v>
      </c>
      <c r="AY388" s="25">
        <v>0.98699802236918133</v>
      </c>
      <c r="AZ388" s="25">
        <v>0.99037735439068686</v>
      </c>
      <c r="BA388" s="25">
        <v>0.99013477125490401</v>
      </c>
      <c r="BB388" s="25">
        <v>0.98808624892898578</v>
      </c>
      <c r="BC388" s="25">
        <v>0.9801635752661132</v>
      </c>
      <c r="BD388" s="25">
        <v>0.98393995789196931</v>
      </c>
      <c r="BE388" s="25">
        <v>0.98322629187768373</v>
      </c>
      <c r="BF388" s="25">
        <v>0.99509500187453914</v>
      </c>
      <c r="BG388" s="25">
        <v>0.98785424058523519</v>
      </c>
      <c r="BH388" s="25">
        <v>0.9801635752661132</v>
      </c>
      <c r="BI388" s="25">
        <v>0.98704024969154636</v>
      </c>
    </row>
    <row r="389" spans="4:61">
      <c r="D389" s="25">
        <v>385</v>
      </c>
      <c r="E389" s="56">
        <f t="shared" ca="1" si="142"/>
        <v>0.96775212591005388</v>
      </c>
      <c r="F389" s="42">
        <f t="shared" ca="1" si="143"/>
        <v>5.0219795493283623</v>
      </c>
      <c r="G389" s="42"/>
      <c r="H389" s="25">
        <v>385</v>
      </c>
      <c r="I389" s="42">
        <f t="shared" ca="1" si="144"/>
        <v>0.84193364033176787</v>
      </c>
      <c r="J389" s="42">
        <f t="shared" ca="1" si="145"/>
        <v>3.848207651665478</v>
      </c>
      <c r="K389" s="4"/>
      <c r="L389" s="4"/>
      <c r="M389" s="4"/>
      <c r="O389" s="25">
        <v>385</v>
      </c>
      <c r="P389" s="58">
        <f t="shared" ca="1" si="146"/>
        <v>0.30550821842250819</v>
      </c>
      <c r="Q389" s="42">
        <f t="shared" ca="1" si="147"/>
        <v>312.20298620877094</v>
      </c>
      <c r="R389" s="42"/>
      <c r="S389" s="25">
        <v>385</v>
      </c>
      <c r="T389" s="58">
        <f t="shared" ca="1" si="148"/>
        <v>0.26433706306520177</v>
      </c>
      <c r="U389" s="42">
        <f t="shared" ca="1" si="149"/>
        <v>3.3059271899932798</v>
      </c>
      <c r="W389" s="1"/>
      <c r="X389" s="1"/>
      <c r="Y389" s="1"/>
      <c r="Z389" s="1"/>
      <c r="AC389" s="49">
        <v>386</v>
      </c>
      <c r="AD389" s="90">
        <f t="shared" ref="AD389:AD452" ca="1" si="153">SMALL($W$5:$AA$504,AC389)</f>
        <v>45539.590009454863</v>
      </c>
      <c r="AE389" s="49" t="str">
        <f t="shared" ref="AE389:AE452" ca="1" si="154">IFERROR(IF(VLOOKUP(AD389,$W$5:$W$504,1,0)&gt;0,$W$3,""),IFERROR(IF(VLOOKUP(AD389,$X$5:$X$504,1,0)&gt;0,$X$3,""),IFERROR(IF(VLOOKUP(AD389,$Y$5:$Y$504,1,0)&gt;0,$Y$3,""),IFERROR(IF(VLOOKUP(AD389,$Z$5:$Z$504,1,0)&gt;0,$Z$3,""),IFERROR(IF(VLOOKUP(AD389,$AA$5:$AA$64,1,0)&gt;0,$AA$3,""),"ERROR")))))</f>
        <v>EQUIPO 1</v>
      </c>
      <c r="AF389" s="49" t="str">
        <f t="shared" ref="AF389:AF452" ca="1" si="155">IFERROR(IF(VLOOKUP(AD389,$W$5:$W$504,1,0)&gt;0,$W$4,""),IFERROR(IF(VLOOKUP(AD389,$X$5:$X$504,1,0)&gt;0,$X$4,""),IFERROR(IF(VLOOKUP(AD389,$Y$5:$Y$504,1,0)&gt;0,$Y$4,""),IFERROR(IF(VLOOKUP(AD389,$Z$5:$Z$504,1,0)&gt;0,$Z$4,""),IFERROR(IF(VLOOKUP(AD389,$AA$5:$AA$64,1,0)&gt;0,$AA$3,""),"ERROR")))))</f>
        <v>FIN</v>
      </c>
      <c r="AG389" s="49">
        <f t="shared" ca="1" si="150"/>
        <v>1</v>
      </c>
      <c r="AH389" s="49">
        <f t="shared" ca="1" si="151"/>
        <v>1</v>
      </c>
      <c r="AI389" s="49">
        <f t="shared" ref="AI389:AI452" ca="1" si="156">IF(AG389=1,1,IF(AH389=1,1,0))</f>
        <v>1</v>
      </c>
      <c r="AJ389" s="49">
        <f t="shared" ref="AJ389:AJ452" ca="1" si="157">IF((IF(AG389=1,$F$3,0)+IF(AH389=1,$Q$3,0))&gt;$AR$2,$AR$2,IF(AG389=1,$F$3,0)+IF(AH389=1,$Q$3,0))</f>
        <v>9900</v>
      </c>
      <c r="AK389" s="49">
        <f t="shared" ref="AK389:AK452" ca="1" si="158">(AD390-AD389)*24</f>
        <v>462.28457500319928</v>
      </c>
      <c r="AL389" s="49">
        <f t="shared" ref="AL389:AL452" ca="1" si="159">AI389*AK389*AJ389</f>
        <v>4576617.2925316729</v>
      </c>
      <c r="AM389" s="49">
        <f t="shared" ca="1" si="152"/>
        <v>4576617.2925316729</v>
      </c>
      <c r="AN389" s="49">
        <f t="shared" ref="AN389:AN452" ca="1" si="160">YEAR(AD389)</f>
        <v>2024</v>
      </c>
      <c r="AO389" s="49">
        <f t="shared" ref="AO389:AO452" ca="1" si="161">MONTH(AD389)</f>
        <v>9</v>
      </c>
      <c r="AU389" s="25">
        <v>379</v>
      </c>
      <c r="AV389" s="25">
        <v>0.99199176428281288</v>
      </c>
      <c r="AW389" s="25">
        <v>0.98364021246002054</v>
      </c>
      <c r="AX389" s="25">
        <v>0.98867752646793172</v>
      </c>
      <c r="AY389" s="25">
        <v>0.99127554127623507</v>
      </c>
      <c r="AZ389" s="25">
        <v>0.97025346044580529</v>
      </c>
      <c r="BA389" s="25">
        <v>0.99759914195800026</v>
      </c>
      <c r="BB389" s="25">
        <v>0.9779903964516804</v>
      </c>
      <c r="BC389" s="25">
        <v>0.98367054609876825</v>
      </c>
      <c r="BD389" s="25">
        <v>0.98372391386824232</v>
      </c>
      <c r="BE389" s="25">
        <v>0.98577231622724015</v>
      </c>
      <c r="BF389" s="25">
        <v>0.97070863370675131</v>
      </c>
      <c r="BG389" s="25">
        <v>0.98273311392884211</v>
      </c>
      <c r="BH389" s="25">
        <v>0.97025346044580529</v>
      </c>
      <c r="BI389" s="25">
        <v>0.98392147088347182</v>
      </c>
    </row>
    <row r="390" spans="4:61">
      <c r="D390" s="25">
        <v>386</v>
      </c>
      <c r="E390" s="56">
        <f t="shared" ref="E390:E453" ca="1" si="162">RAND()</f>
        <v>0.87069673090274713</v>
      </c>
      <c r="F390" s="42">
        <f t="shared" ref="F390:F453" ca="1" si="163">$B$6*(-LN(E390))^(1/$B$7)</f>
        <v>25.402485167658327</v>
      </c>
      <c r="G390" s="42"/>
      <c r="H390" s="25">
        <v>386</v>
      </c>
      <c r="I390" s="42">
        <f t="shared" ref="I390:I453" ca="1" si="164">RAND()</f>
        <v>0.17057257695445083</v>
      </c>
      <c r="J390" s="42">
        <f t="shared" ref="J390:J453" ca="1" si="165">NORMINV(I390,$B$11,$B$13)</f>
        <v>3.2100853616217444</v>
      </c>
      <c r="K390" s="4"/>
      <c r="L390" s="4"/>
      <c r="M390" s="4"/>
      <c r="O390" s="25">
        <v>386</v>
      </c>
      <c r="P390" s="58">
        <f t="shared" ref="P390:P453" ca="1" si="166">RAND()</f>
        <v>0.81038005622519638</v>
      </c>
      <c r="Q390" s="42">
        <f t="shared" ref="Q390:Q453" ca="1" si="167">$M$6*(-LN(P390))^(1/$M$7)</f>
        <v>50.573961759083517</v>
      </c>
      <c r="R390" s="42"/>
      <c r="S390" s="25">
        <v>386</v>
      </c>
      <c r="T390" s="58">
        <f t="shared" ref="T390:T453" ca="1" si="168">RAND()</f>
        <v>1.2244887951141203E-2</v>
      </c>
      <c r="U390" s="42">
        <f t="shared" ref="U390:U453" ca="1" si="169">NORMINV(T390,$M$11,$M$13)</f>
        <v>2.8110197637724266</v>
      </c>
      <c r="W390" s="1"/>
      <c r="X390" s="1"/>
      <c r="Y390" s="1"/>
      <c r="Z390" s="1"/>
      <c r="AC390" s="49">
        <v>387</v>
      </c>
      <c r="AD390" s="90">
        <f t="shared" ca="1" si="153"/>
        <v>45558.851866746663</v>
      </c>
      <c r="AE390" s="49" t="str">
        <f t="shared" ca="1" si="154"/>
        <v>EQUIPO 1</v>
      </c>
      <c r="AF390" s="49" t="str">
        <f t="shared" ca="1" si="155"/>
        <v>INICIO</v>
      </c>
      <c r="AG390" s="49">
        <f t="shared" ref="AG390:AG453" ca="1" si="170">IF(AE390&lt;&gt;$AG$3,AG389,IF(AF390="INICIO",0,IF(AF390="FIN",1,"ERROR")))</f>
        <v>0</v>
      </c>
      <c r="AH390" s="49">
        <f t="shared" ref="AH390:AH453" ca="1" si="171">IF(AE390&lt;&gt;$AH$3,AH389,IF(AF390="INICIO",0,IF(AF390="FIN",1,"ERROR")))</f>
        <v>1</v>
      </c>
      <c r="AI390" s="49">
        <f t="shared" ca="1" si="156"/>
        <v>1</v>
      </c>
      <c r="AJ390" s="49">
        <f t="shared" ca="1" si="157"/>
        <v>5400</v>
      </c>
      <c r="AK390" s="49">
        <f t="shared" ca="1" si="158"/>
        <v>3.2120522152399644</v>
      </c>
      <c r="AL390" s="49">
        <f t="shared" ca="1" si="159"/>
        <v>17345.081962295808</v>
      </c>
      <c r="AM390" s="49">
        <f t="shared" ca="1" si="152"/>
        <v>31799.316930875648</v>
      </c>
      <c r="AN390" s="49">
        <f t="shared" ca="1" si="160"/>
        <v>2024</v>
      </c>
      <c r="AO390" s="49">
        <f t="shared" ca="1" si="161"/>
        <v>9</v>
      </c>
      <c r="AU390" s="25">
        <v>380</v>
      </c>
      <c r="AV390" s="25">
        <v>0.97951316872556948</v>
      </c>
      <c r="AW390" s="25">
        <v>0.98754371679072184</v>
      </c>
      <c r="AX390" s="25">
        <v>0.97999806208564599</v>
      </c>
      <c r="AY390" s="25">
        <v>0.99192883551024191</v>
      </c>
      <c r="AZ390" s="25">
        <v>0.9975114772586603</v>
      </c>
      <c r="BA390" s="25">
        <v>0.99259053191516688</v>
      </c>
      <c r="BB390" s="25">
        <v>0.98433333244794807</v>
      </c>
      <c r="BC390" s="25">
        <v>0.98048532063714289</v>
      </c>
      <c r="BD390" s="25">
        <v>0.98533688996057489</v>
      </c>
      <c r="BE390" s="25">
        <v>0.97794322051811411</v>
      </c>
      <c r="BF390" s="25">
        <v>0.98411020862701903</v>
      </c>
      <c r="BG390" s="25">
        <v>0.99275685987954887</v>
      </c>
      <c r="BH390" s="25">
        <v>0.97794322051811411</v>
      </c>
      <c r="BI390" s="25">
        <v>0.98614551950304485</v>
      </c>
    </row>
    <row r="391" spans="4:61">
      <c r="D391" s="25">
        <v>387</v>
      </c>
      <c r="E391" s="56">
        <f t="shared" ca="1" si="162"/>
        <v>0.76805605119180775</v>
      </c>
      <c r="F391" s="42">
        <f t="shared" ca="1" si="163"/>
        <v>52.482105919923818</v>
      </c>
      <c r="G391" s="42"/>
      <c r="H391" s="25">
        <v>387</v>
      </c>
      <c r="I391" s="42">
        <f t="shared" ca="1" si="164"/>
        <v>0.22821737665133046</v>
      </c>
      <c r="J391" s="42">
        <f t="shared" ca="1" si="165"/>
        <v>3.2777310440774485</v>
      </c>
      <c r="K391" s="4"/>
      <c r="L391" s="4"/>
      <c r="M391" s="4"/>
      <c r="O391" s="25">
        <v>387</v>
      </c>
      <c r="P391" s="58">
        <f t="shared" ca="1" si="166"/>
        <v>0.37546367960156157</v>
      </c>
      <c r="Q391" s="42">
        <f t="shared" ca="1" si="167"/>
        <v>255.35572275491583</v>
      </c>
      <c r="R391" s="42"/>
      <c r="S391" s="25">
        <v>387</v>
      </c>
      <c r="T391" s="58">
        <f t="shared" ca="1" si="168"/>
        <v>0.58946730381733725</v>
      </c>
      <c r="U391" s="42">
        <f t="shared" ca="1" si="169"/>
        <v>3.5676056877346647</v>
      </c>
      <c r="W391" s="1"/>
      <c r="X391" s="1"/>
      <c r="Y391" s="1"/>
      <c r="Z391" s="1"/>
      <c r="AC391" s="49">
        <v>388</v>
      </c>
      <c r="AD391" s="90">
        <f t="shared" ca="1" si="153"/>
        <v>45558.985702255632</v>
      </c>
      <c r="AE391" s="49" t="str">
        <f t="shared" ca="1" si="154"/>
        <v>EQUIPO 1</v>
      </c>
      <c r="AF391" s="49" t="str">
        <f t="shared" ca="1" si="155"/>
        <v>FIN</v>
      </c>
      <c r="AG391" s="49">
        <f t="shared" ca="1" si="170"/>
        <v>1</v>
      </c>
      <c r="AH391" s="49">
        <f t="shared" ca="1" si="171"/>
        <v>1</v>
      </c>
      <c r="AI391" s="49">
        <f t="shared" ca="1" si="156"/>
        <v>1</v>
      </c>
      <c r="AJ391" s="49">
        <f t="shared" ca="1" si="157"/>
        <v>9900</v>
      </c>
      <c r="AK391" s="49">
        <f t="shared" ca="1" si="158"/>
        <v>91.025827178964391</v>
      </c>
      <c r="AL391" s="49">
        <f t="shared" ca="1" si="159"/>
        <v>901155.68907174747</v>
      </c>
      <c r="AM391" s="49">
        <f t="shared" ca="1" si="152"/>
        <v>901155.68907174747</v>
      </c>
      <c r="AN391" s="49">
        <f t="shared" ca="1" si="160"/>
        <v>2024</v>
      </c>
      <c r="AO391" s="49">
        <f t="shared" ca="1" si="161"/>
        <v>9</v>
      </c>
      <c r="AU391" s="25">
        <v>381</v>
      </c>
      <c r="AV391" s="25">
        <v>0.98162502919219674</v>
      </c>
      <c r="AW391" s="25">
        <v>0.99472266499365669</v>
      </c>
      <c r="AX391" s="25">
        <v>0.98413398423652676</v>
      </c>
      <c r="AY391" s="25">
        <v>0.99108090287085981</v>
      </c>
      <c r="AZ391" s="25">
        <v>0.99082318007470793</v>
      </c>
      <c r="BA391" s="25">
        <v>0.97691262142135638</v>
      </c>
      <c r="BB391" s="25">
        <v>0.98240116541875588</v>
      </c>
      <c r="BC391" s="25">
        <v>0.98276280591303589</v>
      </c>
      <c r="BD391" s="25">
        <v>0.99028687464434162</v>
      </c>
      <c r="BE391" s="25">
        <v>0.97647129152755963</v>
      </c>
      <c r="BF391" s="25">
        <v>0.98730488181767706</v>
      </c>
      <c r="BG391" s="25">
        <v>0.99461185207964808</v>
      </c>
      <c r="BH391" s="25">
        <v>0.97647129152755963</v>
      </c>
      <c r="BI391" s="25">
        <v>0.9860970050217619</v>
      </c>
    </row>
    <row r="392" spans="4:61">
      <c r="D392" s="25">
        <v>388</v>
      </c>
      <c r="E392" s="56">
        <f t="shared" ca="1" si="162"/>
        <v>0.70863659021863867</v>
      </c>
      <c r="F392" s="42">
        <f t="shared" ca="1" si="163"/>
        <v>70.815716520953544</v>
      </c>
      <c r="G392" s="42"/>
      <c r="H392" s="25">
        <v>388</v>
      </c>
      <c r="I392" s="42">
        <f t="shared" ca="1" si="164"/>
        <v>0.30308994129538602</v>
      </c>
      <c r="J392" s="42">
        <f t="shared" ca="1" si="165"/>
        <v>3.3525671181578125</v>
      </c>
      <c r="K392" s="4"/>
      <c r="L392" s="4"/>
      <c r="M392" s="4"/>
      <c r="O392" s="25">
        <v>388</v>
      </c>
      <c r="P392" s="58">
        <f t="shared" ca="1" si="166"/>
        <v>0.34961446649001804</v>
      </c>
      <c r="Q392" s="42">
        <f t="shared" ca="1" si="167"/>
        <v>274.95762683462414</v>
      </c>
      <c r="R392" s="42"/>
      <c r="S392" s="25">
        <v>388</v>
      </c>
      <c r="T392" s="58">
        <f t="shared" ca="1" si="168"/>
        <v>0.72669649054160823</v>
      </c>
      <c r="U392" s="42">
        <f t="shared" ca="1" si="169"/>
        <v>3.6827279015143035</v>
      </c>
      <c r="W392" s="1"/>
      <c r="X392" s="1"/>
      <c r="Y392" s="1"/>
      <c r="Z392" s="1"/>
      <c r="AC392" s="49">
        <v>389</v>
      </c>
      <c r="AD392" s="90">
        <f t="shared" ca="1" si="153"/>
        <v>45562.778445054755</v>
      </c>
      <c r="AE392" s="49" t="str">
        <f t="shared" ca="1" si="154"/>
        <v>EQUIPO 1</v>
      </c>
      <c r="AF392" s="49" t="str">
        <f t="shared" ca="1" si="155"/>
        <v>INICIO</v>
      </c>
      <c r="AG392" s="49">
        <f t="shared" ca="1" si="170"/>
        <v>0</v>
      </c>
      <c r="AH392" s="49">
        <f t="shared" ca="1" si="171"/>
        <v>1</v>
      </c>
      <c r="AI392" s="49">
        <f t="shared" ca="1" si="156"/>
        <v>1</v>
      </c>
      <c r="AJ392" s="49">
        <f t="shared" ca="1" si="157"/>
        <v>5400</v>
      </c>
      <c r="AK392" s="49">
        <f t="shared" ca="1" si="158"/>
        <v>4.0230651827878319</v>
      </c>
      <c r="AL392" s="49">
        <f t="shared" ca="1" si="159"/>
        <v>21724.551987054292</v>
      </c>
      <c r="AM392" s="49">
        <f t="shared" ca="1" si="152"/>
        <v>39828.345309599536</v>
      </c>
      <c r="AN392" s="49">
        <f t="shared" ca="1" si="160"/>
        <v>2024</v>
      </c>
      <c r="AO392" s="49">
        <f t="shared" ca="1" si="161"/>
        <v>9</v>
      </c>
      <c r="AU392" s="25">
        <v>382</v>
      </c>
      <c r="AV392" s="25">
        <v>0.99525272862636927</v>
      </c>
      <c r="AW392" s="25">
        <v>0.98052590013333329</v>
      </c>
      <c r="AX392" s="25">
        <v>0.98523597972879107</v>
      </c>
      <c r="AY392" s="25">
        <v>0.99217150779979613</v>
      </c>
      <c r="AZ392" s="25">
        <v>0.99177190450583341</v>
      </c>
      <c r="BA392" s="25">
        <v>0.99552272703645439</v>
      </c>
      <c r="BB392" s="25">
        <v>0.96334557706492541</v>
      </c>
      <c r="BC392" s="25">
        <v>0.98572661312987975</v>
      </c>
      <c r="BD392" s="25">
        <v>0.98109558213757697</v>
      </c>
      <c r="BE392" s="25">
        <v>0.97947115109438976</v>
      </c>
      <c r="BF392" s="25">
        <v>0.99767318216538758</v>
      </c>
      <c r="BG392" s="25">
        <v>0.97620688882379691</v>
      </c>
      <c r="BH392" s="25">
        <v>0.96334557706492541</v>
      </c>
      <c r="BI392" s="25">
        <v>0.98518712941174003</v>
      </c>
    </row>
    <row r="393" spans="4:61">
      <c r="D393" s="25">
        <v>389</v>
      </c>
      <c r="E393" s="56">
        <f t="shared" ca="1" si="162"/>
        <v>0.50615914798340889</v>
      </c>
      <c r="F393" s="42">
        <f t="shared" ca="1" si="163"/>
        <v>152.46280755982497</v>
      </c>
      <c r="G393" s="42"/>
      <c r="H393" s="25">
        <v>389</v>
      </c>
      <c r="I393" s="42">
        <f t="shared" ca="1" si="164"/>
        <v>0.94744048406061965</v>
      </c>
      <c r="J393" s="42">
        <f t="shared" ca="1" si="165"/>
        <v>4.0500236619676224</v>
      </c>
      <c r="K393" s="4"/>
      <c r="L393" s="4"/>
      <c r="M393" s="4"/>
      <c r="O393" s="25">
        <v>389</v>
      </c>
      <c r="P393" s="58">
        <f t="shared" ca="1" si="166"/>
        <v>0.91086340239529928</v>
      </c>
      <c r="Q393" s="42">
        <f t="shared" ca="1" si="167"/>
        <v>21.52485796751537</v>
      </c>
      <c r="R393" s="42"/>
      <c r="S393" s="25">
        <v>389</v>
      </c>
      <c r="T393" s="58">
        <f t="shared" ca="1" si="168"/>
        <v>0.63655519052699727</v>
      </c>
      <c r="U393" s="42">
        <f t="shared" ca="1" si="169"/>
        <v>3.6052254764369209</v>
      </c>
      <c r="W393" s="1"/>
      <c r="X393" s="1"/>
      <c r="Y393" s="1"/>
      <c r="Z393" s="1"/>
      <c r="AC393" s="49">
        <v>390</v>
      </c>
      <c r="AD393" s="90">
        <f t="shared" ca="1" si="153"/>
        <v>45562.946072770705</v>
      </c>
      <c r="AE393" s="49" t="str">
        <f t="shared" ca="1" si="154"/>
        <v>EQUIPO 1</v>
      </c>
      <c r="AF393" s="49" t="str">
        <f t="shared" ca="1" si="155"/>
        <v>FIN</v>
      </c>
      <c r="AG393" s="49">
        <f t="shared" ca="1" si="170"/>
        <v>1</v>
      </c>
      <c r="AH393" s="49">
        <f t="shared" ca="1" si="171"/>
        <v>1</v>
      </c>
      <c r="AI393" s="49">
        <f t="shared" ca="1" si="156"/>
        <v>1</v>
      </c>
      <c r="AJ393" s="49">
        <f t="shared" ca="1" si="157"/>
        <v>9900</v>
      </c>
      <c r="AK393" s="49">
        <f t="shared" ca="1" si="158"/>
        <v>287.73670069902437</v>
      </c>
      <c r="AL393" s="49">
        <f t="shared" ca="1" si="159"/>
        <v>2848593.3369203415</v>
      </c>
      <c r="AM393" s="49">
        <f t="shared" ca="1" si="152"/>
        <v>2848593.3369203415</v>
      </c>
      <c r="AN393" s="49">
        <f t="shared" ca="1" si="160"/>
        <v>2024</v>
      </c>
      <c r="AO393" s="49">
        <f t="shared" ca="1" si="161"/>
        <v>9</v>
      </c>
      <c r="AU393" s="25">
        <v>383</v>
      </c>
      <c r="AV393" s="25">
        <v>0.98266118585954898</v>
      </c>
      <c r="AW393" s="25">
        <v>0.99270071978227592</v>
      </c>
      <c r="AX393" s="25">
        <v>0.99318280030144601</v>
      </c>
      <c r="AY393" s="25">
        <v>0.99206990582395338</v>
      </c>
      <c r="AZ393" s="25">
        <v>0.9951204317767407</v>
      </c>
      <c r="BA393" s="25">
        <v>0.99205234759007888</v>
      </c>
      <c r="BB393" s="25">
        <v>0.98797391800243084</v>
      </c>
      <c r="BC393" s="25">
        <v>0.9815366181682984</v>
      </c>
      <c r="BD393" s="25">
        <v>0.98260322015147405</v>
      </c>
      <c r="BE393" s="25">
        <v>0.98680740140814271</v>
      </c>
      <c r="BF393" s="25">
        <v>0.9782164342687546</v>
      </c>
      <c r="BG393" s="25">
        <v>0.97854993477375563</v>
      </c>
      <c r="BH393" s="25">
        <v>0.9782164342687546</v>
      </c>
      <c r="BI393" s="25">
        <v>0.98695081137467222</v>
      </c>
    </row>
    <row r="394" spans="4:61">
      <c r="D394" s="25">
        <v>390</v>
      </c>
      <c r="E394" s="56">
        <f t="shared" ca="1" si="162"/>
        <v>0.29404207721522724</v>
      </c>
      <c r="F394" s="42">
        <f t="shared" ca="1" si="163"/>
        <v>294.9387251512594</v>
      </c>
      <c r="G394" s="42"/>
      <c r="H394" s="25">
        <v>390</v>
      </c>
      <c r="I394" s="42">
        <f t="shared" ca="1" si="164"/>
        <v>0.11212435039997004</v>
      </c>
      <c r="J394" s="42">
        <f t="shared" ca="1" si="165"/>
        <v>3.1240803338415555</v>
      </c>
      <c r="K394" s="4"/>
      <c r="L394" s="4"/>
      <c r="M394" s="4"/>
      <c r="O394" s="25">
        <v>390</v>
      </c>
      <c r="P394" s="58">
        <f t="shared" ca="1" si="166"/>
        <v>0.69567810132640973</v>
      </c>
      <c r="Q394" s="42">
        <f t="shared" ca="1" si="167"/>
        <v>89.808491859941313</v>
      </c>
      <c r="R394" s="42"/>
      <c r="S394" s="25">
        <v>390</v>
      </c>
      <c r="T394" s="58">
        <f t="shared" ca="1" si="168"/>
        <v>0.39909878689934875</v>
      </c>
      <c r="U394" s="42">
        <f t="shared" ca="1" si="169"/>
        <v>3.4203383649887944</v>
      </c>
      <c r="W394" s="1"/>
      <c r="X394" s="1"/>
      <c r="Y394" s="1"/>
      <c r="Z394" s="1"/>
      <c r="AC394" s="49">
        <v>391</v>
      </c>
      <c r="AD394" s="90">
        <f t="shared" ca="1" si="153"/>
        <v>45574.935101966497</v>
      </c>
      <c r="AE394" s="49" t="str">
        <f t="shared" ca="1" si="154"/>
        <v>EQUIPO 2</v>
      </c>
      <c r="AF394" s="49" t="str">
        <f t="shared" ca="1" si="155"/>
        <v>INICIO</v>
      </c>
      <c r="AG394" s="49">
        <f t="shared" ca="1" si="170"/>
        <v>1</v>
      </c>
      <c r="AH394" s="49">
        <f t="shared" ca="1" si="171"/>
        <v>0</v>
      </c>
      <c r="AI394" s="49">
        <f t="shared" ca="1" si="156"/>
        <v>1</v>
      </c>
      <c r="AJ394" s="49">
        <f t="shared" ca="1" si="157"/>
        <v>4500</v>
      </c>
      <c r="AK394" s="49">
        <f t="shared" ca="1" si="158"/>
        <v>3.7218092989060096</v>
      </c>
      <c r="AL394" s="49">
        <f t="shared" ca="1" si="159"/>
        <v>16748.141845077043</v>
      </c>
      <c r="AM394" s="49">
        <f t="shared" ca="1" si="152"/>
        <v>36845.912059169495</v>
      </c>
      <c r="AN394" s="49">
        <f t="shared" ca="1" si="160"/>
        <v>2024</v>
      </c>
      <c r="AO394" s="49">
        <f t="shared" ca="1" si="161"/>
        <v>10</v>
      </c>
      <c r="AU394" s="25">
        <v>384</v>
      </c>
      <c r="AV394" s="25">
        <v>0.97724724571559229</v>
      </c>
      <c r="AW394" s="25">
        <v>0.97996065049803716</v>
      </c>
      <c r="AX394" s="25">
        <v>0.98954592608139857</v>
      </c>
      <c r="AY394" s="25">
        <v>0.98957040008583563</v>
      </c>
      <c r="AZ394" s="25">
        <v>0.98311220909954644</v>
      </c>
      <c r="BA394" s="25">
        <v>0.97557045177800861</v>
      </c>
      <c r="BB394" s="25">
        <v>0.98714971637976423</v>
      </c>
      <c r="BC394" s="25">
        <v>0.99479683726802404</v>
      </c>
      <c r="BD394" s="25">
        <v>0.98982115784493407</v>
      </c>
      <c r="BE394" s="25">
        <v>0.99303234913090255</v>
      </c>
      <c r="BF394" s="25">
        <v>0.98947327379542971</v>
      </c>
      <c r="BG394" s="25">
        <v>0.98602914386175833</v>
      </c>
      <c r="BH394" s="25">
        <v>0.97557045177800861</v>
      </c>
      <c r="BI394" s="25">
        <v>0.98627066081890868</v>
      </c>
    </row>
    <row r="395" spans="4:61">
      <c r="D395" s="25">
        <v>391</v>
      </c>
      <c r="E395" s="56">
        <f t="shared" ca="1" si="162"/>
        <v>0.64282552869282039</v>
      </c>
      <c r="F395" s="42">
        <f t="shared" ca="1" si="163"/>
        <v>93.733551468366073</v>
      </c>
      <c r="G395" s="42"/>
      <c r="H395" s="25">
        <v>391</v>
      </c>
      <c r="I395" s="42">
        <f t="shared" ca="1" si="164"/>
        <v>9.7004018420221438E-2</v>
      </c>
      <c r="J395" s="42">
        <f t="shared" ca="1" si="165"/>
        <v>3.0968145595248568</v>
      </c>
      <c r="K395" s="4"/>
      <c r="L395" s="4"/>
      <c r="M395" s="4"/>
      <c r="O395" s="25">
        <v>391</v>
      </c>
      <c r="P395" s="58">
        <f t="shared" ca="1" si="166"/>
        <v>0.8241460619719494</v>
      </c>
      <c r="Q395" s="42">
        <f t="shared" ca="1" si="167"/>
        <v>46.319696068141312</v>
      </c>
      <c r="R395" s="42"/>
      <c r="S395" s="25">
        <v>391</v>
      </c>
      <c r="T395" s="58">
        <f t="shared" ca="1" si="168"/>
        <v>0.28299886347917291</v>
      </c>
      <c r="U395" s="42">
        <f t="shared" ca="1" si="169"/>
        <v>3.3230652940445182</v>
      </c>
      <c r="W395" s="1"/>
      <c r="X395" s="1"/>
      <c r="Y395" s="1"/>
      <c r="Z395" s="1"/>
      <c r="AC395" s="49">
        <v>392</v>
      </c>
      <c r="AD395" s="90">
        <f t="shared" ca="1" si="153"/>
        <v>45575.090177353952</v>
      </c>
      <c r="AE395" s="49" t="str">
        <f t="shared" ca="1" si="154"/>
        <v>EQUIPO 2</v>
      </c>
      <c r="AF395" s="49" t="str">
        <f t="shared" ca="1" si="155"/>
        <v>FIN</v>
      </c>
      <c r="AG395" s="49">
        <f t="shared" ca="1" si="170"/>
        <v>1</v>
      </c>
      <c r="AH395" s="49">
        <f t="shared" ca="1" si="171"/>
        <v>1</v>
      </c>
      <c r="AI395" s="49">
        <f t="shared" ca="1" si="156"/>
        <v>1</v>
      </c>
      <c r="AJ395" s="49">
        <f t="shared" ca="1" si="157"/>
        <v>9900</v>
      </c>
      <c r="AK395" s="49">
        <f t="shared" ca="1" si="158"/>
        <v>193.58857623289805</v>
      </c>
      <c r="AL395" s="49">
        <f t="shared" ca="1" si="159"/>
        <v>1916526.9047056907</v>
      </c>
      <c r="AM395" s="49">
        <f t="shared" ca="1" si="152"/>
        <v>1916526.9047056907</v>
      </c>
      <c r="AN395" s="49">
        <f t="shared" ca="1" si="160"/>
        <v>2024</v>
      </c>
      <c r="AO395" s="49">
        <f t="shared" ca="1" si="161"/>
        <v>10</v>
      </c>
      <c r="AU395" s="25">
        <v>385</v>
      </c>
      <c r="AV395" s="25">
        <v>0.97779520349537363</v>
      </c>
      <c r="AW395" s="25">
        <v>0.98738489898237125</v>
      </c>
      <c r="AX395" s="25">
        <v>0.97940593040157364</v>
      </c>
      <c r="AY395" s="25">
        <v>1</v>
      </c>
      <c r="AZ395" s="25">
        <v>0.97570138725810518</v>
      </c>
      <c r="BA395" s="25">
        <v>0.97912548136388933</v>
      </c>
      <c r="BB395" s="25">
        <v>0.98828744904041776</v>
      </c>
      <c r="BC395" s="25">
        <v>0.98191593401367705</v>
      </c>
      <c r="BD395" s="25">
        <v>0.97385978928559003</v>
      </c>
      <c r="BE395" s="25">
        <v>0.99298143422452478</v>
      </c>
      <c r="BF395" s="25">
        <v>0.98091237553420441</v>
      </c>
      <c r="BG395" s="25">
        <v>0.99514575755088597</v>
      </c>
      <c r="BH395" s="25">
        <v>0.97385978928559003</v>
      </c>
      <c r="BI395" s="25">
        <v>0.98429653666099137</v>
      </c>
    </row>
    <row r="396" spans="4:61">
      <c r="D396" s="25">
        <v>392</v>
      </c>
      <c r="E396" s="56">
        <f t="shared" ca="1" si="162"/>
        <v>0.73010410443712515</v>
      </c>
      <c r="F396" s="42">
        <f t="shared" ca="1" si="163"/>
        <v>63.950147749727762</v>
      </c>
      <c r="G396" s="42"/>
      <c r="H396" s="25">
        <v>392</v>
      </c>
      <c r="I396" s="42">
        <f t="shared" ca="1" si="164"/>
        <v>0.18819011696908028</v>
      </c>
      <c r="J396" s="42">
        <f t="shared" ca="1" si="165"/>
        <v>3.2320662105620594</v>
      </c>
      <c r="K396" s="4"/>
      <c r="L396" s="4"/>
      <c r="M396" s="4"/>
      <c r="O396" s="25">
        <v>392</v>
      </c>
      <c r="P396" s="58">
        <f t="shared" ca="1" si="166"/>
        <v>0.15127034559860797</v>
      </c>
      <c r="Q396" s="42">
        <f t="shared" ca="1" si="167"/>
        <v>509.51166442088834</v>
      </c>
      <c r="R396" s="42"/>
      <c r="S396" s="25">
        <v>392</v>
      </c>
      <c r="T396" s="58">
        <f t="shared" ca="1" si="168"/>
        <v>0.92596824620284846</v>
      </c>
      <c r="U396" s="42">
        <f t="shared" ca="1" si="169"/>
        <v>3.9405393518272724</v>
      </c>
      <c r="W396" s="1"/>
      <c r="X396" s="1"/>
      <c r="Y396" s="1"/>
      <c r="Z396" s="1"/>
      <c r="AC396" s="49">
        <v>393</v>
      </c>
      <c r="AD396" s="90">
        <f t="shared" ca="1" si="153"/>
        <v>45583.156368030322</v>
      </c>
      <c r="AE396" s="49" t="str">
        <f t="shared" ca="1" si="154"/>
        <v>EQUIPO 1</v>
      </c>
      <c r="AF396" s="49" t="str">
        <f t="shared" ca="1" si="155"/>
        <v>INICIO</v>
      </c>
      <c r="AG396" s="49">
        <f t="shared" ca="1" si="170"/>
        <v>0</v>
      </c>
      <c r="AH396" s="49">
        <f t="shared" ca="1" si="171"/>
        <v>1</v>
      </c>
      <c r="AI396" s="49">
        <f t="shared" ca="1" si="156"/>
        <v>1</v>
      </c>
      <c r="AJ396" s="49">
        <f t="shared" ca="1" si="157"/>
        <v>5400</v>
      </c>
      <c r="AK396" s="49">
        <f t="shared" ca="1" si="158"/>
        <v>2.8131939344457351</v>
      </c>
      <c r="AL396" s="49">
        <f t="shared" ca="1" si="159"/>
        <v>15191.247246006969</v>
      </c>
      <c r="AM396" s="49">
        <f t="shared" ca="1" si="152"/>
        <v>27850.619951012777</v>
      </c>
      <c r="AN396" s="49">
        <f t="shared" ca="1" si="160"/>
        <v>2024</v>
      </c>
      <c r="AO396" s="49">
        <f t="shared" ca="1" si="161"/>
        <v>10</v>
      </c>
      <c r="AU396" s="25">
        <v>386</v>
      </c>
      <c r="AV396" s="25">
        <v>0.99779056343146344</v>
      </c>
      <c r="AW396" s="25">
        <v>0.98293284965296523</v>
      </c>
      <c r="AX396" s="25">
        <v>0.98246387612246855</v>
      </c>
      <c r="AY396" s="25">
        <v>0.99044597424413094</v>
      </c>
      <c r="AZ396" s="25">
        <v>0.98795676702275292</v>
      </c>
      <c r="BA396" s="25">
        <v>0.99550180552504375</v>
      </c>
      <c r="BB396" s="25">
        <v>0.98916785342086155</v>
      </c>
      <c r="BC396" s="25">
        <v>0.98192842967105343</v>
      </c>
      <c r="BD396" s="25">
        <v>0.98890190309110648</v>
      </c>
      <c r="BE396" s="25">
        <v>0.99353176227945195</v>
      </c>
      <c r="BF396" s="25">
        <v>0.98522804371360428</v>
      </c>
      <c r="BG396" s="25">
        <v>0.99761465507694491</v>
      </c>
      <c r="BH396" s="25">
        <v>0.98192842967105343</v>
      </c>
      <c r="BI396" s="25">
        <v>0.98944003346776355</v>
      </c>
    </row>
    <row r="397" spans="4:61">
      <c r="D397" s="25">
        <v>393</v>
      </c>
      <c r="E397" s="56">
        <f t="shared" ca="1" si="162"/>
        <v>0.90264608453772599</v>
      </c>
      <c r="F397" s="42">
        <f t="shared" ca="1" si="163"/>
        <v>18.095672544780122</v>
      </c>
      <c r="G397" s="42"/>
      <c r="H397" s="25">
        <v>393</v>
      </c>
      <c r="I397" s="42">
        <f t="shared" ca="1" si="164"/>
        <v>0.66702304051614547</v>
      </c>
      <c r="J397" s="42">
        <f t="shared" ca="1" si="165"/>
        <v>3.6618559300660696</v>
      </c>
      <c r="K397" s="4"/>
      <c r="L397" s="4"/>
      <c r="M397" s="4"/>
      <c r="O397" s="25">
        <v>393</v>
      </c>
      <c r="P397" s="58">
        <f t="shared" ca="1" si="166"/>
        <v>0.42843642466463616</v>
      </c>
      <c r="Q397" s="42">
        <f t="shared" ca="1" si="167"/>
        <v>219.28757002334979</v>
      </c>
      <c r="R397" s="42"/>
      <c r="S397" s="25">
        <v>393</v>
      </c>
      <c r="T397" s="58">
        <f t="shared" ca="1" si="168"/>
        <v>0.47593507327352302</v>
      </c>
      <c r="U397" s="42">
        <f t="shared" ca="1" si="169"/>
        <v>3.480033768256221</v>
      </c>
      <c r="W397" s="1"/>
      <c r="X397" s="1"/>
      <c r="Y397" s="1"/>
      <c r="Z397" s="1"/>
      <c r="AC397" s="49">
        <v>394</v>
      </c>
      <c r="AD397" s="90">
        <f t="shared" ca="1" si="153"/>
        <v>45583.273584444258</v>
      </c>
      <c r="AE397" s="49" t="str">
        <f t="shared" ca="1" si="154"/>
        <v>EQUIPO 1</v>
      </c>
      <c r="AF397" s="49" t="str">
        <f t="shared" ca="1" si="155"/>
        <v>FIN</v>
      </c>
      <c r="AG397" s="49">
        <f t="shared" ca="1" si="170"/>
        <v>1</v>
      </c>
      <c r="AH397" s="49">
        <f t="shared" ca="1" si="171"/>
        <v>1</v>
      </c>
      <c r="AI397" s="49">
        <f t="shared" ca="1" si="156"/>
        <v>1</v>
      </c>
      <c r="AJ397" s="49">
        <f t="shared" ca="1" si="157"/>
        <v>9900</v>
      </c>
      <c r="AK397" s="49">
        <f t="shared" ca="1" si="158"/>
        <v>42.670333788497373</v>
      </c>
      <c r="AL397" s="49">
        <f t="shared" ca="1" si="159"/>
        <v>422436.304506124</v>
      </c>
      <c r="AM397" s="49">
        <f t="shared" ca="1" si="152"/>
        <v>422436.304506124</v>
      </c>
      <c r="AN397" s="49">
        <f t="shared" ca="1" si="160"/>
        <v>2024</v>
      </c>
      <c r="AO397" s="49">
        <f t="shared" ca="1" si="161"/>
        <v>10</v>
      </c>
      <c r="AU397" s="25">
        <v>387</v>
      </c>
      <c r="AV397" s="25">
        <v>0.97195324617456524</v>
      </c>
      <c r="AW397" s="25">
        <v>0.99358763798387328</v>
      </c>
      <c r="AX397" s="25">
        <v>0.98545692997221657</v>
      </c>
      <c r="AY397" s="25">
        <v>0.99027055034441058</v>
      </c>
      <c r="AZ397" s="25">
        <v>0.99032359724427632</v>
      </c>
      <c r="BA397" s="25">
        <v>0.9892010643768695</v>
      </c>
      <c r="BB397" s="25">
        <v>0.98588475946825105</v>
      </c>
      <c r="BC397" s="25">
        <v>0.98720306524765222</v>
      </c>
      <c r="BD397" s="25">
        <v>0.99281430382164104</v>
      </c>
      <c r="BE397" s="25">
        <v>0.9926901731161808</v>
      </c>
      <c r="BF397" s="25">
        <v>0.98385305790910627</v>
      </c>
      <c r="BG397" s="25">
        <v>0.99789261031420318</v>
      </c>
      <c r="BH397" s="25">
        <v>0.97195324617456524</v>
      </c>
      <c r="BI397" s="25">
        <v>0.98847133915186081</v>
      </c>
    </row>
    <row r="398" spans="4:61">
      <c r="D398" s="25">
        <v>394</v>
      </c>
      <c r="E398" s="56">
        <f t="shared" ca="1" si="162"/>
        <v>0.88028111551782429</v>
      </c>
      <c r="F398" s="42">
        <f t="shared" ca="1" si="163"/>
        <v>23.154222699498707</v>
      </c>
      <c r="G398" s="42"/>
      <c r="H398" s="25">
        <v>394</v>
      </c>
      <c r="I398" s="42">
        <f t="shared" ca="1" si="164"/>
        <v>0.28628124404422461</v>
      </c>
      <c r="J398" s="42">
        <f t="shared" ca="1" si="165"/>
        <v>3.3366502951389942</v>
      </c>
      <c r="K398" s="4"/>
      <c r="L398" s="4"/>
      <c r="M398" s="4"/>
      <c r="O398" s="25">
        <v>394</v>
      </c>
      <c r="P398" s="58">
        <f t="shared" ca="1" si="166"/>
        <v>0.48521217917263582</v>
      </c>
      <c r="Q398" s="42">
        <f t="shared" ca="1" si="167"/>
        <v>185.54696415790835</v>
      </c>
      <c r="R398" s="42"/>
      <c r="S398" s="25">
        <v>394</v>
      </c>
      <c r="T398" s="58">
        <f t="shared" ca="1" si="168"/>
        <v>2.0704151544453708E-2</v>
      </c>
      <c r="U398" s="42">
        <f t="shared" ca="1" si="169"/>
        <v>2.8751824930978307</v>
      </c>
      <c r="W398" s="1"/>
      <c r="X398" s="1"/>
      <c r="Y398" s="1"/>
      <c r="Z398" s="1"/>
      <c r="AC398" s="49">
        <v>395</v>
      </c>
      <c r="AD398" s="90">
        <f t="shared" ca="1" si="153"/>
        <v>45585.051515018778</v>
      </c>
      <c r="AE398" s="49" t="str">
        <f t="shared" ca="1" si="154"/>
        <v>EQUIPO 1</v>
      </c>
      <c r="AF398" s="49" t="str">
        <f t="shared" ca="1" si="155"/>
        <v>INICIO</v>
      </c>
      <c r="AG398" s="49">
        <f t="shared" ca="1" si="170"/>
        <v>0</v>
      </c>
      <c r="AH398" s="49">
        <f t="shared" ca="1" si="171"/>
        <v>1</v>
      </c>
      <c r="AI398" s="49">
        <f t="shared" ca="1" si="156"/>
        <v>1</v>
      </c>
      <c r="AJ398" s="49">
        <f t="shared" ca="1" si="157"/>
        <v>5400</v>
      </c>
      <c r="AK398" s="49">
        <f t="shared" ca="1" si="158"/>
        <v>3.8314591962844133</v>
      </c>
      <c r="AL398" s="49">
        <f t="shared" ca="1" si="159"/>
        <v>20689.879659935832</v>
      </c>
      <c r="AM398" s="49">
        <f t="shared" ca="1" si="152"/>
        <v>37931.446043215692</v>
      </c>
      <c r="AN398" s="49">
        <f t="shared" ca="1" si="160"/>
        <v>2024</v>
      </c>
      <c r="AO398" s="49">
        <f t="shared" ca="1" si="161"/>
        <v>10</v>
      </c>
      <c r="AU398" s="25">
        <v>388</v>
      </c>
      <c r="AV398" s="25">
        <v>0.97546079522011986</v>
      </c>
      <c r="AW398" s="25">
        <v>0.99564872321768261</v>
      </c>
      <c r="AX398" s="25">
        <v>0.98278491758864162</v>
      </c>
      <c r="AY398" s="25">
        <v>0.98186307888955771</v>
      </c>
      <c r="AZ398" s="25">
        <v>0.98826759428062327</v>
      </c>
      <c r="BA398" s="25">
        <v>0.98348993766756554</v>
      </c>
      <c r="BB398" s="25">
        <v>0.98904665714194495</v>
      </c>
      <c r="BC398" s="25">
        <v>0.99780232642241939</v>
      </c>
      <c r="BD398" s="25">
        <v>0.98773936280987362</v>
      </c>
      <c r="BE398" s="25">
        <v>0.99267127178925163</v>
      </c>
      <c r="BF398" s="25">
        <v>0.98362194416761428</v>
      </c>
      <c r="BG398" s="25">
        <v>0.99110993304744543</v>
      </c>
      <c r="BH398" s="25">
        <v>0.97546079522011986</v>
      </c>
      <c r="BI398" s="25">
        <v>0.98753079060103721</v>
      </c>
    </row>
    <row r="399" spans="4:61">
      <c r="D399" s="25">
        <v>395</v>
      </c>
      <c r="E399" s="56">
        <f t="shared" ca="1" si="162"/>
        <v>0.76904116115739463</v>
      </c>
      <c r="F399" s="42">
        <f t="shared" ca="1" si="163"/>
        <v>52.195389788319858</v>
      </c>
      <c r="G399" s="42"/>
      <c r="H399" s="25">
        <v>395</v>
      </c>
      <c r="I399" s="42">
        <f t="shared" ca="1" si="164"/>
        <v>0.41484214010468357</v>
      </c>
      <c r="J399" s="42">
        <f t="shared" ca="1" si="165"/>
        <v>3.4506612784066704</v>
      </c>
      <c r="K399" s="4"/>
      <c r="L399" s="4"/>
      <c r="M399" s="4"/>
      <c r="O399" s="25">
        <v>395</v>
      </c>
      <c r="P399" s="58">
        <f t="shared" ca="1" si="166"/>
        <v>0.7747410653534379</v>
      </c>
      <c r="Q399" s="42">
        <f t="shared" ca="1" si="167"/>
        <v>62.01696375963391</v>
      </c>
      <c r="R399" s="42"/>
      <c r="S399" s="25">
        <v>395</v>
      </c>
      <c r="T399" s="58">
        <f t="shared" ca="1" si="168"/>
        <v>0.15856520028621457</v>
      </c>
      <c r="U399" s="42">
        <f t="shared" ca="1" si="169"/>
        <v>3.1927415208450669</v>
      </c>
      <c r="W399" s="1"/>
      <c r="X399" s="1"/>
      <c r="Y399" s="1"/>
      <c r="Z399" s="1"/>
      <c r="AC399" s="49">
        <v>396</v>
      </c>
      <c r="AD399" s="90">
        <f t="shared" ca="1" si="153"/>
        <v>45585.211159151957</v>
      </c>
      <c r="AE399" s="49" t="str">
        <f t="shared" ca="1" si="154"/>
        <v>EQUIPO 1</v>
      </c>
      <c r="AF399" s="49" t="str">
        <f t="shared" ca="1" si="155"/>
        <v>FIN</v>
      </c>
      <c r="AG399" s="49">
        <f t="shared" ca="1" si="170"/>
        <v>1</v>
      </c>
      <c r="AH399" s="49">
        <f t="shared" ca="1" si="171"/>
        <v>1</v>
      </c>
      <c r="AI399" s="49">
        <f t="shared" ca="1" si="156"/>
        <v>1</v>
      </c>
      <c r="AJ399" s="49">
        <f t="shared" ca="1" si="157"/>
        <v>9900</v>
      </c>
      <c r="AK399" s="49">
        <f t="shared" ca="1" si="158"/>
        <v>188.59536714811111</v>
      </c>
      <c r="AL399" s="49">
        <f t="shared" ca="1" si="159"/>
        <v>1867094.1347663</v>
      </c>
      <c r="AM399" s="49">
        <f t="shared" ca="1" si="152"/>
        <v>1867094.1347663</v>
      </c>
      <c r="AN399" s="49">
        <f t="shared" ca="1" si="160"/>
        <v>2024</v>
      </c>
      <c r="AO399" s="49">
        <f t="shared" ca="1" si="161"/>
        <v>10</v>
      </c>
      <c r="AU399" s="25">
        <v>389</v>
      </c>
      <c r="AV399" s="25">
        <v>0.97187047472479826</v>
      </c>
      <c r="AW399" s="25">
        <v>0.99066840150782576</v>
      </c>
      <c r="AX399" s="25">
        <v>0.98342553284311118</v>
      </c>
      <c r="AY399" s="25">
        <v>0.98762659683560239</v>
      </c>
      <c r="AZ399" s="25">
        <v>0.98464841694084415</v>
      </c>
      <c r="BA399" s="25">
        <v>0.98975262834053768</v>
      </c>
      <c r="BB399" s="25">
        <v>0.98810997300119763</v>
      </c>
      <c r="BC399" s="25">
        <v>0.97221334813375249</v>
      </c>
      <c r="BD399" s="25">
        <v>0.98318282920527356</v>
      </c>
      <c r="BE399" s="25">
        <v>0.9724936495404537</v>
      </c>
      <c r="BF399" s="25">
        <v>0.98759175116885511</v>
      </c>
      <c r="BG399" s="25">
        <v>0.99764887504733246</v>
      </c>
      <c r="BH399" s="25">
        <v>0.97187047472479826</v>
      </c>
      <c r="BI399" s="25">
        <v>0.98411479124137613</v>
      </c>
    </row>
    <row r="400" spans="4:61">
      <c r="D400" s="25">
        <v>396</v>
      </c>
      <c r="E400" s="56">
        <f t="shared" ca="1" si="162"/>
        <v>0.16506048851335819</v>
      </c>
      <c r="F400" s="42">
        <f t="shared" ca="1" si="163"/>
        <v>455.56758092307899</v>
      </c>
      <c r="G400" s="42"/>
      <c r="H400" s="25">
        <v>396</v>
      </c>
      <c r="I400" s="42">
        <f t="shared" ca="1" si="164"/>
        <v>0.7860758143318054</v>
      </c>
      <c r="J400" s="42">
        <f t="shared" ca="1" si="165"/>
        <v>3.7797838460726498</v>
      </c>
      <c r="K400" s="4"/>
      <c r="L400" s="4"/>
      <c r="M400" s="4"/>
      <c r="O400" s="25">
        <v>396</v>
      </c>
      <c r="P400" s="58">
        <f t="shared" ca="1" si="166"/>
        <v>0.11280458776992419</v>
      </c>
      <c r="Q400" s="42">
        <f t="shared" ca="1" si="167"/>
        <v>593.12298952214633</v>
      </c>
      <c r="R400" s="42"/>
      <c r="S400" s="25">
        <v>396</v>
      </c>
      <c r="T400" s="58">
        <f t="shared" ca="1" si="168"/>
        <v>0.18479505498425408</v>
      </c>
      <c r="U400" s="42">
        <f t="shared" ca="1" si="169"/>
        <v>3.2242609368179291</v>
      </c>
      <c r="W400" s="1"/>
      <c r="X400" s="1"/>
      <c r="Y400" s="1"/>
      <c r="Z400" s="1"/>
      <c r="AC400" s="49">
        <v>397</v>
      </c>
      <c r="AD400" s="90">
        <f t="shared" ca="1" si="153"/>
        <v>45593.069299449795</v>
      </c>
      <c r="AE400" s="49" t="str">
        <f t="shared" ca="1" si="154"/>
        <v>EQUIPO 1</v>
      </c>
      <c r="AF400" s="49" t="str">
        <f t="shared" ca="1" si="155"/>
        <v>INICIO</v>
      </c>
      <c r="AG400" s="49">
        <f t="shared" ca="1" si="170"/>
        <v>0</v>
      </c>
      <c r="AH400" s="49">
        <f t="shared" ca="1" si="171"/>
        <v>1</v>
      </c>
      <c r="AI400" s="49">
        <f t="shared" ca="1" si="156"/>
        <v>1</v>
      </c>
      <c r="AJ400" s="49">
        <f t="shared" ca="1" si="157"/>
        <v>5400</v>
      </c>
      <c r="AK400" s="49">
        <f t="shared" ca="1" si="158"/>
        <v>3.4218169982777908</v>
      </c>
      <c r="AL400" s="49">
        <f t="shared" ca="1" si="159"/>
        <v>18477.811790700071</v>
      </c>
      <c r="AM400" s="49">
        <f t="shared" ca="1" si="152"/>
        <v>33875.988282950129</v>
      </c>
      <c r="AN400" s="49">
        <f t="shared" ca="1" si="160"/>
        <v>2024</v>
      </c>
      <c r="AO400" s="49">
        <f t="shared" ca="1" si="161"/>
        <v>10</v>
      </c>
      <c r="AU400" s="25">
        <v>390</v>
      </c>
      <c r="AV400" s="25">
        <v>0.99188075967593414</v>
      </c>
      <c r="AW400" s="25">
        <v>0.98334812662104853</v>
      </c>
      <c r="AX400" s="25">
        <v>0.97546362839927681</v>
      </c>
      <c r="AY400" s="25">
        <v>0.98700700474262981</v>
      </c>
      <c r="AZ400" s="25">
        <v>0.98838892573496884</v>
      </c>
      <c r="BA400" s="25">
        <v>0.98377990730106402</v>
      </c>
      <c r="BB400" s="25">
        <v>0.99338002220131016</v>
      </c>
      <c r="BC400" s="25">
        <v>0.98182714185366582</v>
      </c>
      <c r="BD400" s="25">
        <v>0.97857726571435899</v>
      </c>
      <c r="BE400" s="25">
        <v>0.98015321643986442</v>
      </c>
      <c r="BF400" s="25">
        <v>0.97512555095619813</v>
      </c>
      <c r="BG400" s="25">
        <v>0.98658882740595155</v>
      </c>
      <c r="BH400" s="25">
        <v>0.97512555095619813</v>
      </c>
      <c r="BI400" s="25">
        <v>0.98377396524498539</v>
      </c>
    </row>
    <row r="401" spans="4:61">
      <c r="D401" s="25">
        <v>397</v>
      </c>
      <c r="E401" s="56">
        <f t="shared" ca="1" si="162"/>
        <v>1.9902664646994417E-2</v>
      </c>
      <c r="F401" s="42">
        <f t="shared" ca="1" si="163"/>
        <v>1091.6163869086886</v>
      </c>
      <c r="G401" s="42"/>
      <c r="H401" s="25">
        <v>397</v>
      </c>
      <c r="I401" s="42">
        <f t="shared" ca="1" si="164"/>
        <v>0.22029015460301515</v>
      </c>
      <c r="J401" s="42">
        <f t="shared" ca="1" si="165"/>
        <v>3.2690838434634921</v>
      </c>
      <c r="K401" s="4"/>
      <c r="L401" s="4"/>
      <c r="M401" s="4"/>
      <c r="O401" s="25">
        <v>397</v>
      </c>
      <c r="P401" s="58">
        <f t="shared" ca="1" si="166"/>
        <v>0.89124182040269506</v>
      </c>
      <c r="Q401" s="42">
        <f t="shared" ca="1" si="167"/>
        <v>26.837960688714755</v>
      </c>
      <c r="R401" s="42"/>
      <c r="S401" s="25">
        <v>397</v>
      </c>
      <c r="T401" s="58">
        <f t="shared" ca="1" si="168"/>
        <v>0.6943410698706769</v>
      </c>
      <c r="U401" s="42">
        <f t="shared" ca="1" si="169"/>
        <v>3.6537976910719996</v>
      </c>
      <c r="W401" s="1"/>
      <c r="X401" s="1"/>
      <c r="Y401" s="1"/>
      <c r="Z401" s="1"/>
      <c r="AC401" s="49">
        <v>398</v>
      </c>
      <c r="AD401" s="90">
        <f t="shared" ca="1" si="153"/>
        <v>45593.211875158057</v>
      </c>
      <c r="AE401" s="49" t="str">
        <f t="shared" ca="1" si="154"/>
        <v>EQUIPO 1</v>
      </c>
      <c r="AF401" s="49" t="str">
        <f t="shared" ca="1" si="155"/>
        <v>FIN</v>
      </c>
      <c r="AG401" s="49">
        <f t="shared" ca="1" si="170"/>
        <v>1</v>
      </c>
      <c r="AH401" s="49">
        <f t="shared" ca="1" si="171"/>
        <v>1</v>
      </c>
      <c r="AI401" s="49">
        <f t="shared" ca="1" si="156"/>
        <v>1</v>
      </c>
      <c r="AJ401" s="49">
        <f t="shared" ca="1" si="157"/>
        <v>9900</v>
      </c>
      <c r="AK401" s="49">
        <f t="shared" ca="1" si="158"/>
        <v>12.408578223490622</v>
      </c>
      <c r="AL401" s="49">
        <f t="shared" ca="1" si="159"/>
        <v>122844.92441255716</v>
      </c>
      <c r="AM401" s="49">
        <f t="shared" ca="1" si="152"/>
        <v>122844.92441255716</v>
      </c>
      <c r="AN401" s="49">
        <f t="shared" ca="1" si="160"/>
        <v>2024</v>
      </c>
      <c r="AO401" s="49">
        <f t="shared" ca="1" si="161"/>
        <v>10</v>
      </c>
      <c r="AU401" s="25">
        <v>391</v>
      </c>
      <c r="AV401" s="25">
        <v>0.99183384577402411</v>
      </c>
      <c r="AW401" s="25">
        <v>0.9902972692502624</v>
      </c>
      <c r="AX401" s="25">
        <v>0.9903663452022291</v>
      </c>
      <c r="AY401" s="25">
        <v>0.99007505600015333</v>
      </c>
      <c r="AZ401" s="25">
        <v>0.98696369577672549</v>
      </c>
      <c r="BA401" s="25">
        <v>0.98797869820220063</v>
      </c>
      <c r="BB401" s="25">
        <v>0.98752374110890706</v>
      </c>
      <c r="BC401" s="25">
        <v>0.9759661855016023</v>
      </c>
      <c r="BD401" s="25">
        <v>0.98242046786474757</v>
      </c>
      <c r="BE401" s="25">
        <v>0.99286922231962049</v>
      </c>
      <c r="BF401" s="25">
        <v>0.98558484712918981</v>
      </c>
      <c r="BG401" s="25">
        <v>0.9857057557558051</v>
      </c>
      <c r="BH401" s="25">
        <v>0.9759661855016023</v>
      </c>
      <c r="BI401" s="25">
        <v>0.98729739803244387</v>
      </c>
    </row>
    <row r="402" spans="4:61">
      <c r="D402" s="25">
        <v>398</v>
      </c>
      <c r="E402" s="56">
        <f t="shared" ca="1" si="162"/>
        <v>0.95811824187427597</v>
      </c>
      <c r="F402" s="42">
        <f t="shared" ca="1" si="163"/>
        <v>6.7768546701123746</v>
      </c>
      <c r="G402" s="42"/>
      <c r="H402" s="25">
        <v>398</v>
      </c>
      <c r="I402" s="42">
        <f t="shared" ca="1" si="164"/>
        <v>0.60240227008531844</v>
      </c>
      <c r="J402" s="42">
        <f t="shared" ca="1" si="165"/>
        <v>3.6056503840057679</v>
      </c>
      <c r="K402" s="4"/>
      <c r="L402" s="4"/>
      <c r="M402" s="4"/>
      <c r="O402" s="25">
        <v>398</v>
      </c>
      <c r="P402" s="58">
        <f t="shared" ca="1" si="166"/>
        <v>0.62249650605360096</v>
      </c>
      <c r="Q402" s="42">
        <f t="shared" ca="1" si="167"/>
        <v>118.9665581137869</v>
      </c>
      <c r="R402" s="42"/>
      <c r="S402" s="25">
        <v>398</v>
      </c>
      <c r="T402" s="58">
        <f t="shared" ca="1" si="168"/>
        <v>0.78131977505843686</v>
      </c>
      <c r="U402" s="42">
        <f t="shared" ca="1" si="169"/>
        <v>3.7358474623903621</v>
      </c>
      <c r="W402" s="1"/>
      <c r="X402" s="1"/>
      <c r="Y402" s="1"/>
      <c r="Z402" s="1"/>
      <c r="AC402" s="49">
        <v>399</v>
      </c>
      <c r="AD402" s="90">
        <f t="shared" ca="1" si="153"/>
        <v>45593.728899250702</v>
      </c>
      <c r="AE402" s="49" t="str">
        <f t="shared" ca="1" si="154"/>
        <v>EQUIPO 1</v>
      </c>
      <c r="AF402" s="49" t="str">
        <f t="shared" ca="1" si="155"/>
        <v>INICIO</v>
      </c>
      <c r="AG402" s="49">
        <f t="shared" ca="1" si="170"/>
        <v>0</v>
      </c>
      <c r="AH402" s="49">
        <f t="shared" ca="1" si="171"/>
        <v>1</v>
      </c>
      <c r="AI402" s="49">
        <f t="shared" ca="1" si="156"/>
        <v>1</v>
      </c>
      <c r="AJ402" s="49">
        <f t="shared" ca="1" si="157"/>
        <v>5400</v>
      </c>
      <c r="AK402" s="49">
        <f t="shared" ca="1" si="158"/>
        <v>3.4060657632071525</v>
      </c>
      <c r="AL402" s="49">
        <f t="shared" ca="1" si="159"/>
        <v>18392.755121318623</v>
      </c>
      <c r="AM402" s="49">
        <f t="shared" ca="1" si="152"/>
        <v>33720.05105575081</v>
      </c>
      <c r="AN402" s="49">
        <f t="shared" ca="1" si="160"/>
        <v>2024</v>
      </c>
      <c r="AO402" s="49">
        <f t="shared" ca="1" si="161"/>
        <v>10</v>
      </c>
      <c r="AU402" s="25">
        <v>392</v>
      </c>
      <c r="AV402" s="25">
        <v>0.99072178035167968</v>
      </c>
      <c r="AW402" s="25">
        <v>0.9886900488916186</v>
      </c>
      <c r="AX402" s="25">
        <v>0.98872710291852817</v>
      </c>
      <c r="AY402" s="25">
        <v>0.98033654814784099</v>
      </c>
      <c r="AZ402" s="25">
        <v>0.98651701545533066</v>
      </c>
      <c r="BA402" s="25">
        <v>0.98863524776776723</v>
      </c>
      <c r="BB402" s="25">
        <v>0.98211569478810012</v>
      </c>
      <c r="BC402" s="25">
        <v>0.97566501567500508</v>
      </c>
      <c r="BD402" s="25">
        <v>0.96974452372242304</v>
      </c>
      <c r="BE402" s="25">
        <v>0.98826648428231489</v>
      </c>
      <c r="BF402" s="25">
        <v>0.98367826854314022</v>
      </c>
      <c r="BG402" s="25">
        <v>0.98333916546246192</v>
      </c>
      <c r="BH402" s="25">
        <v>0.96974452372242304</v>
      </c>
      <c r="BI402" s="25">
        <v>0.98388995566962034</v>
      </c>
    </row>
    <row r="403" spans="4:61">
      <c r="D403" s="25">
        <v>399</v>
      </c>
      <c r="E403" s="56">
        <f t="shared" ca="1" si="162"/>
        <v>0.13690232855894013</v>
      </c>
      <c r="F403" s="42">
        <f t="shared" ca="1" si="163"/>
        <v>509.12178595202062</v>
      </c>
      <c r="G403" s="42"/>
      <c r="H403" s="25">
        <v>399</v>
      </c>
      <c r="I403" s="42">
        <f t="shared" ca="1" si="164"/>
        <v>0.87518029782297457</v>
      </c>
      <c r="J403" s="42">
        <f t="shared" ca="1" si="165"/>
        <v>3.8967895114825724</v>
      </c>
      <c r="K403" s="4"/>
      <c r="L403" s="4"/>
      <c r="M403" s="4"/>
      <c r="O403" s="25">
        <v>399</v>
      </c>
      <c r="P403" s="58">
        <f t="shared" ca="1" si="166"/>
        <v>0.51335098418020486</v>
      </c>
      <c r="Q403" s="42">
        <f t="shared" ca="1" si="167"/>
        <v>170.35911338858716</v>
      </c>
      <c r="R403" s="42"/>
      <c r="S403" s="25">
        <v>399</v>
      </c>
      <c r="T403" s="58">
        <f t="shared" ca="1" si="168"/>
        <v>0.6105564856245802</v>
      </c>
      <c r="U403" s="42">
        <f t="shared" ca="1" si="169"/>
        <v>3.5842912613239193</v>
      </c>
      <c r="W403" s="1"/>
      <c r="X403" s="1"/>
      <c r="Y403" s="1"/>
      <c r="Z403" s="1"/>
      <c r="AC403" s="49">
        <v>400</v>
      </c>
      <c r="AD403" s="90">
        <f t="shared" ca="1" si="153"/>
        <v>45593.870818657502</v>
      </c>
      <c r="AE403" s="49" t="str">
        <f t="shared" ca="1" si="154"/>
        <v>EQUIPO 1</v>
      </c>
      <c r="AF403" s="49" t="str">
        <f t="shared" ca="1" si="155"/>
        <v>FIN</v>
      </c>
      <c r="AG403" s="49">
        <f t="shared" ca="1" si="170"/>
        <v>1</v>
      </c>
      <c r="AH403" s="49">
        <f t="shared" ca="1" si="171"/>
        <v>1</v>
      </c>
      <c r="AI403" s="49">
        <f t="shared" ca="1" si="156"/>
        <v>1</v>
      </c>
      <c r="AJ403" s="49">
        <f t="shared" ca="1" si="157"/>
        <v>9900</v>
      </c>
      <c r="AK403" s="49">
        <f t="shared" ca="1" si="158"/>
        <v>254.66339050827082</v>
      </c>
      <c r="AL403" s="49">
        <f t="shared" ca="1" si="159"/>
        <v>2521167.5660318811</v>
      </c>
      <c r="AM403" s="49">
        <f t="shared" ca="1" si="152"/>
        <v>2521167.5660318811</v>
      </c>
      <c r="AN403" s="49">
        <f t="shared" ca="1" si="160"/>
        <v>2024</v>
      </c>
      <c r="AO403" s="49">
        <f t="shared" ca="1" si="161"/>
        <v>10</v>
      </c>
      <c r="AU403" s="25">
        <v>393</v>
      </c>
      <c r="AV403" s="25">
        <v>0.99339683280523994</v>
      </c>
      <c r="AW403" s="25">
        <v>0.98564474698768212</v>
      </c>
      <c r="AX403" s="25">
        <v>0.97227545059665843</v>
      </c>
      <c r="AY403" s="25">
        <v>0.9777607025249595</v>
      </c>
      <c r="AZ403" s="25">
        <v>0.99525870905423608</v>
      </c>
      <c r="BA403" s="25">
        <v>0.97661303737466287</v>
      </c>
      <c r="BB403" s="25">
        <v>0.98180736874890284</v>
      </c>
      <c r="BC403" s="25">
        <v>0.98604827040147613</v>
      </c>
      <c r="BD403" s="25">
        <v>0.98392500871442679</v>
      </c>
      <c r="BE403" s="25">
        <v>0.99010079496953118</v>
      </c>
      <c r="BF403" s="25">
        <v>0.98071529380997002</v>
      </c>
      <c r="BG403" s="25">
        <v>0.98471231393275305</v>
      </c>
      <c r="BH403" s="25">
        <v>0.97227545059665843</v>
      </c>
      <c r="BI403" s="25">
        <v>0.9840711202344361</v>
      </c>
    </row>
    <row r="404" spans="4:61">
      <c r="D404" s="25">
        <v>400</v>
      </c>
      <c r="E404" s="56">
        <f t="shared" ca="1" si="162"/>
        <v>8.9033578903971566E-2</v>
      </c>
      <c r="F404" s="42">
        <f t="shared" ca="1" si="163"/>
        <v>634.64251941341161</v>
      </c>
      <c r="G404" s="42"/>
      <c r="H404" s="25">
        <v>400</v>
      </c>
      <c r="I404" s="42">
        <f t="shared" ca="1" si="164"/>
        <v>0.93513197942631399</v>
      </c>
      <c r="J404" s="42">
        <f t="shared" ca="1" si="165"/>
        <v>4.0156142481578865</v>
      </c>
      <c r="K404" s="4"/>
      <c r="L404" s="4"/>
      <c r="M404" s="4"/>
      <c r="O404" s="25">
        <v>400</v>
      </c>
      <c r="P404" s="58">
        <f t="shared" ca="1" si="166"/>
        <v>0.56709083575104913</v>
      </c>
      <c r="Q404" s="42">
        <f t="shared" ca="1" si="167"/>
        <v>143.70356137241978</v>
      </c>
      <c r="R404" s="42"/>
      <c r="S404" s="25">
        <v>400</v>
      </c>
      <c r="T404" s="58">
        <f t="shared" ca="1" si="168"/>
        <v>0.7780564048146883</v>
      </c>
      <c r="U404" s="42">
        <f t="shared" ca="1" si="169"/>
        <v>3.7324817348677852</v>
      </c>
      <c r="W404" s="1"/>
      <c r="X404" s="1"/>
      <c r="Y404" s="1"/>
      <c r="Z404" s="1"/>
      <c r="AC404" s="49">
        <v>401</v>
      </c>
      <c r="AD404" s="90">
        <f t="shared" ca="1" si="153"/>
        <v>45604.481793262014</v>
      </c>
      <c r="AE404" s="49" t="str">
        <f t="shared" ca="1" si="154"/>
        <v>EQUIPO 2</v>
      </c>
      <c r="AF404" s="49" t="str">
        <f t="shared" ca="1" si="155"/>
        <v>INICIO</v>
      </c>
      <c r="AG404" s="49">
        <f t="shared" ca="1" si="170"/>
        <v>1</v>
      </c>
      <c r="AH404" s="49">
        <f t="shared" ca="1" si="171"/>
        <v>0</v>
      </c>
      <c r="AI404" s="49">
        <f t="shared" ca="1" si="156"/>
        <v>1</v>
      </c>
      <c r="AJ404" s="49">
        <f t="shared" ca="1" si="157"/>
        <v>4500</v>
      </c>
      <c r="AK404" s="49">
        <f t="shared" ca="1" si="158"/>
        <v>3.4455806463374756</v>
      </c>
      <c r="AL404" s="49">
        <f t="shared" ca="1" si="159"/>
        <v>15505.11290851864</v>
      </c>
      <c r="AM404" s="49">
        <f t="shared" ca="1" si="152"/>
        <v>34111.248398741009</v>
      </c>
      <c r="AN404" s="49">
        <f t="shared" ca="1" si="160"/>
        <v>2024</v>
      </c>
      <c r="AO404" s="49">
        <f t="shared" ca="1" si="161"/>
        <v>11</v>
      </c>
      <c r="AU404" s="25">
        <v>394</v>
      </c>
      <c r="AV404" s="25">
        <v>0.9812029112589008</v>
      </c>
      <c r="AW404" s="25">
        <v>0.98429716413477408</v>
      </c>
      <c r="AX404" s="25">
        <v>0.99131744760906271</v>
      </c>
      <c r="AY404" s="25">
        <v>0.98955984960993171</v>
      </c>
      <c r="AZ404" s="25">
        <v>0.98816193518919915</v>
      </c>
      <c r="BA404" s="25">
        <v>0.98973036487467747</v>
      </c>
      <c r="BB404" s="25">
        <v>0.99009119201069351</v>
      </c>
      <c r="BC404" s="25">
        <v>0.98489229306662429</v>
      </c>
      <c r="BD404" s="25">
        <v>0.98955658210603292</v>
      </c>
      <c r="BE404" s="25">
        <v>0.99016026712564775</v>
      </c>
      <c r="BF404" s="25">
        <v>0.99062321987256652</v>
      </c>
      <c r="BG404" s="25">
        <v>0.9869326332991476</v>
      </c>
      <c r="BH404" s="25">
        <v>0.9812029112589008</v>
      </c>
      <c r="BI404" s="25">
        <v>0.98804705021088346</v>
      </c>
    </row>
    <row r="405" spans="4:61">
      <c r="D405" s="25">
        <v>401</v>
      </c>
      <c r="E405" s="56">
        <f t="shared" ca="1" si="162"/>
        <v>0.6185135786366418</v>
      </c>
      <c r="F405" s="42">
        <f t="shared" ca="1" si="163"/>
        <v>102.98379449858862</v>
      </c>
      <c r="G405" s="42"/>
      <c r="H405" s="25">
        <v>401</v>
      </c>
      <c r="I405" s="42">
        <f t="shared" ca="1" si="164"/>
        <v>0.71080829639125853</v>
      </c>
      <c r="J405" s="42">
        <f t="shared" ca="1" si="165"/>
        <v>3.7023568672941893</v>
      </c>
      <c r="K405" s="4"/>
      <c r="L405" s="4"/>
      <c r="M405" s="4"/>
      <c r="O405" s="25">
        <v>401</v>
      </c>
      <c r="P405" s="58">
        <f t="shared" ca="1" si="166"/>
        <v>0.94651156143883175</v>
      </c>
      <c r="Q405" s="42">
        <f t="shared" ca="1" si="167"/>
        <v>12.328038577961749</v>
      </c>
      <c r="R405" s="42"/>
      <c r="S405" s="25">
        <v>401</v>
      </c>
      <c r="T405" s="58">
        <f t="shared" ca="1" si="168"/>
        <v>0.89097474550546329</v>
      </c>
      <c r="U405" s="42">
        <f t="shared" ca="1" si="169"/>
        <v>3.8749285885408202</v>
      </c>
      <c r="W405" s="1"/>
      <c r="X405" s="1"/>
      <c r="Y405" s="1"/>
      <c r="Z405" s="1"/>
      <c r="AC405" s="49">
        <v>402</v>
      </c>
      <c r="AD405" s="90">
        <f t="shared" ca="1" si="153"/>
        <v>45604.625359122278</v>
      </c>
      <c r="AE405" s="49" t="str">
        <f t="shared" ca="1" si="154"/>
        <v>EQUIPO 2</v>
      </c>
      <c r="AF405" s="49" t="str">
        <f t="shared" ca="1" si="155"/>
        <v>FIN</v>
      </c>
      <c r="AG405" s="49">
        <f t="shared" ca="1" si="170"/>
        <v>1</v>
      </c>
      <c r="AH405" s="49">
        <f t="shared" ca="1" si="171"/>
        <v>1</v>
      </c>
      <c r="AI405" s="49">
        <f t="shared" ca="1" si="156"/>
        <v>1</v>
      </c>
      <c r="AJ405" s="49">
        <f t="shared" ca="1" si="157"/>
        <v>9900</v>
      </c>
      <c r="AK405" s="49">
        <f t="shared" ca="1" si="158"/>
        <v>284.5173622497241</v>
      </c>
      <c r="AL405" s="49">
        <f t="shared" ca="1" si="159"/>
        <v>2816721.8862722684</v>
      </c>
      <c r="AM405" s="49">
        <f t="shared" ca="1" si="152"/>
        <v>2816721.8862722684</v>
      </c>
      <c r="AN405" s="49">
        <f t="shared" ca="1" si="160"/>
        <v>2024</v>
      </c>
      <c r="AO405" s="49">
        <f t="shared" ca="1" si="161"/>
        <v>11</v>
      </c>
      <c r="AU405" s="25">
        <v>395</v>
      </c>
      <c r="AV405" s="25">
        <v>0.98866594089287729</v>
      </c>
      <c r="AW405" s="25">
        <v>0.98844225165239852</v>
      </c>
      <c r="AX405" s="25">
        <v>0.97860984227215853</v>
      </c>
      <c r="AY405" s="25">
        <v>0.98760209997184478</v>
      </c>
      <c r="AZ405" s="25">
        <v>0.98525528765046344</v>
      </c>
      <c r="BA405" s="25">
        <v>0.99684591350632024</v>
      </c>
      <c r="BB405" s="25">
        <v>0.97886635475266937</v>
      </c>
      <c r="BC405" s="25">
        <v>0.97604331493273633</v>
      </c>
      <c r="BD405" s="25">
        <v>0.98490467972167017</v>
      </c>
      <c r="BE405" s="25">
        <v>0.98840394029983547</v>
      </c>
      <c r="BF405" s="25">
        <v>0.98104649965298962</v>
      </c>
      <c r="BG405" s="25">
        <v>0.98014329050705074</v>
      </c>
      <c r="BH405" s="25">
        <v>0.97604331493273633</v>
      </c>
      <c r="BI405" s="25">
        <v>0.98453233951041919</v>
      </c>
    </row>
    <row r="406" spans="4:61">
      <c r="D406" s="25">
        <v>402</v>
      </c>
      <c r="E406" s="56">
        <f t="shared" ca="1" si="162"/>
        <v>9.7948096609488999E-2</v>
      </c>
      <c r="F406" s="42">
        <f t="shared" ca="1" si="163"/>
        <v>606.54298981637135</v>
      </c>
      <c r="G406" s="42"/>
      <c r="H406" s="25">
        <v>402</v>
      </c>
      <c r="I406" s="42">
        <f t="shared" ca="1" si="164"/>
        <v>9.8817156866739086E-2</v>
      </c>
      <c r="J406" s="42">
        <f t="shared" ca="1" si="165"/>
        <v>3.1002404923147502</v>
      </c>
      <c r="K406" s="4"/>
      <c r="L406" s="4"/>
      <c r="M406" s="4"/>
      <c r="O406" s="25">
        <v>402</v>
      </c>
      <c r="P406" s="58">
        <f t="shared" ca="1" si="166"/>
        <v>0.14424290737913004</v>
      </c>
      <c r="Q406" s="42">
        <f t="shared" ca="1" si="167"/>
        <v>523.02381911238388</v>
      </c>
      <c r="R406" s="42"/>
      <c r="S406" s="25">
        <v>402</v>
      </c>
      <c r="T406" s="58">
        <f t="shared" ca="1" si="168"/>
        <v>0.14917350214751712</v>
      </c>
      <c r="U406" s="42">
        <f t="shared" ca="1" si="169"/>
        <v>3.180634936123639</v>
      </c>
      <c r="W406" s="1"/>
      <c r="X406" s="1"/>
      <c r="Y406" s="1"/>
      <c r="Z406" s="1"/>
      <c r="AC406" s="49">
        <v>403</v>
      </c>
      <c r="AD406" s="90">
        <f t="shared" ca="1" si="153"/>
        <v>45616.480249216016</v>
      </c>
      <c r="AE406" s="49" t="str">
        <f t="shared" ca="1" si="154"/>
        <v>EQUIPO 2</v>
      </c>
      <c r="AF406" s="49" t="str">
        <f t="shared" ca="1" si="155"/>
        <v>INICIO</v>
      </c>
      <c r="AG406" s="49">
        <f t="shared" ca="1" si="170"/>
        <v>1</v>
      </c>
      <c r="AH406" s="49">
        <f t="shared" ca="1" si="171"/>
        <v>0</v>
      </c>
      <c r="AI406" s="49">
        <f t="shared" ca="1" si="156"/>
        <v>1</v>
      </c>
      <c r="AJ406" s="49">
        <f t="shared" ca="1" si="157"/>
        <v>4500</v>
      </c>
      <c r="AK406" s="49">
        <f t="shared" ca="1" si="158"/>
        <v>3.1361486631212756</v>
      </c>
      <c r="AL406" s="49">
        <f t="shared" ca="1" si="159"/>
        <v>14112.66898404574</v>
      </c>
      <c r="AM406" s="49">
        <f t="shared" ca="1" si="152"/>
        <v>31047.871764900628</v>
      </c>
      <c r="AN406" s="49">
        <f t="shared" ca="1" si="160"/>
        <v>2024</v>
      </c>
      <c r="AO406" s="49">
        <f t="shared" ca="1" si="161"/>
        <v>11</v>
      </c>
      <c r="AU406" s="25">
        <v>396</v>
      </c>
      <c r="AV406" s="25">
        <v>0.99095147038753939</v>
      </c>
      <c r="AW406" s="25">
        <v>0.98663127153822194</v>
      </c>
      <c r="AX406" s="25">
        <v>0.99596330209790451</v>
      </c>
      <c r="AY406" s="25">
        <v>0.97756309735027647</v>
      </c>
      <c r="AZ406" s="25">
        <v>0.98629659238142786</v>
      </c>
      <c r="BA406" s="25">
        <v>0.99261395327326196</v>
      </c>
      <c r="BB406" s="25">
        <v>0.98801133039468381</v>
      </c>
      <c r="BC406" s="25">
        <v>0.99388821774844083</v>
      </c>
      <c r="BD406" s="25">
        <v>0.98948176679644551</v>
      </c>
      <c r="BE406" s="25">
        <v>0.99017021171463582</v>
      </c>
      <c r="BF406" s="25">
        <v>0.99323391798355853</v>
      </c>
      <c r="BG406" s="25">
        <v>0.97848700660993437</v>
      </c>
      <c r="BH406" s="25">
        <v>0.97756309735027647</v>
      </c>
      <c r="BI406" s="25">
        <v>0.98865391626060994</v>
      </c>
    </row>
    <row r="407" spans="4:61">
      <c r="D407" s="25">
        <v>403</v>
      </c>
      <c r="E407" s="56">
        <f t="shared" ca="1" si="162"/>
        <v>0.19605968014337671</v>
      </c>
      <c r="F407" s="42">
        <f t="shared" ca="1" si="163"/>
        <v>406.90012012509715</v>
      </c>
      <c r="G407" s="42"/>
      <c r="H407" s="25">
        <v>403</v>
      </c>
      <c r="I407" s="42">
        <f t="shared" ca="1" si="164"/>
        <v>0.79423283634440556</v>
      </c>
      <c r="J407" s="42">
        <f t="shared" ca="1" si="165"/>
        <v>3.7890299801097278</v>
      </c>
      <c r="K407" s="4"/>
      <c r="L407" s="4"/>
      <c r="M407" s="4"/>
      <c r="O407" s="25">
        <v>403</v>
      </c>
      <c r="P407" s="58">
        <f t="shared" ca="1" si="166"/>
        <v>0.61574633171668003</v>
      </c>
      <c r="Q407" s="42">
        <f t="shared" ca="1" si="167"/>
        <v>121.84759111072132</v>
      </c>
      <c r="R407" s="42"/>
      <c r="S407" s="25">
        <v>403</v>
      </c>
      <c r="T407" s="58">
        <f t="shared" ca="1" si="168"/>
        <v>0.45788998647472212</v>
      </c>
      <c r="U407" s="42">
        <f t="shared" ca="1" si="169"/>
        <v>3.4661606680969128</v>
      </c>
      <c r="W407" s="1"/>
      <c r="X407" s="1"/>
      <c r="Y407" s="1"/>
      <c r="Z407" s="1"/>
      <c r="AC407" s="49">
        <v>404</v>
      </c>
      <c r="AD407" s="90">
        <f t="shared" ca="1" si="153"/>
        <v>45616.610922076979</v>
      </c>
      <c r="AE407" s="49" t="str">
        <f t="shared" ca="1" si="154"/>
        <v>EQUIPO 2</v>
      </c>
      <c r="AF407" s="49" t="str">
        <f t="shared" ca="1" si="155"/>
        <v>FIN</v>
      </c>
      <c r="AG407" s="49">
        <f t="shared" ca="1" si="170"/>
        <v>1</v>
      </c>
      <c r="AH407" s="49">
        <f t="shared" ca="1" si="171"/>
        <v>1</v>
      </c>
      <c r="AI407" s="49">
        <f t="shared" ca="1" si="156"/>
        <v>1</v>
      </c>
      <c r="AJ407" s="49">
        <f t="shared" ca="1" si="157"/>
        <v>9900</v>
      </c>
      <c r="AK407" s="49">
        <f t="shared" ca="1" si="158"/>
        <v>98.173606826690957</v>
      </c>
      <c r="AL407" s="49">
        <f t="shared" ca="1" si="159"/>
        <v>971918.70758424047</v>
      </c>
      <c r="AM407" s="49">
        <f t="shared" ca="1" si="152"/>
        <v>971918.70758424047</v>
      </c>
      <c r="AN407" s="49">
        <f t="shared" ca="1" si="160"/>
        <v>2024</v>
      </c>
      <c r="AO407" s="49">
        <f t="shared" ca="1" si="161"/>
        <v>11</v>
      </c>
      <c r="AU407" s="25">
        <v>397</v>
      </c>
      <c r="AV407" s="25">
        <v>0.98417420528324628</v>
      </c>
      <c r="AW407" s="25">
        <v>0.99309664461986169</v>
      </c>
      <c r="AX407" s="25">
        <v>0.98817257836732997</v>
      </c>
      <c r="AY407" s="25">
        <v>0.9791669087671242</v>
      </c>
      <c r="AZ407" s="25">
        <v>0.99250970487895074</v>
      </c>
      <c r="BA407" s="25">
        <v>0.98232012368243848</v>
      </c>
      <c r="BB407" s="25">
        <v>0.97909970112014599</v>
      </c>
      <c r="BC407" s="25">
        <v>0.99760014403782959</v>
      </c>
      <c r="BD407" s="25">
        <v>0.98549222886877563</v>
      </c>
      <c r="BE407" s="25">
        <v>0.98390496624186019</v>
      </c>
      <c r="BF407" s="25">
        <v>0.99147927334845687</v>
      </c>
      <c r="BG407" s="25">
        <v>0.99547269685581197</v>
      </c>
      <c r="BH407" s="25">
        <v>0.97909970112014599</v>
      </c>
      <c r="BI407" s="25">
        <v>0.98776463009746129</v>
      </c>
    </row>
    <row r="408" spans="4:61">
      <c r="D408" s="25">
        <v>404</v>
      </c>
      <c r="E408" s="56">
        <f t="shared" ca="1" si="162"/>
        <v>0.35475159282222823</v>
      </c>
      <c r="F408" s="42">
        <f t="shared" ca="1" si="163"/>
        <v>244.56663860478733</v>
      </c>
      <c r="G408" s="42"/>
      <c r="H408" s="25">
        <v>404</v>
      </c>
      <c r="I408" s="42">
        <f t="shared" ca="1" si="164"/>
        <v>4.5675816831161065E-2</v>
      </c>
      <c r="J408" s="42">
        <f t="shared" ca="1" si="165"/>
        <v>2.9696377632443838</v>
      </c>
      <c r="K408" s="4"/>
      <c r="L408" s="4"/>
      <c r="M408" s="4"/>
      <c r="O408" s="25">
        <v>404</v>
      </c>
      <c r="P408" s="58">
        <f t="shared" ca="1" si="166"/>
        <v>0.36150048291177939</v>
      </c>
      <c r="Q408" s="42">
        <f t="shared" ca="1" si="167"/>
        <v>265.76135787475403</v>
      </c>
      <c r="R408" s="42"/>
      <c r="S408" s="25">
        <v>404</v>
      </c>
      <c r="T408" s="58">
        <f t="shared" ca="1" si="168"/>
        <v>4.6900157252607322E-2</v>
      </c>
      <c r="U408" s="42">
        <f t="shared" ca="1" si="169"/>
        <v>2.986349304669603</v>
      </c>
      <c r="W408" s="1"/>
      <c r="X408" s="1"/>
      <c r="Y408" s="1"/>
      <c r="Z408" s="1"/>
      <c r="AC408" s="49">
        <v>405</v>
      </c>
      <c r="AD408" s="90">
        <f t="shared" ca="1" si="153"/>
        <v>45620.701489028092</v>
      </c>
      <c r="AE408" s="49" t="str">
        <f t="shared" ca="1" si="154"/>
        <v>EQUIPO 1</v>
      </c>
      <c r="AF408" s="49" t="str">
        <f t="shared" ca="1" si="155"/>
        <v>INICIO</v>
      </c>
      <c r="AG408" s="49">
        <f t="shared" ca="1" si="170"/>
        <v>0</v>
      </c>
      <c r="AH408" s="49">
        <f t="shared" ca="1" si="171"/>
        <v>1</v>
      </c>
      <c r="AI408" s="49">
        <f t="shared" ca="1" si="156"/>
        <v>1</v>
      </c>
      <c r="AJ408" s="49">
        <f t="shared" ca="1" si="157"/>
        <v>5400</v>
      </c>
      <c r="AK408" s="49">
        <f t="shared" ca="1" si="158"/>
        <v>3.905982093187049</v>
      </c>
      <c r="AL408" s="49">
        <f t="shared" ca="1" si="159"/>
        <v>21092.303303210065</v>
      </c>
      <c r="AM408" s="49">
        <f t="shared" ca="1" si="152"/>
        <v>38669.222722551785</v>
      </c>
      <c r="AN408" s="49">
        <f t="shared" ca="1" si="160"/>
        <v>2024</v>
      </c>
      <c r="AO408" s="49">
        <f t="shared" ca="1" si="161"/>
        <v>11</v>
      </c>
      <c r="AU408" s="25">
        <v>398</v>
      </c>
      <c r="AV408" s="25">
        <v>0.98857384250875457</v>
      </c>
      <c r="AW408" s="25">
        <v>0.98878522956747861</v>
      </c>
      <c r="AX408" s="25">
        <v>0.99226035334983587</v>
      </c>
      <c r="AY408" s="25">
        <v>0.99311524222538494</v>
      </c>
      <c r="AZ408" s="25">
        <v>0.99719322456551851</v>
      </c>
      <c r="BA408" s="25">
        <v>0.98407128616668282</v>
      </c>
      <c r="BB408" s="25">
        <v>0.98822173940988578</v>
      </c>
      <c r="BC408" s="25">
        <v>0.9774790484384569</v>
      </c>
      <c r="BD408" s="25">
        <v>0.9884531029860536</v>
      </c>
      <c r="BE408" s="25">
        <v>0.98667629093152898</v>
      </c>
      <c r="BF408" s="25">
        <v>0.98620313713459329</v>
      </c>
      <c r="BG408" s="25">
        <v>0.98552592360301727</v>
      </c>
      <c r="BH408" s="25">
        <v>0.9774790484384569</v>
      </c>
      <c r="BI408" s="25">
        <v>0.98804832330569392</v>
      </c>
    </row>
    <row r="409" spans="4:61">
      <c r="D409" s="25">
        <v>405</v>
      </c>
      <c r="E409" s="56">
        <f t="shared" ca="1" si="162"/>
        <v>0.58230641302466868</v>
      </c>
      <c r="F409" s="42">
        <f t="shared" ca="1" si="163"/>
        <v>117.64191466768966</v>
      </c>
      <c r="G409" s="42"/>
      <c r="H409" s="25">
        <v>405</v>
      </c>
      <c r="I409" s="42">
        <f t="shared" ca="1" si="164"/>
        <v>9.7650561170478767E-2</v>
      </c>
      <c r="J409" s="42">
        <f t="shared" ca="1" si="165"/>
        <v>3.098041547919987</v>
      </c>
      <c r="K409" s="4"/>
      <c r="L409" s="4"/>
      <c r="M409" s="4"/>
      <c r="O409" s="25">
        <v>405</v>
      </c>
      <c r="P409" s="58">
        <f t="shared" ca="1" si="166"/>
        <v>0.32924916026010997</v>
      </c>
      <c r="Q409" s="42">
        <f t="shared" ca="1" si="167"/>
        <v>291.50443137590281</v>
      </c>
      <c r="R409" s="42"/>
      <c r="S409" s="25">
        <v>405</v>
      </c>
      <c r="T409" s="58">
        <f t="shared" ca="1" si="168"/>
        <v>0.51893408744840941</v>
      </c>
      <c r="U409" s="42">
        <f t="shared" ca="1" si="169"/>
        <v>3.5129915144814299</v>
      </c>
      <c r="W409" s="1"/>
      <c r="X409" s="1"/>
      <c r="Y409" s="1"/>
      <c r="Z409" s="1"/>
      <c r="AC409" s="49">
        <v>406</v>
      </c>
      <c r="AD409" s="90">
        <f t="shared" ca="1" si="153"/>
        <v>45620.864238281974</v>
      </c>
      <c r="AE409" s="49" t="str">
        <f t="shared" ca="1" si="154"/>
        <v>EQUIPO 1</v>
      </c>
      <c r="AF409" s="49" t="str">
        <f t="shared" ca="1" si="155"/>
        <v>FIN</v>
      </c>
      <c r="AG409" s="49">
        <f t="shared" ca="1" si="170"/>
        <v>1</v>
      </c>
      <c r="AH409" s="49">
        <f t="shared" ca="1" si="171"/>
        <v>1</v>
      </c>
      <c r="AI409" s="49">
        <f t="shared" ca="1" si="156"/>
        <v>1</v>
      </c>
      <c r="AJ409" s="49">
        <f t="shared" ca="1" si="157"/>
        <v>9900</v>
      </c>
      <c r="AK409" s="49">
        <f t="shared" ca="1" si="158"/>
        <v>36.96964054077398</v>
      </c>
      <c r="AL409" s="49">
        <f t="shared" ca="1" si="159"/>
        <v>365999.44135366241</v>
      </c>
      <c r="AM409" s="49">
        <f t="shared" ca="1" si="152"/>
        <v>365999.44135366241</v>
      </c>
      <c r="AN409" s="49">
        <f t="shared" ca="1" si="160"/>
        <v>2024</v>
      </c>
      <c r="AO409" s="49">
        <f t="shared" ca="1" si="161"/>
        <v>11</v>
      </c>
      <c r="AU409" s="25">
        <v>399</v>
      </c>
      <c r="AV409" s="25">
        <v>0.99285741009534279</v>
      </c>
      <c r="AW409" s="25">
        <v>0.98145782769763668</v>
      </c>
      <c r="AX409" s="25">
        <v>0.9779744514890113</v>
      </c>
      <c r="AY409" s="25">
        <v>0.98876100717192361</v>
      </c>
      <c r="AZ409" s="25">
        <v>0.96923707106856205</v>
      </c>
      <c r="BA409" s="25">
        <v>0.96900934099057046</v>
      </c>
      <c r="BB409" s="25">
        <v>0.99035508203772316</v>
      </c>
      <c r="BC409" s="25">
        <v>0.98296521360420153</v>
      </c>
      <c r="BD409" s="25">
        <v>0.99367489695281519</v>
      </c>
      <c r="BE409" s="25">
        <v>0.99058263330766294</v>
      </c>
      <c r="BF409" s="25">
        <v>0.98061514072780298</v>
      </c>
      <c r="BG409" s="25">
        <v>0.97943319219316105</v>
      </c>
      <c r="BH409" s="25">
        <v>0.96900934099057046</v>
      </c>
      <c r="BI409" s="25">
        <v>0.983049016878069</v>
      </c>
    </row>
    <row r="410" spans="4:61">
      <c r="D410" s="25">
        <v>406</v>
      </c>
      <c r="E410" s="56">
        <f t="shared" ca="1" si="162"/>
        <v>9.9092177801898274E-3</v>
      </c>
      <c r="F410" s="42">
        <f t="shared" ca="1" si="163"/>
        <v>1312.6043391485869</v>
      </c>
      <c r="G410" s="42"/>
      <c r="H410" s="25">
        <v>406</v>
      </c>
      <c r="I410" s="42">
        <f t="shared" ca="1" si="164"/>
        <v>0.81239753738401799</v>
      </c>
      <c r="J410" s="42">
        <f t="shared" ca="1" si="165"/>
        <v>3.8104393884016639</v>
      </c>
      <c r="K410" s="4"/>
      <c r="L410" s="4"/>
      <c r="M410" s="4"/>
      <c r="O410" s="25">
        <v>406</v>
      </c>
      <c r="P410" s="58">
        <f t="shared" ca="1" si="166"/>
        <v>0.82675851565978431</v>
      </c>
      <c r="Q410" s="42">
        <f t="shared" ca="1" si="167"/>
        <v>45.522476795192901</v>
      </c>
      <c r="R410" s="42"/>
      <c r="S410" s="25">
        <v>406</v>
      </c>
      <c r="T410" s="58">
        <f t="shared" ca="1" si="168"/>
        <v>0.50755521721076224</v>
      </c>
      <c r="U410" s="42">
        <f t="shared" ca="1" si="169"/>
        <v>3.5042691754441315</v>
      </c>
      <c r="W410" s="1"/>
      <c r="X410" s="1"/>
      <c r="Y410" s="1"/>
      <c r="Z410" s="1"/>
      <c r="AC410" s="49">
        <v>407</v>
      </c>
      <c r="AD410" s="90">
        <f t="shared" ca="1" si="153"/>
        <v>45622.404639971173</v>
      </c>
      <c r="AE410" s="49" t="str">
        <f t="shared" ca="1" si="154"/>
        <v>EQUIPO 2</v>
      </c>
      <c r="AF410" s="49" t="str">
        <f t="shared" ca="1" si="155"/>
        <v>INICIO</v>
      </c>
      <c r="AG410" s="49">
        <f t="shared" ca="1" si="170"/>
        <v>1</v>
      </c>
      <c r="AH410" s="49">
        <f t="shared" ca="1" si="171"/>
        <v>0</v>
      </c>
      <c r="AI410" s="49">
        <f t="shared" ca="1" si="156"/>
        <v>1</v>
      </c>
      <c r="AJ410" s="49">
        <f t="shared" ca="1" si="157"/>
        <v>4500</v>
      </c>
      <c r="AK410" s="49">
        <f t="shared" ca="1" si="158"/>
        <v>3.7940828005084768</v>
      </c>
      <c r="AL410" s="49">
        <f t="shared" ca="1" si="159"/>
        <v>17073.372602288146</v>
      </c>
      <c r="AM410" s="49">
        <f t="shared" ca="1" si="152"/>
        <v>37561.41972503392</v>
      </c>
      <c r="AN410" s="49">
        <f t="shared" ca="1" si="160"/>
        <v>2024</v>
      </c>
      <c r="AO410" s="49">
        <f t="shared" ca="1" si="161"/>
        <v>11</v>
      </c>
      <c r="AU410" s="25">
        <v>400</v>
      </c>
      <c r="AV410" s="25">
        <v>0.99294533989838485</v>
      </c>
      <c r="AW410" s="25">
        <v>0.98418389481635815</v>
      </c>
      <c r="AX410" s="25">
        <v>0.98645467820821486</v>
      </c>
      <c r="AY410" s="25">
        <v>0.99415000859247715</v>
      </c>
      <c r="AZ410" s="25">
        <v>0.97858672180412998</v>
      </c>
      <c r="BA410" s="25">
        <v>0.99265034201700031</v>
      </c>
      <c r="BB410" s="25">
        <v>0.9926318250201106</v>
      </c>
      <c r="BC410" s="25">
        <v>0.95577291054130842</v>
      </c>
      <c r="BD410" s="25">
        <v>0.99062836180897107</v>
      </c>
      <c r="BE410" s="25">
        <v>0.97912510878421333</v>
      </c>
      <c r="BF410" s="25">
        <v>0.98755599188404042</v>
      </c>
      <c r="BG410" s="25">
        <v>0.9809298606867799</v>
      </c>
      <c r="BH410" s="25">
        <v>0.95577291054130842</v>
      </c>
      <c r="BI410" s="25">
        <v>0.98458271713918744</v>
      </c>
    </row>
    <row r="411" spans="4:61">
      <c r="D411" s="25">
        <v>407</v>
      </c>
      <c r="E411" s="56">
        <f t="shared" ca="1" si="162"/>
        <v>5.3722427291956976E-2</v>
      </c>
      <c r="F411" s="42">
        <f t="shared" ca="1" si="163"/>
        <v>785.61587688982661</v>
      </c>
      <c r="G411" s="42"/>
      <c r="H411" s="25">
        <v>407</v>
      </c>
      <c r="I411" s="42">
        <f t="shared" ca="1" si="164"/>
        <v>0.93318767873873476</v>
      </c>
      <c r="J411" s="42">
        <f t="shared" ca="1" si="165"/>
        <v>4.0106567238356901</v>
      </c>
      <c r="K411" s="4"/>
      <c r="L411" s="4"/>
      <c r="M411" s="4"/>
      <c r="O411" s="25">
        <v>407</v>
      </c>
      <c r="P411" s="58">
        <f t="shared" ca="1" si="166"/>
        <v>0.43303224380840444</v>
      </c>
      <c r="Q411" s="42">
        <f t="shared" ca="1" si="167"/>
        <v>216.38391061012763</v>
      </c>
      <c r="R411" s="42"/>
      <c r="S411" s="25">
        <v>407</v>
      </c>
      <c r="T411" s="58">
        <f t="shared" ca="1" si="168"/>
        <v>0.22862114897892649</v>
      </c>
      <c r="U411" s="42">
        <f t="shared" ca="1" si="169"/>
        <v>3.2712801975260515</v>
      </c>
      <c r="W411" s="1"/>
      <c r="X411" s="1"/>
      <c r="Y411" s="1"/>
      <c r="Z411" s="1"/>
      <c r="AC411" s="49">
        <v>408</v>
      </c>
      <c r="AD411" s="90">
        <f t="shared" ca="1" si="153"/>
        <v>45622.562726754528</v>
      </c>
      <c r="AE411" s="49" t="str">
        <f t="shared" ca="1" si="154"/>
        <v>EQUIPO 2</v>
      </c>
      <c r="AF411" s="49" t="str">
        <f t="shared" ca="1" si="155"/>
        <v>FIN</v>
      </c>
      <c r="AG411" s="49">
        <f t="shared" ca="1" si="170"/>
        <v>1</v>
      </c>
      <c r="AH411" s="49">
        <f t="shared" ca="1" si="171"/>
        <v>1</v>
      </c>
      <c r="AI411" s="49">
        <f t="shared" ca="1" si="156"/>
        <v>1</v>
      </c>
      <c r="AJ411" s="49">
        <f t="shared" ca="1" si="157"/>
        <v>9900</v>
      </c>
      <c r="AK411" s="49">
        <f t="shared" ca="1" si="158"/>
        <v>181.63256144482875</v>
      </c>
      <c r="AL411" s="49">
        <f t="shared" ca="1" si="159"/>
        <v>1798162.3583038046</v>
      </c>
      <c r="AM411" s="49">
        <f t="shared" ca="1" si="152"/>
        <v>1798162.3583038046</v>
      </c>
      <c r="AN411" s="49">
        <f t="shared" ca="1" si="160"/>
        <v>2024</v>
      </c>
      <c r="AO411" s="49">
        <f t="shared" ca="1" si="161"/>
        <v>11</v>
      </c>
      <c r="AU411" s="25">
        <v>401</v>
      </c>
      <c r="AV411" s="25">
        <v>0.98441249018536792</v>
      </c>
      <c r="AW411" s="25">
        <v>0.98115702516858405</v>
      </c>
      <c r="AX411" s="25">
        <v>0.97660091474266186</v>
      </c>
      <c r="AY411" s="25">
        <v>0.98208759281884084</v>
      </c>
      <c r="AZ411" s="25">
        <v>0.98637296934021079</v>
      </c>
      <c r="BA411" s="25">
        <v>0.9884511301729203</v>
      </c>
      <c r="BB411" s="25">
        <v>0.99005610071517103</v>
      </c>
      <c r="BC411" s="25">
        <v>0.9927671668897593</v>
      </c>
      <c r="BD411" s="25">
        <v>0.99418713670281811</v>
      </c>
      <c r="BE411" s="25">
        <v>0.9847674704711965</v>
      </c>
      <c r="BF411" s="25">
        <v>0.98390815009252308</v>
      </c>
      <c r="BG411" s="25">
        <v>0.97072044244567213</v>
      </c>
      <c r="BH411" s="25">
        <v>0.97072044244567213</v>
      </c>
      <c r="BI411" s="25">
        <v>0.98461464264745302</v>
      </c>
    </row>
    <row r="412" spans="4:61">
      <c r="D412" s="25">
        <v>408</v>
      </c>
      <c r="E412" s="56">
        <f t="shared" ca="1" si="162"/>
        <v>0.57255886050104832</v>
      </c>
      <c r="F412" s="42">
        <f t="shared" ca="1" si="163"/>
        <v>121.78181213353662</v>
      </c>
      <c r="G412" s="42"/>
      <c r="H412" s="25">
        <v>408</v>
      </c>
      <c r="I412" s="42">
        <f t="shared" ca="1" si="164"/>
        <v>0.66393356471858067</v>
      </c>
      <c r="J412" s="42">
        <f t="shared" ca="1" si="165"/>
        <v>3.6590854326854165</v>
      </c>
      <c r="K412" s="4"/>
      <c r="L412" s="4"/>
      <c r="M412" s="4"/>
      <c r="O412" s="25">
        <v>408</v>
      </c>
      <c r="P412" s="58">
        <f t="shared" ca="1" si="166"/>
        <v>7.3903231547168602E-2</v>
      </c>
      <c r="Q412" s="42">
        <f t="shared" ca="1" si="167"/>
        <v>714.65593686059321</v>
      </c>
      <c r="R412" s="42"/>
      <c r="S412" s="25">
        <v>408</v>
      </c>
      <c r="T412" s="58">
        <f t="shared" ca="1" si="168"/>
        <v>0.77301963235810867</v>
      </c>
      <c r="U412" s="42">
        <f t="shared" ca="1" si="169"/>
        <v>3.7273419132095964</v>
      </c>
      <c r="W412" s="1"/>
      <c r="X412" s="1"/>
      <c r="Y412" s="1"/>
      <c r="Z412" s="1"/>
      <c r="AC412" s="49">
        <v>409</v>
      </c>
      <c r="AD412" s="90">
        <f t="shared" ca="1" si="153"/>
        <v>45630.130750148062</v>
      </c>
      <c r="AE412" s="49" t="str">
        <f t="shared" ca="1" si="154"/>
        <v>EQUIPO 2</v>
      </c>
      <c r="AF412" s="49" t="str">
        <f t="shared" ca="1" si="155"/>
        <v>INICIO</v>
      </c>
      <c r="AG412" s="49">
        <f t="shared" ca="1" si="170"/>
        <v>1</v>
      </c>
      <c r="AH412" s="49">
        <f t="shared" ca="1" si="171"/>
        <v>0</v>
      </c>
      <c r="AI412" s="49">
        <f t="shared" ca="1" si="156"/>
        <v>1</v>
      </c>
      <c r="AJ412" s="49">
        <f t="shared" ca="1" si="157"/>
        <v>4500</v>
      </c>
      <c r="AK412" s="49">
        <f t="shared" ca="1" si="158"/>
        <v>3.5016895944136195</v>
      </c>
      <c r="AL412" s="49">
        <f t="shared" ca="1" si="159"/>
        <v>15757.603174861288</v>
      </c>
      <c r="AM412" s="49">
        <f t="shared" ca="1" si="152"/>
        <v>34666.726984694833</v>
      </c>
      <c r="AN412" s="49">
        <f t="shared" ca="1" si="160"/>
        <v>2024</v>
      </c>
      <c r="AO412" s="49">
        <f t="shared" ca="1" si="161"/>
        <v>12</v>
      </c>
      <c r="AU412" s="25">
        <v>402</v>
      </c>
      <c r="AV412" s="25">
        <v>0.98214271040736956</v>
      </c>
      <c r="AW412" s="25">
        <v>0.9890009763200085</v>
      </c>
      <c r="AX412" s="25">
        <v>0.98807754842494477</v>
      </c>
      <c r="AY412" s="25">
        <v>0.98241515454308737</v>
      </c>
      <c r="AZ412" s="25">
        <v>0.98988705975211966</v>
      </c>
      <c r="BA412" s="25">
        <v>0.99727940913408841</v>
      </c>
      <c r="BB412" s="25">
        <v>0.98838086696964245</v>
      </c>
      <c r="BC412" s="25">
        <v>0.99340337753175956</v>
      </c>
      <c r="BD412" s="25">
        <v>0.9784837059089746</v>
      </c>
      <c r="BE412" s="25">
        <v>0.98893513467727512</v>
      </c>
      <c r="BF412" s="25">
        <v>0.99117176689771547</v>
      </c>
      <c r="BG412" s="25">
        <v>0.97897347495515219</v>
      </c>
      <c r="BH412" s="25">
        <v>0.9784837059089746</v>
      </c>
      <c r="BI412" s="25">
        <v>0.9873464219824275</v>
      </c>
    </row>
    <row r="413" spans="4:61">
      <c r="D413" s="25">
        <v>409</v>
      </c>
      <c r="E413" s="56">
        <f t="shared" ca="1" si="162"/>
        <v>0.67151361609651783</v>
      </c>
      <c r="F413" s="42">
        <f t="shared" ca="1" si="163"/>
        <v>83.379868363543878</v>
      </c>
      <c r="G413" s="42"/>
      <c r="H413" s="25">
        <v>409</v>
      </c>
      <c r="I413" s="42">
        <f t="shared" ca="1" si="164"/>
        <v>0.50275309229631926</v>
      </c>
      <c r="J413" s="42">
        <f t="shared" ca="1" si="165"/>
        <v>3.5231501162917578</v>
      </c>
      <c r="K413" s="4"/>
      <c r="L413" s="4"/>
      <c r="M413" s="4"/>
      <c r="O413" s="25">
        <v>409</v>
      </c>
      <c r="P413" s="58">
        <f t="shared" ca="1" si="166"/>
        <v>0.24747162018411362</v>
      </c>
      <c r="Q413" s="42">
        <f t="shared" ca="1" si="167"/>
        <v>370.8276618628974</v>
      </c>
      <c r="R413" s="42"/>
      <c r="S413" s="25">
        <v>409</v>
      </c>
      <c r="T413" s="58">
        <f t="shared" ca="1" si="168"/>
        <v>0.46290007582831549</v>
      </c>
      <c r="U413" s="42">
        <f t="shared" ca="1" si="169"/>
        <v>3.4700178950140641</v>
      </c>
      <c r="W413" s="1"/>
      <c r="X413" s="1"/>
      <c r="Y413" s="1"/>
      <c r="Z413" s="1"/>
      <c r="AC413" s="49">
        <v>410</v>
      </c>
      <c r="AD413" s="90">
        <f t="shared" ca="1" si="153"/>
        <v>45630.276653881163</v>
      </c>
      <c r="AE413" s="49" t="str">
        <f t="shared" ca="1" si="154"/>
        <v>EQUIPO 2</v>
      </c>
      <c r="AF413" s="49" t="str">
        <f t="shared" ca="1" si="155"/>
        <v>FIN</v>
      </c>
      <c r="AG413" s="49">
        <f t="shared" ca="1" si="170"/>
        <v>1</v>
      </c>
      <c r="AH413" s="49">
        <f t="shared" ca="1" si="171"/>
        <v>1</v>
      </c>
      <c r="AI413" s="49">
        <f t="shared" ca="1" si="156"/>
        <v>1</v>
      </c>
      <c r="AJ413" s="49">
        <f t="shared" ca="1" si="157"/>
        <v>9900</v>
      </c>
      <c r="AK413" s="49">
        <f t="shared" ca="1" si="158"/>
        <v>105.23348761157831</v>
      </c>
      <c r="AL413" s="49">
        <f t="shared" ca="1" si="159"/>
        <v>1041811.5273546253</v>
      </c>
      <c r="AM413" s="49">
        <f t="shared" ca="1" si="152"/>
        <v>1041811.5273546253</v>
      </c>
      <c r="AN413" s="49">
        <f t="shared" ca="1" si="160"/>
        <v>2024</v>
      </c>
      <c r="AO413" s="49">
        <f t="shared" ca="1" si="161"/>
        <v>12</v>
      </c>
      <c r="AU413" s="25">
        <v>403</v>
      </c>
      <c r="AV413" s="25">
        <v>0.97974218050841222</v>
      </c>
      <c r="AW413" s="25">
        <v>0.98946489085671352</v>
      </c>
      <c r="AX413" s="25">
        <v>0.98776972719066281</v>
      </c>
      <c r="AY413" s="25">
        <v>0.98687693463674697</v>
      </c>
      <c r="AZ413" s="25">
        <v>0.97927519811560249</v>
      </c>
      <c r="BA413" s="25">
        <v>0.99301325628054626</v>
      </c>
      <c r="BB413" s="25">
        <v>0.99514306371343997</v>
      </c>
      <c r="BC413" s="25">
        <v>0.99256763185593144</v>
      </c>
      <c r="BD413" s="25">
        <v>0.980008283804359</v>
      </c>
      <c r="BE413" s="25">
        <v>0.98394133570133602</v>
      </c>
      <c r="BF413" s="25">
        <v>0.97093940916690347</v>
      </c>
      <c r="BG413" s="25">
        <v>0.985461666784471</v>
      </c>
      <c r="BH413" s="25">
        <v>0.97093940916690347</v>
      </c>
      <c r="BI413" s="25">
        <v>0.98535182919273123</v>
      </c>
    </row>
    <row r="414" spans="4:61">
      <c r="D414" s="25">
        <v>410</v>
      </c>
      <c r="E414" s="56">
        <f t="shared" ca="1" si="162"/>
        <v>6.3104858538709063E-2</v>
      </c>
      <c r="F414" s="42">
        <f t="shared" ca="1" si="163"/>
        <v>737.12661740187082</v>
      </c>
      <c r="G414" s="42"/>
      <c r="H414" s="25">
        <v>410</v>
      </c>
      <c r="I414" s="42">
        <f t="shared" ca="1" si="164"/>
        <v>0.9340096794247339</v>
      </c>
      <c r="J414" s="42">
        <f t="shared" ca="1" si="165"/>
        <v>4.0127388129554689</v>
      </c>
      <c r="K414" s="4"/>
      <c r="L414" s="4"/>
      <c r="M414" s="4"/>
      <c r="O414" s="25">
        <v>410</v>
      </c>
      <c r="P414" s="58">
        <f t="shared" ca="1" si="166"/>
        <v>0.94500157334985646</v>
      </c>
      <c r="Q414" s="42">
        <f t="shared" ca="1" si="167"/>
        <v>12.705078539809008</v>
      </c>
      <c r="R414" s="42"/>
      <c r="S414" s="25">
        <v>410</v>
      </c>
      <c r="T414" s="58">
        <f t="shared" ca="1" si="168"/>
        <v>0.44254744909183863</v>
      </c>
      <c r="U414" s="42">
        <f t="shared" ca="1" si="169"/>
        <v>3.454313796445371</v>
      </c>
      <c r="W414" s="1"/>
      <c r="X414" s="1"/>
      <c r="Y414" s="1"/>
      <c r="Z414" s="1"/>
      <c r="AC414" s="49">
        <v>411</v>
      </c>
      <c r="AD414" s="90">
        <f t="shared" ca="1" si="153"/>
        <v>45634.661382531645</v>
      </c>
      <c r="AE414" s="49" t="str">
        <f t="shared" ca="1" si="154"/>
        <v>EQUIPO 2</v>
      </c>
      <c r="AF414" s="49" t="str">
        <f t="shared" ca="1" si="155"/>
        <v>INICIO</v>
      </c>
      <c r="AG414" s="49">
        <f t="shared" ca="1" si="170"/>
        <v>1</v>
      </c>
      <c r="AH414" s="49">
        <f t="shared" ca="1" si="171"/>
        <v>0</v>
      </c>
      <c r="AI414" s="49">
        <f t="shared" ca="1" si="156"/>
        <v>1</v>
      </c>
      <c r="AJ414" s="49">
        <f t="shared" ca="1" si="157"/>
        <v>4500</v>
      </c>
      <c r="AK414" s="49">
        <f t="shared" ca="1" si="158"/>
        <v>3.4153340295888484</v>
      </c>
      <c r="AL414" s="49">
        <f t="shared" ca="1" si="159"/>
        <v>15369.003133149818</v>
      </c>
      <c r="AM414" s="49">
        <f t="shared" ca="1" si="152"/>
        <v>33811.806892929599</v>
      </c>
      <c r="AN414" s="49">
        <f t="shared" ca="1" si="160"/>
        <v>2024</v>
      </c>
      <c r="AO414" s="49">
        <f t="shared" ca="1" si="161"/>
        <v>12</v>
      </c>
      <c r="AU414" s="25">
        <v>404</v>
      </c>
      <c r="AV414" s="25">
        <v>0.99225045054031802</v>
      </c>
      <c r="AW414" s="25">
        <v>0.9891214837270903</v>
      </c>
      <c r="AX414" s="25">
        <v>0.99015747684356969</v>
      </c>
      <c r="AY414" s="25">
        <v>0.99254522856712613</v>
      </c>
      <c r="AZ414" s="25">
        <v>0.98064267682741602</v>
      </c>
      <c r="BA414" s="25">
        <v>0.9886486119290403</v>
      </c>
      <c r="BB414" s="25">
        <v>0.99131444282315517</v>
      </c>
      <c r="BC414" s="25">
        <v>0.99283474720789611</v>
      </c>
      <c r="BD414" s="25">
        <v>0.98373835033111434</v>
      </c>
      <c r="BE414" s="25">
        <v>0.98390102126473289</v>
      </c>
      <c r="BF414" s="25">
        <v>0.98508082172475342</v>
      </c>
      <c r="BG414" s="25">
        <v>0.99080685858831619</v>
      </c>
      <c r="BH414" s="25">
        <v>0.98064267682741602</v>
      </c>
      <c r="BI414" s="25">
        <v>0.98837221086166305</v>
      </c>
    </row>
    <row r="415" spans="4:61">
      <c r="D415" s="25">
        <v>411</v>
      </c>
      <c r="E415" s="56">
        <f t="shared" ca="1" si="162"/>
        <v>6.7727434867249636E-2</v>
      </c>
      <c r="F415" s="42">
        <f t="shared" ca="1" si="163"/>
        <v>715.94135874764561</v>
      </c>
      <c r="G415" s="42"/>
      <c r="H415" s="25">
        <v>411</v>
      </c>
      <c r="I415" s="42">
        <f t="shared" ca="1" si="164"/>
        <v>0.21306029805387183</v>
      </c>
      <c r="J415" s="42">
        <f t="shared" ca="1" si="165"/>
        <v>3.2610404677349925</v>
      </c>
      <c r="K415" s="4"/>
      <c r="L415" s="4"/>
      <c r="M415" s="4"/>
      <c r="O415" s="25">
        <v>411</v>
      </c>
      <c r="P415" s="58">
        <f t="shared" ca="1" si="166"/>
        <v>0.84011116818137221</v>
      </c>
      <c r="Q415" s="42">
        <f t="shared" ca="1" si="167"/>
        <v>41.497574668883281</v>
      </c>
      <c r="R415" s="42"/>
      <c r="S415" s="25">
        <v>411</v>
      </c>
      <c r="T415" s="58">
        <f t="shared" ca="1" si="168"/>
        <v>0.6728104306244207</v>
      </c>
      <c r="U415" s="42">
        <f t="shared" ca="1" si="169"/>
        <v>3.6353054354369854</v>
      </c>
      <c r="W415" s="1"/>
      <c r="X415" s="1"/>
      <c r="Y415" s="1"/>
      <c r="Z415" s="1"/>
      <c r="AC415" s="49">
        <v>412</v>
      </c>
      <c r="AD415" s="90">
        <f t="shared" ca="1" si="153"/>
        <v>45634.803688116212</v>
      </c>
      <c r="AE415" s="49" t="str">
        <f t="shared" ca="1" si="154"/>
        <v>EQUIPO 2</v>
      </c>
      <c r="AF415" s="49" t="str">
        <f t="shared" ca="1" si="155"/>
        <v>FIN</v>
      </c>
      <c r="AG415" s="49">
        <f t="shared" ca="1" si="170"/>
        <v>1</v>
      </c>
      <c r="AH415" s="49">
        <f t="shared" ca="1" si="171"/>
        <v>1</v>
      </c>
      <c r="AI415" s="49">
        <f t="shared" ca="1" si="156"/>
        <v>1</v>
      </c>
      <c r="AJ415" s="49">
        <f t="shared" ca="1" si="157"/>
        <v>9900</v>
      </c>
      <c r="AK415" s="49">
        <f t="shared" ca="1" si="158"/>
        <v>203.24080752592999</v>
      </c>
      <c r="AL415" s="49">
        <f t="shared" ca="1" si="159"/>
        <v>2012083.9945067069</v>
      </c>
      <c r="AM415" s="49">
        <f t="shared" ca="1" si="152"/>
        <v>2012083.9945067069</v>
      </c>
      <c r="AN415" s="49">
        <f t="shared" ca="1" si="160"/>
        <v>2024</v>
      </c>
      <c r="AO415" s="49">
        <f t="shared" ca="1" si="161"/>
        <v>12</v>
      </c>
      <c r="AU415" s="25">
        <v>405</v>
      </c>
      <c r="AV415" s="25">
        <v>0.98810290352582031</v>
      </c>
      <c r="AW415" s="25">
        <v>0.98099120975208043</v>
      </c>
      <c r="AX415" s="25">
        <v>0.99553307048991191</v>
      </c>
      <c r="AY415" s="25">
        <v>0.9699604369740068</v>
      </c>
      <c r="AZ415" s="25">
        <v>0.98558801914115635</v>
      </c>
      <c r="BA415" s="25">
        <v>0.99009677482822711</v>
      </c>
      <c r="BB415" s="25">
        <v>0.98324965565285971</v>
      </c>
      <c r="BC415" s="25">
        <v>0.9852666502871823</v>
      </c>
      <c r="BD415" s="25">
        <v>0.98825680575760022</v>
      </c>
      <c r="BE415" s="25">
        <v>0.97677951654202677</v>
      </c>
      <c r="BF415" s="25">
        <v>0.98745655691648926</v>
      </c>
      <c r="BG415" s="25">
        <v>0.99060687330857711</v>
      </c>
      <c r="BH415" s="25">
        <v>0.9699604369740068</v>
      </c>
      <c r="BI415" s="25">
        <v>0.98525407800540921</v>
      </c>
    </row>
    <row r="416" spans="4:61">
      <c r="D416" s="25">
        <v>412</v>
      </c>
      <c r="E416" s="56">
        <f t="shared" ca="1" si="162"/>
        <v>0.26191951278675307</v>
      </c>
      <c r="F416" s="42">
        <f t="shared" ca="1" si="163"/>
        <v>326.4813083910102</v>
      </c>
      <c r="G416" s="42"/>
      <c r="H416" s="25">
        <v>412</v>
      </c>
      <c r="I416" s="42">
        <f t="shared" ca="1" si="164"/>
        <v>0.31485223810013174</v>
      </c>
      <c r="J416" s="42">
        <f t="shared" ca="1" si="165"/>
        <v>3.3634698544645807</v>
      </c>
      <c r="K416" s="4"/>
      <c r="L416" s="4"/>
      <c r="M416" s="4"/>
      <c r="O416" s="25">
        <v>412</v>
      </c>
      <c r="P416" s="58">
        <f t="shared" ca="1" si="166"/>
        <v>0.40714076685289902</v>
      </c>
      <c r="Q416" s="42">
        <f t="shared" ca="1" si="167"/>
        <v>233.18803278310929</v>
      </c>
      <c r="R416" s="42"/>
      <c r="S416" s="25">
        <v>412</v>
      </c>
      <c r="T416" s="58">
        <f t="shared" ca="1" si="168"/>
        <v>0.38782619622669312</v>
      </c>
      <c r="U416" s="42">
        <f t="shared" ca="1" si="169"/>
        <v>3.411380859396274</v>
      </c>
      <c r="W416" s="1"/>
      <c r="X416" s="1"/>
      <c r="Y416" s="1"/>
      <c r="Z416" s="1"/>
      <c r="AC416" s="49">
        <v>413</v>
      </c>
      <c r="AD416" s="90">
        <f t="shared" ca="1" si="153"/>
        <v>45643.272055096459</v>
      </c>
      <c r="AE416" s="49" t="str">
        <f t="shared" ca="1" si="154"/>
        <v>EQUIPO 1</v>
      </c>
      <c r="AF416" s="49" t="str">
        <f t="shared" ca="1" si="155"/>
        <v>INICIO</v>
      </c>
      <c r="AG416" s="49">
        <f t="shared" ca="1" si="170"/>
        <v>0</v>
      </c>
      <c r="AH416" s="49">
        <f t="shared" ca="1" si="171"/>
        <v>1</v>
      </c>
      <c r="AI416" s="49">
        <f t="shared" ca="1" si="156"/>
        <v>1</v>
      </c>
      <c r="AJ416" s="49">
        <f t="shared" ca="1" si="157"/>
        <v>5400</v>
      </c>
      <c r="AK416" s="49">
        <f t="shared" ca="1" si="158"/>
        <v>2.7880993241560645</v>
      </c>
      <c r="AL416" s="49">
        <f t="shared" ca="1" si="159"/>
        <v>15055.736350442749</v>
      </c>
      <c r="AM416" s="49">
        <f t="shared" ca="1" si="152"/>
        <v>27602.183309145039</v>
      </c>
      <c r="AN416" s="49">
        <f t="shared" ca="1" si="160"/>
        <v>2024</v>
      </c>
      <c r="AO416" s="49">
        <f t="shared" ca="1" si="161"/>
        <v>12</v>
      </c>
      <c r="AU416" s="25">
        <v>406</v>
      </c>
      <c r="AV416" s="25">
        <v>0.97968871581306849</v>
      </c>
      <c r="AW416" s="25">
        <v>0.99055437284038772</v>
      </c>
      <c r="AX416" s="25">
        <v>0.9905747508569045</v>
      </c>
      <c r="AY416" s="25">
        <v>0.98954867459556783</v>
      </c>
      <c r="AZ416" s="25">
        <v>0.99111406064760954</v>
      </c>
      <c r="BA416" s="25">
        <v>0.98657175078977077</v>
      </c>
      <c r="BB416" s="25">
        <v>0.97692039881095394</v>
      </c>
      <c r="BC416" s="25">
        <v>0.982696971378204</v>
      </c>
      <c r="BD416" s="25">
        <v>0.97408989765607512</v>
      </c>
      <c r="BE416" s="25">
        <v>0.98840284068380657</v>
      </c>
      <c r="BF416" s="25">
        <v>0.97889231625127693</v>
      </c>
      <c r="BG416" s="25">
        <v>0.98568203709084579</v>
      </c>
      <c r="BH416" s="25">
        <v>0.97408989765607512</v>
      </c>
      <c r="BI416" s="25">
        <v>0.98454888940227259</v>
      </c>
    </row>
    <row r="417" spans="4:61">
      <c r="D417" s="25">
        <v>413</v>
      </c>
      <c r="E417" s="56">
        <f t="shared" ca="1" si="162"/>
        <v>0.18667352735763676</v>
      </c>
      <c r="F417" s="42">
        <f t="shared" ca="1" si="163"/>
        <v>420.70976214230143</v>
      </c>
      <c r="G417" s="42"/>
      <c r="H417" s="25">
        <v>413</v>
      </c>
      <c r="I417" s="42">
        <f t="shared" ca="1" si="164"/>
        <v>0.58649481938819514</v>
      </c>
      <c r="J417" s="42">
        <f t="shared" ca="1" si="165"/>
        <v>3.5922526329946218</v>
      </c>
      <c r="K417" s="4"/>
      <c r="L417" s="4"/>
      <c r="M417" s="4"/>
      <c r="O417" s="25">
        <v>413</v>
      </c>
      <c r="P417" s="58">
        <f t="shared" ca="1" si="166"/>
        <v>4.718869568655748E-3</v>
      </c>
      <c r="Q417" s="42">
        <f t="shared" ca="1" si="167"/>
        <v>1525.8047716115984</v>
      </c>
      <c r="R417" s="42"/>
      <c r="S417" s="25">
        <v>413</v>
      </c>
      <c r="T417" s="58">
        <f t="shared" ca="1" si="168"/>
        <v>0.89677718459899602</v>
      </c>
      <c r="U417" s="42">
        <f t="shared" ca="1" si="169"/>
        <v>3.8846080580356643</v>
      </c>
      <c r="W417" s="1"/>
      <c r="X417" s="1"/>
      <c r="Y417" s="1"/>
      <c r="Z417" s="1"/>
      <c r="AC417" s="49">
        <v>414</v>
      </c>
      <c r="AD417" s="90">
        <f t="shared" ca="1" si="153"/>
        <v>45643.388225901632</v>
      </c>
      <c r="AE417" s="49" t="str">
        <f t="shared" ca="1" si="154"/>
        <v>EQUIPO 1</v>
      </c>
      <c r="AF417" s="49" t="str">
        <f t="shared" ca="1" si="155"/>
        <v>FIN</v>
      </c>
      <c r="AG417" s="49">
        <f t="shared" ca="1" si="170"/>
        <v>1</v>
      </c>
      <c r="AH417" s="49">
        <f t="shared" ca="1" si="171"/>
        <v>1</v>
      </c>
      <c r="AI417" s="49">
        <f t="shared" ca="1" si="156"/>
        <v>1</v>
      </c>
      <c r="AJ417" s="49">
        <f t="shared" ca="1" si="157"/>
        <v>9900</v>
      </c>
      <c r="AK417" s="49">
        <f t="shared" ca="1" si="158"/>
        <v>87.13079639535863</v>
      </c>
      <c r="AL417" s="49">
        <f t="shared" ca="1" si="159"/>
        <v>862594.88431405043</v>
      </c>
      <c r="AM417" s="49">
        <f t="shared" ca="1" si="152"/>
        <v>862594.88431405043</v>
      </c>
      <c r="AN417" s="49">
        <f t="shared" ca="1" si="160"/>
        <v>2024</v>
      </c>
      <c r="AO417" s="49">
        <f t="shared" ca="1" si="161"/>
        <v>12</v>
      </c>
      <c r="AU417" s="25">
        <v>407</v>
      </c>
      <c r="AV417" s="25">
        <v>0.98117353935191542</v>
      </c>
      <c r="AW417" s="25">
        <v>0.9928939487641546</v>
      </c>
      <c r="AX417" s="25">
        <v>0.9884576054994787</v>
      </c>
      <c r="AY417" s="25">
        <v>0.9922683484818865</v>
      </c>
      <c r="AZ417" s="25">
        <v>0.98566849683893187</v>
      </c>
      <c r="BA417" s="25">
        <v>0.99488568277141021</v>
      </c>
      <c r="BB417" s="25">
        <v>0.97998768110358225</v>
      </c>
      <c r="BC417" s="25">
        <v>0.98936360228011244</v>
      </c>
      <c r="BD417" s="25">
        <v>0.98374165851011552</v>
      </c>
      <c r="BE417" s="25">
        <v>0.98537189472710207</v>
      </c>
      <c r="BF417" s="25">
        <v>0.9796060423473224</v>
      </c>
      <c r="BG417" s="25">
        <v>0.98206226713761224</v>
      </c>
      <c r="BH417" s="25">
        <v>0.9796060423473224</v>
      </c>
      <c r="BI417" s="25">
        <v>0.98624128736993399</v>
      </c>
    </row>
    <row r="418" spans="4:61">
      <c r="D418" s="25">
        <v>414</v>
      </c>
      <c r="E418" s="56">
        <f t="shared" ca="1" si="162"/>
        <v>0.29828415012075826</v>
      </c>
      <c r="F418" s="42">
        <f t="shared" ca="1" si="163"/>
        <v>291.05846232740271</v>
      </c>
      <c r="G418" s="42"/>
      <c r="H418" s="25">
        <v>414</v>
      </c>
      <c r="I418" s="42">
        <f t="shared" ca="1" si="164"/>
        <v>0.16814162406415623</v>
      </c>
      <c r="J418" s="42">
        <f t="shared" ca="1" si="165"/>
        <v>3.2069410342616882</v>
      </c>
      <c r="K418" s="4"/>
      <c r="L418" s="4"/>
      <c r="M418" s="4"/>
      <c r="O418" s="25">
        <v>414</v>
      </c>
      <c r="P418" s="58">
        <f t="shared" ca="1" si="166"/>
        <v>0.40423047553733316</v>
      </c>
      <c r="Q418" s="42">
        <f t="shared" ca="1" si="167"/>
        <v>235.1473093073443</v>
      </c>
      <c r="R418" s="42"/>
      <c r="S418" s="25">
        <v>414</v>
      </c>
      <c r="T418" s="58">
        <f t="shared" ca="1" si="168"/>
        <v>0.98828968988126609</v>
      </c>
      <c r="U418" s="42">
        <f t="shared" ca="1" si="169"/>
        <v>4.191182042698002</v>
      </c>
      <c r="W418" s="1"/>
      <c r="X418" s="1"/>
      <c r="Y418" s="1"/>
      <c r="Z418" s="1"/>
      <c r="AC418" s="49">
        <v>415</v>
      </c>
      <c r="AD418" s="90">
        <f t="shared" ca="1" si="153"/>
        <v>45647.018675751438</v>
      </c>
      <c r="AE418" s="49" t="str">
        <f t="shared" ca="1" si="154"/>
        <v>EQUIPO 1</v>
      </c>
      <c r="AF418" s="49" t="str">
        <f t="shared" ca="1" si="155"/>
        <v>INICIO</v>
      </c>
      <c r="AG418" s="49">
        <f t="shared" ca="1" si="170"/>
        <v>0</v>
      </c>
      <c r="AH418" s="49">
        <f t="shared" ca="1" si="171"/>
        <v>1</v>
      </c>
      <c r="AI418" s="49">
        <f t="shared" ca="1" si="156"/>
        <v>1</v>
      </c>
      <c r="AJ418" s="49">
        <f t="shared" ca="1" si="157"/>
        <v>5400</v>
      </c>
      <c r="AK418" s="49">
        <f t="shared" ca="1" si="158"/>
        <v>3.7301177663030103</v>
      </c>
      <c r="AL418" s="49">
        <f t="shared" ca="1" si="159"/>
        <v>20142.635938036256</v>
      </c>
      <c r="AM418" s="49">
        <f t="shared" ca="1" si="152"/>
        <v>36928.165886399802</v>
      </c>
      <c r="AN418" s="49">
        <f t="shared" ca="1" si="160"/>
        <v>2024</v>
      </c>
      <c r="AO418" s="49">
        <f t="shared" ca="1" si="161"/>
        <v>12</v>
      </c>
      <c r="AU418" s="25">
        <v>408</v>
      </c>
      <c r="AV418" s="25">
        <v>0.99074734662902875</v>
      </c>
      <c r="AW418" s="25">
        <v>0.99338556305998915</v>
      </c>
      <c r="AX418" s="25">
        <v>0.9925598754701207</v>
      </c>
      <c r="AY418" s="25">
        <v>0.98928415545695358</v>
      </c>
      <c r="AZ418" s="25">
        <v>0.98383530277662889</v>
      </c>
      <c r="BA418" s="25">
        <v>0.98053669977816749</v>
      </c>
      <c r="BB418" s="25">
        <v>0.98633074625552264</v>
      </c>
      <c r="BC418" s="25">
        <v>0.97930791174552378</v>
      </c>
      <c r="BD418" s="25">
        <v>0.97983911735273821</v>
      </c>
      <c r="BE418" s="25">
        <v>0.98454136286234961</v>
      </c>
      <c r="BF418" s="25">
        <v>0.98788407166344261</v>
      </c>
      <c r="BG418" s="25">
        <v>0.99719578334732206</v>
      </c>
      <c r="BH418" s="25">
        <v>0.97930791174552378</v>
      </c>
      <c r="BI418" s="25">
        <v>0.9871302946086149</v>
      </c>
    </row>
    <row r="419" spans="4:61">
      <c r="D419" s="25">
        <v>415</v>
      </c>
      <c r="E419" s="56">
        <f t="shared" ca="1" si="162"/>
        <v>0.78823700804108965</v>
      </c>
      <c r="F419" s="42">
        <f t="shared" ca="1" si="163"/>
        <v>46.715544405412878</v>
      </c>
      <c r="G419" s="42"/>
      <c r="H419" s="25">
        <v>415</v>
      </c>
      <c r="I419" s="42">
        <f t="shared" ca="1" si="164"/>
        <v>0.94776756894655279</v>
      </c>
      <c r="J419" s="42">
        <f t="shared" ca="1" si="165"/>
        <v>4.0510213197421976</v>
      </c>
      <c r="K419" s="4"/>
      <c r="L419" s="4"/>
      <c r="M419" s="4"/>
      <c r="O419" s="25">
        <v>415</v>
      </c>
      <c r="P419" s="58">
        <f t="shared" ca="1" si="166"/>
        <v>0.36563523889809812</v>
      </c>
      <c r="Q419" s="42">
        <f t="shared" ca="1" si="167"/>
        <v>262.63659007221867</v>
      </c>
      <c r="R419" s="42"/>
      <c r="S419" s="25">
        <v>415</v>
      </c>
      <c r="T419" s="58">
        <f t="shared" ca="1" si="168"/>
        <v>0.1155728289447433</v>
      </c>
      <c r="U419" s="42">
        <f t="shared" ca="1" si="169"/>
        <v>3.1325208558120514</v>
      </c>
      <c r="W419" s="1"/>
      <c r="X419" s="1"/>
      <c r="Y419" s="1"/>
      <c r="Z419" s="1"/>
      <c r="AC419" s="49">
        <v>416</v>
      </c>
      <c r="AD419" s="90">
        <f t="shared" ca="1" si="153"/>
        <v>45647.174097325034</v>
      </c>
      <c r="AE419" s="49" t="str">
        <f t="shared" ca="1" si="154"/>
        <v>EQUIPO 1</v>
      </c>
      <c r="AF419" s="49" t="str">
        <f t="shared" ca="1" si="155"/>
        <v>FIN</v>
      </c>
      <c r="AG419" s="49">
        <f t="shared" ca="1" si="170"/>
        <v>1</v>
      </c>
      <c r="AH419" s="49">
        <f t="shared" ca="1" si="171"/>
        <v>1</v>
      </c>
      <c r="AI419" s="49">
        <f t="shared" ca="1" si="156"/>
        <v>1</v>
      </c>
      <c r="AJ419" s="49">
        <f t="shared" ca="1" si="157"/>
        <v>9900</v>
      </c>
      <c r="AK419" s="49">
        <f t="shared" ca="1" si="158"/>
        <v>190.05377600103384</v>
      </c>
      <c r="AL419" s="49">
        <f t="shared" ca="1" si="159"/>
        <v>1881532.382410235</v>
      </c>
      <c r="AM419" s="49">
        <f t="shared" ca="1" si="152"/>
        <v>1881532.382410235</v>
      </c>
      <c r="AN419" s="49">
        <f t="shared" ca="1" si="160"/>
        <v>2024</v>
      </c>
      <c r="AO419" s="49">
        <f t="shared" ca="1" si="161"/>
        <v>12</v>
      </c>
      <c r="AU419" s="25">
        <v>409</v>
      </c>
      <c r="AV419" s="25">
        <v>0.97617510351364312</v>
      </c>
      <c r="AW419" s="25">
        <v>0.98507335742914526</v>
      </c>
      <c r="AX419" s="25">
        <v>0.99499709457445817</v>
      </c>
      <c r="AY419" s="25">
        <v>0.99448499520662292</v>
      </c>
      <c r="AZ419" s="25">
        <v>0.98575875715293626</v>
      </c>
      <c r="BA419" s="25">
        <v>0.99149816209698616</v>
      </c>
      <c r="BB419" s="25">
        <v>0.98548092994112391</v>
      </c>
      <c r="BC419" s="25">
        <v>0.99029238963676935</v>
      </c>
      <c r="BD419" s="25">
        <v>0.98713541609467503</v>
      </c>
      <c r="BE419" s="25">
        <v>0.98130577113650508</v>
      </c>
      <c r="BF419" s="25">
        <v>0.98699841712734648</v>
      </c>
      <c r="BG419" s="25">
        <v>0.98546238973667799</v>
      </c>
      <c r="BH419" s="25">
        <v>0.97617510351364312</v>
      </c>
      <c r="BI419" s="25">
        <v>0.98700308831522998</v>
      </c>
    </row>
    <row r="420" spans="4:61">
      <c r="D420" s="25">
        <v>416</v>
      </c>
      <c r="E420" s="56">
        <f t="shared" ca="1" si="162"/>
        <v>9.9507164332756748E-2</v>
      </c>
      <c r="F420" s="42">
        <f t="shared" ca="1" si="163"/>
        <v>601.9064925546304</v>
      </c>
      <c r="G420" s="42"/>
      <c r="H420" s="25">
        <v>416</v>
      </c>
      <c r="I420" s="42">
        <f t="shared" ca="1" si="164"/>
        <v>0.24366136781395209</v>
      </c>
      <c r="J420" s="42">
        <f t="shared" ca="1" si="165"/>
        <v>3.2941080732367456</v>
      </c>
      <c r="K420" s="4"/>
      <c r="L420" s="4"/>
      <c r="M420" s="4"/>
      <c r="O420" s="25">
        <v>416</v>
      </c>
      <c r="P420" s="58">
        <f t="shared" ca="1" si="166"/>
        <v>0.38850874486458431</v>
      </c>
      <c r="Q420" s="42">
        <f t="shared" ca="1" si="167"/>
        <v>245.99616343593723</v>
      </c>
      <c r="R420" s="42"/>
      <c r="S420" s="25">
        <v>416</v>
      </c>
      <c r="T420" s="58">
        <f t="shared" ca="1" si="168"/>
        <v>7.7506259599502414E-3</v>
      </c>
      <c r="U420" s="42">
        <f t="shared" ca="1" si="169"/>
        <v>2.7587290229164214</v>
      </c>
      <c r="W420" s="1"/>
      <c r="X420" s="1"/>
      <c r="Y420" s="1"/>
      <c r="Z420" s="1"/>
      <c r="AC420" s="49">
        <v>417</v>
      </c>
      <c r="AD420" s="90">
        <f t="shared" ca="1" si="153"/>
        <v>45655.093004658411</v>
      </c>
      <c r="AE420" s="49" t="str">
        <f t="shared" ca="1" si="154"/>
        <v>EQUIPO 1</v>
      </c>
      <c r="AF420" s="49" t="str">
        <f t="shared" ca="1" si="155"/>
        <v>INICIO</v>
      </c>
      <c r="AG420" s="49">
        <f t="shared" ca="1" si="170"/>
        <v>0</v>
      </c>
      <c r="AH420" s="49">
        <f t="shared" ca="1" si="171"/>
        <v>1</v>
      </c>
      <c r="AI420" s="49">
        <f t="shared" ca="1" si="156"/>
        <v>1</v>
      </c>
      <c r="AJ420" s="49">
        <f t="shared" ca="1" si="157"/>
        <v>5400</v>
      </c>
      <c r="AK420" s="49">
        <f t="shared" ca="1" si="158"/>
        <v>3.9326929144444875</v>
      </c>
      <c r="AL420" s="49">
        <f t="shared" ca="1" si="159"/>
        <v>21236.541738000233</v>
      </c>
      <c r="AM420" s="49">
        <f t="shared" ca="1" si="152"/>
        <v>38933.659853000427</v>
      </c>
      <c r="AN420" s="49">
        <f t="shared" ca="1" si="160"/>
        <v>2024</v>
      </c>
      <c r="AO420" s="49">
        <f t="shared" ca="1" si="161"/>
        <v>12</v>
      </c>
      <c r="AU420" s="25">
        <v>410</v>
      </c>
      <c r="AV420" s="25">
        <v>0.99192425222149305</v>
      </c>
      <c r="AW420" s="25">
        <v>0.97837646413119361</v>
      </c>
      <c r="AX420" s="25">
        <v>0.98159120850474701</v>
      </c>
      <c r="AY420" s="25">
        <v>0.98594250365837166</v>
      </c>
      <c r="AZ420" s="25">
        <v>0.98487287231877063</v>
      </c>
      <c r="BA420" s="25">
        <v>0.99255590656887782</v>
      </c>
      <c r="BB420" s="25">
        <v>0.98607327851592419</v>
      </c>
      <c r="BC420" s="25">
        <v>0.99082479723641004</v>
      </c>
      <c r="BD420" s="25">
        <v>0.99395309404700138</v>
      </c>
      <c r="BE420" s="25">
        <v>0.98405240558202534</v>
      </c>
      <c r="BF420" s="25">
        <v>0.99513558659642565</v>
      </c>
      <c r="BG420" s="25">
        <v>0.9839801128489486</v>
      </c>
      <c r="BH420" s="25">
        <v>0.97837646413119361</v>
      </c>
      <c r="BI420" s="25">
        <v>0.98739585998777413</v>
      </c>
    </row>
    <row r="421" spans="4:61">
      <c r="D421" s="25">
        <v>417</v>
      </c>
      <c r="E421" s="56">
        <f t="shared" ca="1" si="162"/>
        <v>0.65887547747910435</v>
      </c>
      <c r="F421" s="42">
        <f t="shared" ca="1" si="163"/>
        <v>87.868849219057324</v>
      </c>
      <c r="G421" s="42"/>
      <c r="H421" s="25">
        <v>417</v>
      </c>
      <c r="I421" s="42">
        <f t="shared" ca="1" si="164"/>
        <v>8.695746873561605E-2</v>
      </c>
      <c r="J421" s="42">
        <f t="shared" ca="1" si="165"/>
        <v>3.0769238470058582</v>
      </c>
      <c r="K421" s="4"/>
      <c r="L421" s="4"/>
      <c r="M421" s="4"/>
      <c r="O421" s="25">
        <v>417</v>
      </c>
      <c r="P421" s="58">
        <f t="shared" ca="1" si="166"/>
        <v>0.24076636810600083</v>
      </c>
      <c r="Q421" s="42">
        <f t="shared" ca="1" si="167"/>
        <v>378.50695829446687</v>
      </c>
      <c r="R421" s="42"/>
      <c r="S421" s="25">
        <v>417</v>
      </c>
      <c r="T421" s="58">
        <f t="shared" ca="1" si="168"/>
        <v>0.5999604769076774</v>
      </c>
      <c r="U421" s="42">
        <f t="shared" ca="1" si="169"/>
        <v>3.5758789427579525</v>
      </c>
      <c r="W421" s="1"/>
      <c r="X421" s="1"/>
      <c r="Y421" s="1"/>
      <c r="Z421" s="1"/>
      <c r="AC421" s="49">
        <v>418</v>
      </c>
      <c r="AD421" s="90">
        <f t="shared" ca="1" si="153"/>
        <v>45655.256866863179</v>
      </c>
      <c r="AE421" s="49" t="str">
        <f t="shared" ca="1" si="154"/>
        <v>EQUIPO 1</v>
      </c>
      <c r="AF421" s="49" t="str">
        <f t="shared" ca="1" si="155"/>
        <v>FIN</v>
      </c>
      <c r="AG421" s="49">
        <f t="shared" ca="1" si="170"/>
        <v>1</v>
      </c>
      <c r="AH421" s="49">
        <f t="shared" ca="1" si="171"/>
        <v>1</v>
      </c>
      <c r="AI421" s="49">
        <f t="shared" ca="1" si="156"/>
        <v>1</v>
      </c>
      <c r="AJ421" s="49">
        <f t="shared" ca="1" si="157"/>
        <v>9900</v>
      </c>
      <c r="AK421" s="49">
        <f t="shared" ca="1" si="158"/>
        <v>115.90688091167249</v>
      </c>
      <c r="AL421" s="49">
        <f t="shared" ca="1" si="159"/>
        <v>1147478.1210255576</v>
      </c>
      <c r="AM421" s="49">
        <f t="shared" ca="1" si="152"/>
        <v>1147478.1210255576</v>
      </c>
      <c r="AN421" s="49">
        <f t="shared" ca="1" si="160"/>
        <v>2024</v>
      </c>
      <c r="AO421" s="49">
        <f t="shared" ca="1" si="161"/>
        <v>12</v>
      </c>
      <c r="AU421" s="25">
        <v>411</v>
      </c>
      <c r="AV421" s="25">
        <v>0.98532621413725074</v>
      </c>
      <c r="AW421" s="25">
        <v>0.98298884349235216</v>
      </c>
      <c r="AX421" s="25">
        <v>0.98983076086908461</v>
      </c>
      <c r="AY421" s="25">
        <v>0.99414677380703442</v>
      </c>
      <c r="AZ421" s="25">
        <v>0.99109057541054124</v>
      </c>
      <c r="BA421" s="25">
        <v>0.99288033861320757</v>
      </c>
      <c r="BB421" s="25">
        <v>0.97368951382333468</v>
      </c>
      <c r="BC421" s="25">
        <v>0.98268571928455228</v>
      </c>
      <c r="BD421" s="25">
        <v>0.98713071211282133</v>
      </c>
      <c r="BE421" s="25">
        <v>0.98778064441391789</v>
      </c>
      <c r="BF421" s="25">
        <v>0.98370316791902457</v>
      </c>
      <c r="BG421" s="25">
        <v>0.97766567033030105</v>
      </c>
      <c r="BH421" s="25">
        <v>0.97368951382333468</v>
      </c>
      <c r="BI421" s="25">
        <v>0.98566972931298891</v>
      </c>
    </row>
    <row r="422" spans="4:61">
      <c r="D422" s="25">
        <v>418</v>
      </c>
      <c r="E422" s="56">
        <f t="shared" ca="1" si="162"/>
        <v>0.18575441557715422</v>
      </c>
      <c r="F422" s="42">
        <f t="shared" ca="1" si="163"/>
        <v>422.10199589262845</v>
      </c>
      <c r="G422" s="42"/>
      <c r="H422" s="25">
        <v>418</v>
      </c>
      <c r="I422" s="42">
        <f t="shared" ca="1" si="164"/>
        <v>0.596562380047021</v>
      </c>
      <c r="J422" s="42">
        <f t="shared" ca="1" si="165"/>
        <v>3.6007164515724681</v>
      </c>
      <c r="K422" s="4"/>
      <c r="L422" s="4"/>
      <c r="M422" s="4"/>
      <c r="O422" s="25">
        <v>418</v>
      </c>
      <c r="P422" s="58">
        <f t="shared" ca="1" si="166"/>
        <v>0.58438870542758736</v>
      </c>
      <c r="Q422" s="42">
        <f t="shared" ca="1" si="167"/>
        <v>135.70510120748861</v>
      </c>
      <c r="R422" s="42"/>
      <c r="S422" s="25">
        <v>418</v>
      </c>
      <c r="T422" s="58">
        <f t="shared" ca="1" si="168"/>
        <v>0.91447806426421741</v>
      </c>
      <c r="U422" s="42">
        <f t="shared" ca="1" si="169"/>
        <v>3.9168386608664614</v>
      </c>
      <c r="W422" s="1"/>
      <c r="X422" s="1"/>
      <c r="Y422" s="1"/>
      <c r="Z422" s="1"/>
      <c r="AC422" s="49">
        <v>419</v>
      </c>
      <c r="AD422" s="90">
        <f t="shared" ca="1" si="153"/>
        <v>45660.086320234499</v>
      </c>
      <c r="AE422" s="49" t="str">
        <f t="shared" ca="1" si="154"/>
        <v>EQUIPO 1</v>
      </c>
      <c r="AF422" s="49" t="str">
        <f t="shared" ca="1" si="155"/>
        <v>INICIO</v>
      </c>
      <c r="AG422" s="49">
        <f t="shared" ca="1" si="170"/>
        <v>0</v>
      </c>
      <c r="AH422" s="49">
        <f t="shared" ca="1" si="171"/>
        <v>1</v>
      </c>
      <c r="AI422" s="49">
        <f t="shared" ca="1" si="156"/>
        <v>1</v>
      </c>
      <c r="AJ422" s="49">
        <f t="shared" ca="1" si="157"/>
        <v>5400</v>
      </c>
      <c r="AK422" s="49">
        <f t="shared" ca="1" si="158"/>
        <v>2.9106464004144073</v>
      </c>
      <c r="AL422" s="49">
        <f t="shared" ca="1" si="159"/>
        <v>15717.490562237799</v>
      </c>
      <c r="AM422" s="49">
        <f t="shared" ca="1" si="152"/>
        <v>28815.399364102632</v>
      </c>
      <c r="AN422" s="49">
        <f t="shared" ca="1" si="160"/>
        <v>2025</v>
      </c>
      <c r="AO422" s="49">
        <f t="shared" ca="1" si="161"/>
        <v>1</v>
      </c>
      <c r="AU422" s="25">
        <v>412</v>
      </c>
      <c r="AV422" s="25">
        <v>0.98690363496888556</v>
      </c>
      <c r="AW422" s="25">
        <v>0.97315705419469656</v>
      </c>
      <c r="AX422" s="25">
        <v>0.98297488698392743</v>
      </c>
      <c r="AY422" s="25">
        <v>0.990457457950635</v>
      </c>
      <c r="AZ422" s="25">
        <v>0.98602994585847503</v>
      </c>
      <c r="BA422" s="25">
        <v>0.9851896225719512</v>
      </c>
      <c r="BB422" s="25">
        <v>0.98535180660460109</v>
      </c>
      <c r="BC422" s="25">
        <v>0.98889139127039183</v>
      </c>
      <c r="BD422" s="25">
        <v>0.9930732702585725</v>
      </c>
      <c r="BE422" s="25">
        <v>0.97905520210750974</v>
      </c>
      <c r="BF422" s="25">
        <v>0.98607926757959474</v>
      </c>
      <c r="BG422" s="25">
        <v>0.97105805800149847</v>
      </c>
      <c r="BH422" s="25">
        <v>0.97105805800149847</v>
      </c>
      <c r="BI422" s="25">
        <v>0.98393543358528812</v>
      </c>
    </row>
    <row r="423" spans="4:61">
      <c r="D423" s="25">
        <v>419</v>
      </c>
      <c r="E423" s="56">
        <f t="shared" ca="1" si="162"/>
        <v>0.26982244189380378</v>
      </c>
      <c r="F423" s="42">
        <f t="shared" ca="1" si="163"/>
        <v>318.34225832509708</v>
      </c>
      <c r="G423" s="42"/>
      <c r="H423" s="25">
        <v>419</v>
      </c>
      <c r="I423" s="42">
        <f t="shared" ca="1" si="164"/>
        <v>0.36295610554777014</v>
      </c>
      <c r="J423" s="42">
        <f t="shared" ca="1" si="165"/>
        <v>3.406430930166044</v>
      </c>
      <c r="K423" s="4"/>
      <c r="L423" s="4"/>
      <c r="M423" s="4"/>
      <c r="O423" s="25">
        <v>419</v>
      </c>
      <c r="P423" s="58">
        <f t="shared" ca="1" si="166"/>
        <v>0.5287573129394687</v>
      </c>
      <c r="Q423" s="42">
        <f t="shared" ca="1" si="167"/>
        <v>162.4190281654669</v>
      </c>
      <c r="R423" s="42"/>
      <c r="S423" s="25">
        <v>419</v>
      </c>
      <c r="T423" s="58">
        <f t="shared" ca="1" si="168"/>
        <v>3.8061990126244671E-2</v>
      </c>
      <c r="U423" s="42">
        <f t="shared" ca="1" si="169"/>
        <v>2.9564134532458981</v>
      </c>
      <c r="W423" s="1"/>
      <c r="X423" s="1"/>
      <c r="Y423" s="1"/>
      <c r="Z423" s="1"/>
      <c r="AC423" s="49">
        <v>420</v>
      </c>
      <c r="AD423" s="90">
        <f t="shared" ca="1" si="153"/>
        <v>45660.20759716785</v>
      </c>
      <c r="AE423" s="49" t="str">
        <f t="shared" ca="1" si="154"/>
        <v>EQUIPO 1</v>
      </c>
      <c r="AF423" s="49" t="str">
        <f t="shared" ca="1" si="155"/>
        <v>FIN</v>
      </c>
      <c r="AG423" s="49">
        <f t="shared" ca="1" si="170"/>
        <v>1</v>
      </c>
      <c r="AH423" s="49">
        <f t="shared" ca="1" si="171"/>
        <v>1</v>
      </c>
      <c r="AI423" s="49">
        <f t="shared" ca="1" si="156"/>
        <v>1</v>
      </c>
      <c r="AJ423" s="49">
        <f t="shared" ca="1" si="157"/>
        <v>9900</v>
      </c>
      <c r="AK423" s="49">
        <f t="shared" ca="1" si="158"/>
        <v>17.136932334629819</v>
      </c>
      <c r="AL423" s="49">
        <f t="shared" ca="1" si="159"/>
        <v>169655.63011283521</v>
      </c>
      <c r="AM423" s="49">
        <f t="shared" ca="1" si="152"/>
        <v>169655.63011283521</v>
      </c>
      <c r="AN423" s="49">
        <f t="shared" ca="1" si="160"/>
        <v>2025</v>
      </c>
      <c r="AO423" s="49">
        <f t="shared" ca="1" si="161"/>
        <v>1</v>
      </c>
      <c r="AU423" s="25">
        <v>413</v>
      </c>
      <c r="AV423" s="25">
        <v>0.98464338522855099</v>
      </c>
      <c r="AW423" s="25">
        <v>0.99028090576804628</v>
      </c>
      <c r="AX423" s="25">
        <v>0.98604839862827154</v>
      </c>
      <c r="AY423" s="25">
        <v>0.97380581925665255</v>
      </c>
      <c r="AZ423" s="25">
        <v>0.98383930685426912</v>
      </c>
      <c r="BA423" s="25">
        <v>0.98258150734810334</v>
      </c>
      <c r="BB423" s="25">
        <v>0.99090873042732275</v>
      </c>
      <c r="BC423" s="25">
        <v>0.99528534041879047</v>
      </c>
      <c r="BD423" s="25">
        <v>0.98898716385166829</v>
      </c>
      <c r="BE423" s="25">
        <v>0.98476569729463603</v>
      </c>
      <c r="BF423" s="25">
        <v>0.98395624383525571</v>
      </c>
      <c r="BG423" s="25">
        <v>0.97771447109436349</v>
      </c>
      <c r="BH423" s="25">
        <v>0.97380581925665255</v>
      </c>
      <c r="BI423" s="25">
        <v>0.98531354009748828</v>
      </c>
    </row>
    <row r="424" spans="4:61">
      <c r="D424" s="25">
        <v>420</v>
      </c>
      <c r="E424" s="56">
        <f t="shared" ca="1" si="162"/>
        <v>2.0928463346330695E-2</v>
      </c>
      <c r="F424" s="42">
        <f t="shared" ca="1" si="163"/>
        <v>1075.8708923164243</v>
      </c>
      <c r="G424" s="42"/>
      <c r="H424" s="25">
        <v>420</v>
      </c>
      <c r="I424" s="42">
        <f t="shared" ca="1" si="164"/>
        <v>0.25260464797778903</v>
      </c>
      <c r="J424" s="42">
        <f t="shared" ca="1" si="165"/>
        <v>3.303334597918361</v>
      </c>
      <c r="K424" s="4"/>
      <c r="L424" s="4"/>
      <c r="M424" s="4"/>
      <c r="O424" s="25">
        <v>420</v>
      </c>
      <c r="P424" s="58">
        <f t="shared" ca="1" si="166"/>
        <v>0.97069928068020594</v>
      </c>
      <c r="Q424" s="42">
        <f t="shared" ca="1" si="167"/>
        <v>6.458514958518113</v>
      </c>
      <c r="R424" s="42"/>
      <c r="S424" s="25">
        <v>420</v>
      </c>
      <c r="T424" s="58">
        <f t="shared" ca="1" si="168"/>
        <v>0.94264431444509378</v>
      </c>
      <c r="U424" s="42">
        <f t="shared" ca="1" si="169"/>
        <v>3.9805641880539433</v>
      </c>
      <c r="W424" s="1"/>
      <c r="X424" s="1"/>
      <c r="Y424" s="1"/>
      <c r="Z424" s="1"/>
      <c r="AC424" s="49">
        <v>421</v>
      </c>
      <c r="AD424" s="90">
        <f t="shared" ca="1" si="153"/>
        <v>45660.921636015126</v>
      </c>
      <c r="AE424" s="49" t="str">
        <f t="shared" ca="1" si="154"/>
        <v>EQUIPO 2</v>
      </c>
      <c r="AF424" s="49" t="str">
        <f t="shared" ca="1" si="155"/>
        <v>INICIO</v>
      </c>
      <c r="AG424" s="49">
        <f t="shared" ca="1" si="170"/>
        <v>1</v>
      </c>
      <c r="AH424" s="49">
        <f t="shared" ca="1" si="171"/>
        <v>0</v>
      </c>
      <c r="AI424" s="49">
        <f t="shared" ca="1" si="156"/>
        <v>1</v>
      </c>
      <c r="AJ424" s="49">
        <f t="shared" ca="1" si="157"/>
        <v>4500</v>
      </c>
      <c r="AK424" s="49">
        <f t="shared" ca="1" si="158"/>
        <v>3.4171228386112489</v>
      </c>
      <c r="AL424" s="49">
        <f t="shared" ca="1" si="159"/>
        <v>15377.05277375062</v>
      </c>
      <c r="AM424" s="49">
        <f t="shared" ca="1" si="152"/>
        <v>33829.516102251364</v>
      </c>
      <c r="AN424" s="49">
        <f t="shared" ca="1" si="160"/>
        <v>2025</v>
      </c>
      <c r="AO424" s="49">
        <f t="shared" ca="1" si="161"/>
        <v>1</v>
      </c>
      <c r="AU424" s="25">
        <v>414</v>
      </c>
      <c r="AV424" s="25">
        <v>0.98045340122912561</v>
      </c>
      <c r="AW424" s="25">
        <v>0.98576991167841221</v>
      </c>
      <c r="AX424" s="25">
        <v>0.99355078435224209</v>
      </c>
      <c r="AY424" s="25">
        <v>0.99185761962980434</v>
      </c>
      <c r="AZ424" s="25">
        <v>0.98181457424454299</v>
      </c>
      <c r="BA424" s="25">
        <v>0.99011695957129697</v>
      </c>
      <c r="BB424" s="25">
        <v>0.98784487630874596</v>
      </c>
      <c r="BC424" s="25">
        <v>0.98836777001686793</v>
      </c>
      <c r="BD424" s="25">
        <v>0.98174771036347808</v>
      </c>
      <c r="BE424" s="25">
        <v>0.99108383314842941</v>
      </c>
      <c r="BF424" s="25">
        <v>0.99328030716097793</v>
      </c>
      <c r="BG424" s="25">
        <v>0.98463310798872661</v>
      </c>
      <c r="BH424" s="25">
        <v>0.98045340122912561</v>
      </c>
      <c r="BI424" s="25">
        <v>0.98750234309480667</v>
      </c>
    </row>
    <row r="425" spans="4:61">
      <c r="D425" s="25">
        <v>421</v>
      </c>
      <c r="E425" s="56">
        <f t="shared" ca="1" si="162"/>
        <v>0.62610510497066851</v>
      </c>
      <c r="F425" s="42">
        <f t="shared" ca="1" si="163"/>
        <v>100.04646476610604</v>
      </c>
      <c r="G425" s="42"/>
      <c r="H425" s="25">
        <v>421</v>
      </c>
      <c r="I425" s="42">
        <f t="shared" ca="1" si="164"/>
        <v>0.58676789152216191</v>
      </c>
      <c r="J425" s="42">
        <f t="shared" ca="1" si="165"/>
        <v>3.5924815482246193</v>
      </c>
      <c r="K425" s="4"/>
      <c r="L425" s="4"/>
      <c r="M425" s="4"/>
      <c r="O425" s="25">
        <v>421</v>
      </c>
      <c r="P425" s="58">
        <f t="shared" ca="1" si="166"/>
        <v>0.5055856438542925</v>
      </c>
      <c r="Q425" s="42">
        <f t="shared" ca="1" si="167"/>
        <v>174.45923639723335</v>
      </c>
      <c r="R425" s="42"/>
      <c r="S425" s="25">
        <v>421</v>
      </c>
      <c r="T425" s="58">
        <f t="shared" ca="1" si="168"/>
        <v>0.34905921543735907</v>
      </c>
      <c r="U425" s="42">
        <f t="shared" ca="1" si="169"/>
        <v>3.3799404223784748</v>
      </c>
      <c r="W425" s="1"/>
      <c r="X425" s="1"/>
      <c r="Y425" s="1"/>
      <c r="Z425" s="1"/>
      <c r="AC425" s="49">
        <v>422</v>
      </c>
      <c r="AD425" s="90">
        <f t="shared" ca="1" si="153"/>
        <v>45661.064016133401</v>
      </c>
      <c r="AE425" s="49" t="str">
        <f t="shared" ca="1" si="154"/>
        <v>EQUIPO 2</v>
      </c>
      <c r="AF425" s="49" t="str">
        <f t="shared" ca="1" si="155"/>
        <v>FIN</v>
      </c>
      <c r="AG425" s="49">
        <f t="shared" ca="1" si="170"/>
        <v>1</v>
      </c>
      <c r="AH425" s="49">
        <f t="shared" ca="1" si="171"/>
        <v>1</v>
      </c>
      <c r="AI425" s="49">
        <f t="shared" ca="1" si="156"/>
        <v>1</v>
      </c>
      <c r="AJ425" s="49">
        <f t="shared" ca="1" si="157"/>
        <v>9900</v>
      </c>
      <c r="AK425" s="49">
        <f t="shared" ca="1" si="158"/>
        <v>1.5801741887116805</v>
      </c>
      <c r="AL425" s="49">
        <f t="shared" ca="1" si="159"/>
        <v>15643.724468245637</v>
      </c>
      <c r="AM425" s="49">
        <f t="shared" ca="1" si="152"/>
        <v>15643.724468245637</v>
      </c>
      <c r="AN425" s="49">
        <f t="shared" ca="1" si="160"/>
        <v>2025</v>
      </c>
      <c r="AO425" s="49">
        <f t="shared" ca="1" si="161"/>
        <v>1</v>
      </c>
      <c r="AU425" s="25">
        <v>415</v>
      </c>
      <c r="AV425" s="25">
        <v>0.97351673306237152</v>
      </c>
      <c r="AW425" s="25">
        <v>0.98301184196484725</v>
      </c>
      <c r="AX425" s="25">
        <v>0.991207596560157</v>
      </c>
      <c r="AY425" s="25">
        <v>0.98714482577185214</v>
      </c>
      <c r="AZ425" s="25">
        <v>0.9911509671639307</v>
      </c>
      <c r="BA425" s="25">
        <v>0.98292445650669935</v>
      </c>
      <c r="BB425" s="25">
        <v>0.98239458840748939</v>
      </c>
      <c r="BC425" s="25">
        <v>0.99288397463698708</v>
      </c>
      <c r="BD425" s="25">
        <v>0.98251736574469839</v>
      </c>
      <c r="BE425" s="25">
        <v>0.98061237615297026</v>
      </c>
      <c r="BF425" s="25">
        <v>1</v>
      </c>
      <c r="BG425" s="25">
        <v>0.99079508562169882</v>
      </c>
      <c r="BH425" s="25">
        <v>0.97351673306237152</v>
      </c>
      <c r="BI425" s="25">
        <v>0.98649916306269347</v>
      </c>
    </row>
    <row r="426" spans="4:61">
      <c r="D426" s="25">
        <v>422</v>
      </c>
      <c r="E426" s="56">
        <f t="shared" ca="1" si="162"/>
        <v>0.64489053566654975</v>
      </c>
      <c r="F426" s="42">
        <f t="shared" ca="1" si="163"/>
        <v>92.968466391615962</v>
      </c>
      <c r="G426" s="42"/>
      <c r="H426" s="25">
        <v>422</v>
      </c>
      <c r="I426" s="42">
        <f t="shared" ca="1" si="164"/>
        <v>0.69787789341764306</v>
      </c>
      <c r="J426" s="42">
        <f t="shared" ca="1" si="165"/>
        <v>3.6901318823121345</v>
      </c>
      <c r="K426" s="4"/>
      <c r="L426" s="4"/>
      <c r="M426" s="4"/>
      <c r="O426" s="25">
        <v>422</v>
      </c>
      <c r="P426" s="58">
        <f t="shared" ca="1" si="166"/>
        <v>0.20307950611549597</v>
      </c>
      <c r="Q426" s="42">
        <f t="shared" ca="1" si="167"/>
        <v>426.26443253354398</v>
      </c>
      <c r="R426" s="42"/>
      <c r="S426" s="25">
        <v>422</v>
      </c>
      <c r="T426" s="58">
        <f t="shared" ca="1" si="168"/>
        <v>5.2376778908183041E-3</v>
      </c>
      <c r="U426" s="42">
        <f t="shared" ca="1" si="169"/>
        <v>2.7161619616189161</v>
      </c>
      <c r="W426" s="1"/>
      <c r="X426" s="1"/>
      <c r="Y426" s="1"/>
      <c r="Z426" s="1"/>
      <c r="AC426" s="49">
        <v>423</v>
      </c>
      <c r="AD426" s="90">
        <f t="shared" ca="1" si="153"/>
        <v>45661.129856724598</v>
      </c>
      <c r="AE426" s="49" t="str">
        <f t="shared" ca="1" si="154"/>
        <v>EQUIPO 1</v>
      </c>
      <c r="AF426" s="49" t="str">
        <f t="shared" ca="1" si="155"/>
        <v>INICIO</v>
      </c>
      <c r="AG426" s="49">
        <f t="shared" ca="1" si="170"/>
        <v>0</v>
      </c>
      <c r="AH426" s="49">
        <f t="shared" ca="1" si="171"/>
        <v>1</v>
      </c>
      <c r="AI426" s="49">
        <f t="shared" ca="1" si="156"/>
        <v>1</v>
      </c>
      <c r="AJ426" s="49">
        <f t="shared" ca="1" si="157"/>
        <v>5400</v>
      </c>
      <c r="AK426" s="49">
        <f t="shared" ca="1" si="158"/>
        <v>3.3876263402053155</v>
      </c>
      <c r="AL426" s="49">
        <f t="shared" ca="1" si="159"/>
        <v>18293.182237108704</v>
      </c>
      <c r="AM426" s="49">
        <f t="shared" ca="1" si="152"/>
        <v>33537.500768032623</v>
      </c>
      <c r="AN426" s="49">
        <f t="shared" ca="1" si="160"/>
        <v>2025</v>
      </c>
      <c r="AO426" s="49">
        <f t="shared" ca="1" si="161"/>
        <v>1</v>
      </c>
      <c r="AU426" s="25">
        <v>416</v>
      </c>
      <c r="AV426" s="25">
        <v>0.9846286474573418</v>
      </c>
      <c r="AW426" s="25">
        <v>0.98974761103002173</v>
      </c>
      <c r="AX426" s="25">
        <v>0.98123583774444845</v>
      </c>
      <c r="AY426" s="25">
        <v>0.98496779966858006</v>
      </c>
      <c r="AZ426" s="25">
        <v>0.98185643126238231</v>
      </c>
      <c r="BA426" s="25">
        <v>1</v>
      </c>
      <c r="BB426" s="25">
        <v>0.99477414320258206</v>
      </c>
      <c r="BC426" s="25">
        <v>0.98313060536223051</v>
      </c>
      <c r="BD426" s="25">
        <v>0.9817338142714257</v>
      </c>
      <c r="BE426" s="25">
        <v>0.98131411144001834</v>
      </c>
      <c r="BF426" s="25">
        <v>0.98741979872513297</v>
      </c>
      <c r="BG426" s="25">
        <v>0.98503832967887117</v>
      </c>
      <c r="BH426" s="25">
        <v>0.98123583774444845</v>
      </c>
      <c r="BI426" s="25">
        <v>0.98630459883447574</v>
      </c>
    </row>
    <row r="427" spans="4:61">
      <c r="D427" s="25">
        <v>423</v>
      </c>
      <c r="E427" s="56">
        <f t="shared" ca="1" si="162"/>
        <v>2.8152797487682513E-2</v>
      </c>
      <c r="F427" s="42">
        <f t="shared" ca="1" si="163"/>
        <v>983.49595022692438</v>
      </c>
      <c r="G427" s="42"/>
      <c r="H427" s="25">
        <v>423</v>
      </c>
      <c r="I427" s="42">
        <f t="shared" ca="1" si="164"/>
        <v>0.37639284504082426</v>
      </c>
      <c r="J427" s="42">
        <f t="shared" ca="1" si="165"/>
        <v>3.4180548708372904</v>
      </c>
      <c r="K427" s="4"/>
      <c r="L427" s="4"/>
      <c r="M427" s="4"/>
      <c r="O427" s="25">
        <v>423</v>
      </c>
      <c r="P427" s="58">
        <f t="shared" ca="1" si="166"/>
        <v>0.33844201664649098</v>
      </c>
      <c r="Q427" s="42">
        <f t="shared" ca="1" si="167"/>
        <v>283.90610068872951</v>
      </c>
      <c r="R427" s="42"/>
      <c r="S427" s="25">
        <v>423</v>
      </c>
      <c r="T427" s="58">
        <f t="shared" ca="1" si="168"/>
        <v>0.51399725164161847</v>
      </c>
      <c r="U427" s="42">
        <f t="shared" ca="1" si="169"/>
        <v>3.5092062066257124</v>
      </c>
      <c r="W427" s="1"/>
      <c r="X427" s="1"/>
      <c r="Y427" s="1"/>
      <c r="Z427" s="1"/>
      <c r="AC427" s="49">
        <v>424</v>
      </c>
      <c r="AD427" s="90">
        <f t="shared" ca="1" si="153"/>
        <v>45661.271007822106</v>
      </c>
      <c r="AE427" s="49" t="str">
        <f t="shared" ca="1" si="154"/>
        <v>EQUIPO 1</v>
      </c>
      <c r="AF427" s="49" t="str">
        <f t="shared" ca="1" si="155"/>
        <v>FIN</v>
      </c>
      <c r="AG427" s="49">
        <f t="shared" ca="1" si="170"/>
        <v>1</v>
      </c>
      <c r="AH427" s="49">
        <f t="shared" ca="1" si="171"/>
        <v>1</v>
      </c>
      <c r="AI427" s="49">
        <f t="shared" ca="1" si="156"/>
        <v>1</v>
      </c>
      <c r="AJ427" s="49">
        <f t="shared" ca="1" si="157"/>
        <v>9900</v>
      </c>
      <c r="AK427" s="49">
        <f t="shared" ca="1" si="158"/>
        <v>28.672104251920246</v>
      </c>
      <c r="AL427" s="49">
        <f t="shared" ca="1" si="159"/>
        <v>283853.83209401043</v>
      </c>
      <c r="AM427" s="49">
        <f t="shared" ca="1" si="152"/>
        <v>283853.83209401043</v>
      </c>
      <c r="AN427" s="49">
        <f t="shared" ca="1" si="160"/>
        <v>2025</v>
      </c>
      <c r="AO427" s="49">
        <f t="shared" ca="1" si="161"/>
        <v>1</v>
      </c>
      <c r="AU427" s="25">
        <v>417</v>
      </c>
      <c r="AV427" s="25">
        <v>0.98449996720162103</v>
      </c>
      <c r="AW427" s="25">
        <v>0.99034482151568815</v>
      </c>
      <c r="AX427" s="25">
        <v>0.9946331331500653</v>
      </c>
      <c r="AY427" s="25">
        <v>0.9894328875091668</v>
      </c>
      <c r="AZ427" s="25">
        <v>0.98902622203002843</v>
      </c>
      <c r="BA427" s="25">
        <v>0.98805210748167027</v>
      </c>
      <c r="BB427" s="25">
        <v>0.98594932591263418</v>
      </c>
      <c r="BC427" s="25">
        <v>0.98476051247368257</v>
      </c>
      <c r="BD427" s="25">
        <v>0.98625413219321045</v>
      </c>
      <c r="BE427" s="25">
        <v>0.99618933810219601</v>
      </c>
      <c r="BF427" s="25">
        <v>0.99083209379221593</v>
      </c>
      <c r="BG427" s="25">
        <v>0.99244203677634724</v>
      </c>
      <c r="BH427" s="25">
        <v>0.98449996720162103</v>
      </c>
      <c r="BI427" s="25">
        <v>0.98939307007895261</v>
      </c>
    </row>
    <row r="428" spans="4:61">
      <c r="D428" s="25">
        <v>424</v>
      </c>
      <c r="E428" s="56">
        <f t="shared" ca="1" si="162"/>
        <v>0.5410048168079582</v>
      </c>
      <c r="F428" s="42">
        <f t="shared" ca="1" si="163"/>
        <v>135.79627676364308</v>
      </c>
      <c r="G428" s="42"/>
      <c r="H428" s="25">
        <v>424</v>
      </c>
      <c r="I428" s="42">
        <f t="shared" ca="1" si="164"/>
        <v>0.17465002652686579</v>
      </c>
      <c r="J428" s="42">
        <f t="shared" ca="1" si="165"/>
        <v>3.2152956289207619</v>
      </c>
      <c r="K428" s="4"/>
      <c r="L428" s="4"/>
      <c r="M428" s="4"/>
      <c r="O428" s="25">
        <v>424</v>
      </c>
      <c r="P428" s="58">
        <f t="shared" ca="1" si="166"/>
        <v>0.92170583301426956</v>
      </c>
      <c r="Q428" s="42">
        <f t="shared" ca="1" si="167"/>
        <v>18.664086366842984</v>
      </c>
      <c r="R428" s="42"/>
      <c r="S428" s="25">
        <v>424</v>
      </c>
      <c r="T428" s="58">
        <f t="shared" ca="1" si="168"/>
        <v>5.2490692485908319E-2</v>
      </c>
      <c r="U428" s="42">
        <f t="shared" ca="1" si="169"/>
        <v>3.0030101363106843</v>
      </c>
      <c r="W428" s="1"/>
      <c r="X428" s="1"/>
      <c r="Y428" s="1"/>
      <c r="Z428" s="1"/>
      <c r="AC428" s="49">
        <v>425</v>
      </c>
      <c r="AD428" s="90">
        <f t="shared" ca="1" si="153"/>
        <v>45662.465678832603</v>
      </c>
      <c r="AE428" s="49" t="str">
        <f t="shared" ca="1" si="154"/>
        <v>EQUIPO 2</v>
      </c>
      <c r="AF428" s="49" t="str">
        <f t="shared" ca="1" si="155"/>
        <v>INICIO</v>
      </c>
      <c r="AG428" s="49">
        <f t="shared" ca="1" si="170"/>
        <v>1</v>
      </c>
      <c r="AH428" s="49">
        <f t="shared" ca="1" si="171"/>
        <v>0</v>
      </c>
      <c r="AI428" s="49">
        <f t="shared" ca="1" si="156"/>
        <v>1</v>
      </c>
      <c r="AJ428" s="49">
        <f t="shared" ca="1" si="157"/>
        <v>4500</v>
      </c>
      <c r="AK428" s="49">
        <f t="shared" ca="1" si="158"/>
        <v>4.0774995551328175</v>
      </c>
      <c r="AL428" s="49">
        <f t="shared" ca="1" si="159"/>
        <v>18348.747998097679</v>
      </c>
      <c r="AM428" s="49">
        <f t="shared" ca="1" si="152"/>
        <v>40367.245595814893</v>
      </c>
      <c r="AN428" s="49">
        <f t="shared" ca="1" si="160"/>
        <v>2025</v>
      </c>
      <c r="AO428" s="49">
        <f t="shared" ca="1" si="161"/>
        <v>1</v>
      </c>
      <c r="AU428" s="25">
        <v>418</v>
      </c>
      <c r="AV428" s="25">
        <v>0.99062317793857713</v>
      </c>
      <c r="AW428" s="25">
        <v>0.98281150029792863</v>
      </c>
      <c r="AX428" s="25">
        <v>0.99384016866508607</v>
      </c>
      <c r="AY428" s="25">
        <v>0.98450248907836579</v>
      </c>
      <c r="AZ428" s="25">
        <v>0.98261288216640041</v>
      </c>
      <c r="BA428" s="25">
        <v>0.98956656605798987</v>
      </c>
      <c r="BB428" s="25">
        <v>0.98783833773344032</v>
      </c>
      <c r="BC428" s="25">
        <v>0.99005961482193505</v>
      </c>
      <c r="BD428" s="25">
        <v>0.99104923022685376</v>
      </c>
      <c r="BE428" s="25">
        <v>0.99543883151184331</v>
      </c>
      <c r="BF428" s="25">
        <v>0.99296775015362504</v>
      </c>
      <c r="BG428" s="25">
        <v>0.98821913075301437</v>
      </c>
      <c r="BH428" s="25">
        <v>0.98261288216640041</v>
      </c>
      <c r="BI428" s="25">
        <v>0.98914711091876606</v>
      </c>
    </row>
    <row r="429" spans="4:61">
      <c r="D429" s="25">
        <v>425</v>
      </c>
      <c r="E429" s="56">
        <f t="shared" ca="1" si="162"/>
        <v>0.19944708495906305</v>
      </c>
      <c r="F429" s="42">
        <f t="shared" ca="1" si="163"/>
        <v>402.09027480541289</v>
      </c>
      <c r="G429" s="42"/>
      <c r="H429" s="25">
        <v>425</v>
      </c>
      <c r="I429" s="42">
        <f t="shared" ca="1" si="164"/>
        <v>0.1439854713455393</v>
      </c>
      <c r="J429" s="42">
        <f t="shared" ca="1" si="165"/>
        <v>3.1739472049615789</v>
      </c>
      <c r="K429" s="4"/>
      <c r="L429" s="4"/>
      <c r="M429" s="4"/>
      <c r="O429" s="25">
        <v>425</v>
      </c>
      <c r="P429" s="58">
        <f t="shared" ca="1" si="166"/>
        <v>0.69173295258407119</v>
      </c>
      <c r="Q429" s="42">
        <f t="shared" ca="1" si="167"/>
        <v>91.290156108742252</v>
      </c>
      <c r="R429" s="42"/>
      <c r="S429" s="25">
        <v>425</v>
      </c>
      <c r="T429" s="58">
        <f t="shared" ca="1" si="168"/>
        <v>0.31556629995981211</v>
      </c>
      <c r="U429" s="42">
        <f t="shared" ca="1" si="169"/>
        <v>3.3517398373540854</v>
      </c>
      <c r="W429" s="1"/>
      <c r="X429" s="1"/>
      <c r="Y429" s="1"/>
      <c r="Z429" s="1"/>
      <c r="AC429" s="49">
        <v>426</v>
      </c>
      <c r="AD429" s="90">
        <f t="shared" ca="1" si="153"/>
        <v>45662.6355746474</v>
      </c>
      <c r="AE429" s="49" t="str">
        <f t="shared" ca="1" si="154"/>
        <v>EQUIPO 2</v>
      </c>
      <c r="AF429" s="49" t="str">
        <f t="shared" ca="1" si="155"/>
        <v>FIN</v>
      </c>
      <c r="AG429" s="49">
        <f t="shared" ca="1" si="170"/>
        <v>1</v>
      </c>
      <c r="AH429" s="49">
        <f t="shared" ca="1" si="171"/>
        <v>1</v>
      </c>
      <c r="AI429" s="49">
        <f t="shared" ca="1" si="156"/>
        <v>1</v>
      </c>
      <c r="AJ429" s="49">
        <f t="shared" ca="1" si="157"/>
        <v>9900</v>
      </c>
      <c r="AK429" s="49">
        <f t="shared" ca="1" si="158"/>
        <v>323.5284749509301</v>
      </c>
      <c r="AL429" s="49">
        <f t="shared" ca="1" si="159"/>
        <v>3202931.902014208</v>
      </c>
      <c r="AM429" s="49">
        <f t="shared" ca="1" si="152"/>
        <v>3202931.902014208</v>
      </c>
      <c r="AN429" s="49">
        <f t="shared" ca="1" si="160"/>
        <v>2025</v>
      </c>
      <c r="AO429" s="49">
        <f t="shared" ca="1" si="161"/>
        <v>1</v>
      </c>
      <c r="AU429" s="25">
        <v>419</v>
      </c>
      <c r="AV429" s="25">
        <v>0.9920760411207139</v>
      </c>
      <c r="AW429" s="25">
        <v>0.98811153500414117</v>
      </c>
      <c r="AX429" s="25">
        <v>0.98666614338141023</v>
      </c>
      <c r="AY429" s="25">
        <v>0.99168219585880701</v>
      </c>
      <c r="AZ429" s="25">
        <v>0.99322777198770751</v>
      </c>
      <c r="BA429" s="25">
        <v>0.9929296263706805</v>
      </c>
      <c r="BB429" s="25">
        <v>0.98803565070682808</v>
      </c>
      <c r="BC429" s="25">
        <v>0.99021791561769501</v>
      </c>
      <c r="BD429" s="25">
        <v>0.98525962049875604</v>
      </c>
      <c r="BE429" s="25">
        <v>1</v>
      </c>
      <c r="BF429" s="25">
        <v>0.98978408854269551</v>
      </c>
      <c r="BG429" s="25">
        <v>0.98678645667712361</v>
      </c>
      <c r="BH429" s="25">
        <v>0.98525962049875604</v>
      </c>
      <c r="BI429" s="25">
        <v>0.99037817577954823</v>
      </c>
    </row>
    <row r="430" spans="4:61">
      <c r="D430" s="25">
        <v>426</v>
      </c>
      <c r="E430" s="56">
        <f t="shared" ca="1" si="162"/>
        <v>0.45930901390348811</v>
      </c>
      <c r="F430" s="42">
        <f t="shared" ca="1" si="163"/>
        <v>177.14116953959044</v>
      </c>
      <c r="G430" s="42"/>
      <c r="H430" s="25">
        <v>426</v>
      </c>
      <c r="I430" s="42">
        <f t="shared" ca="1" si="164"/>
        <v>0.67848767150827971</v>
      </c>
      <c r="J430" s="42">
        <f t="shared" ca="1" si="165"/>
        <v>3.6722281273634305</v>
      </c>
      <c r="K430" s="4"/>
      <c r="L430" s="4"/>
      <c r="M430" s="4"/>
      <c r="O430" s="25">
        <v>426</v>
      </c>
      <c r="P430" s="58">
        <f t="shared" ca="1" si="166"/>
        <v>0.89377027943201659</v>
      </c>
      <c r="Q430" s="42">
        <f t="shared" ca="1" si="167"/>
        <v>26.143569931902523</v>
      </c>
      <c r="R430" s="42"/>
      <c r="S430" s="25">
        <v>426</v>
      </c>
      <c r="T430" s="58">
        <f t="shared" ca="1" si="168"/>
        <v>0.86525804686973196</v>
      </c>
      <c r="U430" s="42">
        <f t="shared" ca="1" si="169"/>
        <v>3.8359684538206373</v>
      </c>
      <c r="W430" s="1"/>
      <c r="X430" s="1"/>
      <c r="Y430" s="1"/>
      <c r="Z430" s="1"/>
      <c r="AC430" s="49">
        <v>427</v>
      </c>
      <c r="AD430" s="90">
        <f t="shared" ca="1" si="153"/>
        <v>45676.115927770355</v>
      </c>
      <c r="AE430" s="49" t="str">
        <f t="shared" ca="1" si="154"/>
        <v>EQUIPO 2</v>
      </c>
      <c r="AF430" s="49" t="str">
        <f t="shared" ca="1" si="155"/>
        <v>INICIO</v>
      </c>
      <c r="AG430" s="49">
        <f t="shared" ca="1" si="170"/>
        <v>1</v>
      </c>
      <c r="AH430" s="49">
        <f t="shared" ca="1" si="171"/>
        <v>0</v>
      </c>
      <c r="AI430" s="49">
        <f t="shared" ca="1" si="156"/>
        <v>1</v>
      </c>
      <c r="AJ430" s="49">
        <f t="shared" ca="1" si="157"/>
        <v>4500</v>
      </c>
      <c r="AK430" s="49">
        <f t="shared" ca="1" si="158"/>
        <v>3.5632754936814308</v>
      </c>
      <c r="AL430" s="49">
        <f t="shared" ca="1" si="159"/>
        <v>16034.739721566439</v>
      </c>
      <c r="AM430" s="49">
        <f t="shared" ca="1" si="152"/>
        <v>35276.427387446165</v>
      </c>
      <c r="AN430" s="49">
        <f t="shared" ca="1" si="160"/>
        <v>2025</v>
      </c>
      <c r="AO430" s="49">
        <f t="shared" ca="1" si="161"/>
        <v>1</v>
      </c>
      <c r="AU430" s="25">
        <v>420</v>
      </c>
      <c r="AV430" s="25">
        <v>0.98898070240031677</v>
      </c>
      <c r="AW430" s="25">
        <v>0.98389568652834258</v>
      </c>
      <c r="AX430" s="25">
        <v>0.98353377301087652</v>
      </c>
      <c r="AY430" s="25">
        <v>0.98736284107486982</v>
      </c>
      <c r="AZ430" s="25">
        <v>0.9795597692296466</v>
      </c>
      <c r="BA430" s="25">
        <v>0.99076232394815622</v>
      </c>
      <c r="BB430" s="25">
        <v>0.99727408316055033</v>
      </c>
      <c r="BC430" s="25">
        <v>0.99585594228494423</v>
      </c>
      <c r="BD430" s="25">
        <v>0.973433406121053</v>
      </c>
      <c r="BE430" s="25">
        <v>0.98280472494365223</v>
      </c>
      <c r="BF430" s="25">
        <v>0.97915666062450102</v>
      </c>
      <c r="BG430" s="25">
        <v>0.99231826989296401</v>
      </c>
      <c r="BH430" s="25">
        <v>0.973433406121053</v>
      </c>
      <c r="BI430" s="25">
        <v>0.98620887541735214</v>
      </c>
    </row>
    <row r="431" spans="4:61">
      <c r="D431" s="25">
        <v>427</v>
      </c>
      <c r="E431" s="56">
        <f t="shared" ca="1" si="162"/>
        <v>0.15362827581227778</v>
      </c>
      <c r="F431" s="42">
        <f t="shared" ca="1" si="163"/>
        <v>476.03992115593246</v>
      </c>
      <c r="G431" s="42"/>
      <c r="H431" s="25">
        <v>427</v>
      </c>
      <c r="I431" s="42">
        <f t="shared" ca="1" si="164"/>
        <v>0.49309641723763686</v>
      </c>
      <c r="J431" s="42">
        <f t="shared" ca="1" si="165"/>
        <v>3.5152462890041951</v>
      </c>
      <c r="K431" s="4"/>
      <c r="L431" s="4"/>
      <c r="M431" s="4"/>
      <c r="O431" s="25">
        <v>427</v>
      </c>
      <c r="P431" s="58">
        <f t="shared" ca="1" si="166"/>
        <v>0.93474445408528295</v>
      </c>
      <c r="Q431" s="42">
        <f t="shared" ca="1" si="167"/>
        <v>15.29650170538665</v>
      </c>
      <c r="R431" s="42"/>
      <c r="S431" s="25">
        <v>427</v>
      </c>
      <c r="T431" s="58">
        <f t="shared" ca="1" si="168"/>
        <v>0.22865814883067159</v>
      </c>
      <c r="U431" s="42">
        <f t="shared" ca="1" si="169"/>
        <v>3.2713175623916642</v>
      </c>
      <c r="W431" s="1"/>
      <c r="X431" s="1"/>
      <c r="Y431" s="1"/>
      <c r="Z431" s="1"/>
      <c r="AC431" s="49">
        <v>428</v>
      </c>
      <c r="AD431" s="90">
        <f t="shared" ca="1" si="153"/>
        <v>45676.264397582592</v>
      </c>
      <c r="AE431" s="49" t="str">
        <f t="shared" ca="1" si="154"/>
        <v>EQUIPO 2</v>
      </c>
      <c r="AF431" s="49" t="str">
        <f t="shared" ca="1" si="155"/>
        <v>FIN</v>
      </c>
      <c r="AG431" s="49">
        <f t="shared" ca="1" si="170"/>
        <v>1</v>
      </c>
      <c r="AH431" s="49">
        <f t="shared" ca="1" si="171"/>
        <v>1</v>
      </c>
      <c r="AI431" s="49">
        <f t="shared" ca="1" si="156"/>
        <v>1</v>
      </c>
      <c r="AJ431" s="49">
        <f t="shared" ca="1" si="157"/>
        <v>9900</v>
      </c>
      <c r="AK431" s="49">
        <f t="shared" ca="1" si="158"/>
        <v>72.888109007792082</v>
      </c>
      <c r="AL431" s="49">
        <f t="shared" ca="1" si="159"/>
        <v>721592.27917714161</v>
      </c>
      <c r="AM431" s="49">
        <f t="shared" ca="1" si="152"/>
        <v>721592.27917714161</v>
      </c>
      <c r="AN431" s="49">
        <f t="shared" ca="1" si="160"/>
        <v>2025</v>
      </c>
      <c r="AO431" s="49">
        <f t="shared" ca="1" si="161"/>
        <v>1</v>
      </c>
      <c r="AU431" s="25">
        <v>421</v>
      </c>
      <c r="AV431" s="25">
        <v>0.98969802185615252</v>
      </c>
      <c r="AW431" s="25">
        <v>0.98105798952467627</v>
      </c>
      <c r="AX431" s="25">
        <v>0.98182786280648859</v>
      </c>
      <c r="AY431" s="25">
        <v>0.98753565616796357</v>
      </c>
      <c r="AZ431" s="25">
        <v>0.98914863006013354</v>
      </c>
      <c r="BA431" s="25">
        <v>0.98020536893313726</v>
      </c>
      <c r="BB431" s="25">
        <v>0.98376754850022941</v>
      </c>
      <c r="BC431" s="25">
        <v>0.98829086798930676</v>
      </c>
      <c r="BD431" s="25">
        <v>0.98918523580257756</v>
      </c>
      <c r="BE431" s="25">
        <v>0.97737437057505738</v>
      </c>
      <c r="BF431" s="25">
        <v>0.97806375509791177</v>
      </c>
      <c r="BG431" s="25">
        <v>0.99445110790576507</v>
      </c>
      <c r="BH431" s="25">
        <v>0.97737437057505738</v>
      </c>
      <c r="BI431" s="25">
        <v>0.98504091476553701</v>
      </c>
    </row>
    <row r="432" spans="4:61">
      <c r="D432" s="25">
        <v>428</v>
      </c>
      <c r="E432" s="56">
        <f t="shared" ca="1" si="162"/>
        <v>0.62630918460509233</v>
      </c>
      <c r="F432" s="42">
        <f t="shared" ca="1" si="163"/>
        <v>99.968124421108811</v>
      </c>
      <c r="G432" s="42"/>
      <c r="H432" s="25">
        <v>428</v>
      </c>
      <c r="I432" s="42">
        <f t="shared" ca="1" si="164"/>
        <v>0.54557833224776875</v>
      </c>
      <c r="J432" s="42">
        <f t="shared" ca="1" si="165"/>
        <v>3.5582820366296906</v>
      </c>
      <c r="K432" s="4"/>
      <c r="L432" s="4"/>
      <c r="M432" s="4"/>
      <c r="O432" s="25">
        <v>428</v>
      </c>
      <c r="P432" s="58">
        <f t="shared" ca="1" si="166"/>
        <v>0.68328007831583726</v>
      </c>
      <c r="Q432" s="42">
        <f t="shared" ca="1" si="167"/>
        <v>94.497486920803752</v>
      </c>
      <c r="R432" s="42"/>
      <c r="S432" s="25">
        <v>428</v>
      </c>
      <c r="T432" s="58">
        <f t="shared" ca="1" si="168"/>
        <v>0.12067454598632033</v>
      </c>
      <c r="U432" s="42">
        <f t="shared" ca="1" si="169"/>
        <v>3.1404033975269861</v>
      </c>
      <c r="W432" s="1"/>
      <c r="X432" s="1"/>
      <c r="Y432" s="1"/>
      <c r="Z432" s="1"/>
      <c r="AC432" s="49">
        <v>429</v>
      </c>
      <c r="AD432" s="90">
        <f t="shared" ca="1" si="153"/>
        <v>45679.301402124584</v>
      </c>
      <c r="AE432" s="49" t="str">
        <f t="shared" ca="1" si="154"/>
        <v>EQUIPO 2</v>
      </c>
      <c r="AF432" s="49" t="str">
        <f t="shared" ca="1" si="155"/>
        <v>INICIO</v>
      </c>
      <c r="AG432" s="49">
        <f t="shared" ca="1" si="170"/>
        <v>1</v>
      </c>
      <c r="AH432" s="49">
        <f t="shared" ca="1" si="171"/>
        <v>0</v>
      </c>
      <c r="AI432" s="49">
        <f t="shared" ca="1" si="156"/>
        <v>1</v>
      </c>
      <c r="AJ432" s="49">
        <f t="shared" ca="1" si="157"/>
        <v>4500</v>
      </c>
      <c r="AK432" s="49">
        <f t="shared" ca="1" si="158"/>
        <v>3.442595905973576</v>
      </c>
      <c r="AL432" s="49">
        <f t="shared" ca="1" si="159"/>
        <v>15491.681576881092</v>
      </c>
      <c r="AM432" s="49">
        <f t="shared" ca="1" si="152"/>
        <v>34081.699469138402</v>
      </c>
      <c r="AN432" s="49">
        <f t="shared" ca="1" si="160"/>
        <v>2025</v>
      </c>
      <c r="AO432" s="49">
        <f t="shared" ca="1" si="161"/>
        <v>1</v>
      </c>
      <c r="AU432" s="25">
        <v>422</v>
      </c>
      <c r="AV432" s="25">
        <v>0.99121939976766682</v>
      </c>
      <c r="AW432" s="25">
        <v>0.97622905777577995</v>
      </c>
      <c r="AX432" s="25">
        <v>0.99060231906302909</v>
      </c>
      <c r="AY432" s="25">
        <v>0.97745283640220548</v>
      </c>
      <c r="AZ432" s="25">
        <v>0.97273220249134307</v>
      </c>
      <c r="BA432" s="25">
        <v>0.98215944658158771</v>
      </c>
      <c r="BB432" s="25">
        <v>0.98652925770890265</v>
      </c>
      <c r="BC432" s="25">
        <v>0.98236191084720481</v>
      </c>
      <c r="BD432" s="25">
        <v>0.99118878728249837</v>
      </c>
      <c r="BE432" s="25">
        <v>0.9877393686650352</v>
      </c>
      <c r="BF432" s="25">
        <v>0.98813014318066328</v>
      </c>
      <c r="BG432" s="25">
        <v>0.983661850756123</v>
      </c>
      <c r="BH432" s="25">
        <v>0.97273220249134307</v>
      </c>
      <c r="BI432" s="25">
        <v>0.98420267010027263</v>
      </c>
    </row>
    <row r="433" spans="4:61">
      <c r="D433" s="25">
        <v>429</v>
      </c>
      <c r="E433" s="56">
        <f t="shared" ca="1" si="162"/>
        <v>0.23781949855973195</v>
      </c>
      <c r="F433" s="42">
        <f t="shared" ca="1" si="163"/>
        <v>353.06319187512156</v>
      </c>
      <c r="G433" s="42"/>
      <c r="H433" s="25">
        <v>429</v>
      </c>
      <c r="I433" s="42">
        <f t="shared" ca="1" si="164"/>
        <v>0.12620054503683331</v>
      </c>
      <c r="J433" s="42">
        <f t="shared" ca="1" si="165"/>
        <v>3.1471881599195406</v>
      </c>
      <c r="K433" s="4"/>
      <c r="L433" s="4"/>
      <c r="M433" s="4"/>
      <c r="O433" s="25">
        <v>429</v>
      </c>
      <c r="P433" s="58">
        <f t="shared" ca="1" si="166"/>
        <v>0.19293965593246343</v>
      </c>
      <c r="Q433" s="42">
        <f t="shared" ca="1" si="167"/>
        <v>440.68770549877843</v>
      </c>
      <c r="R433" s="42"/>
      <c r="S433" s="25">
        <v>429</v>
      </c>
      <c r="T433" s="58">
        <f t="shared" ca="1" si="168"/>
        <v>7.1830480226161786E-2</v>
      </c>
      <c r="U433" s="42">
        <f t="shared" ca="1" si="169"/>
        <v>3.0515667519128087</v>
      </c>
      <c r="W433" s="1"/>
      <c r="X433" s="1"/>
      <c r="Y433" s="1"/>
      <c r="Z433" s="1"/>
      <c r="AC433" s="49">
        <v>430</v>
      </c>
      <c r="AD433" s="90">
        <f t="shared" ca="1" si="153"/>
        <v>45679.444843620666</v>
      </c>
      <c r="AE433" s="49" t="str">
        <f t="shared" ca="1" si="154"/>
        <v>EQUIPO 2</v>
      </c>
      <c r="AF433" s="49" t="str">
        <f t="shared" ca="1" si="155"/>
        <v>FIN</v>
      </c>
      <c r="AG433" s="49">
        <f t="shared" ca="1" si="170"/>
        <v>1</v>
      </c>
      <c r="AH433" s="49">
        <f t="shared" ca="1" si="171"/>
        <v>1</v>
      </c>
      <c r="AI433" s="49">
        <f t="shared" ca="1" si="156"/>
        <v>1</v>
      </c>
      <c r="AJ433" s="49">
        <f t="shared" ca="1" si="157"/>
        <v>9900</v>
      </c>
      <c r="AK433" s="49">
        <f t="shared" ca="1" si="158"/>
        <v>21.776850588968955</v>
      </c>
      <c r="AL433" s="49">
        <f t="shared" ca="1" si="159"/>
        <v>215590.82083079265</v>
      </c>
      <c r="AM433" s="49">
        <f t="shared" ca="1" si="152"/>
        <v>215590.82083079265</v>
      </c>
      <c r="AN433" s="49">
        <f t="shared" ca="1" si="160"/>
        <v>2025</v>
      </c>
      <c r="AO433" s="49">
        <f t="shared" ca="1" si="161"/>
        <v>1</v>
      </c>
      <c r="AU433" s="25">
        <v>423</v>
      </c>
      <c r="AV433" s="25">
        <v>0.98567894190568817</v>
      </c>
      <c r="AW433" s="25">
        <v>0.99123908922857928</v>
      </c>
      <c r="AX433" s="25">
        <v>0.98056397691250097</v>
      </c>
      <c r="AY433" s="25">
        <v>0.98541351459848492</v>
      </c>
      <c r="AZ433" s="25">
        <v>0.98249862206018157</v>
      </c>
      <c r="BA433" s="25">
        <v>0.9780927108903017</v>
      </c>
      <c r="BB433" s="25">
        <v>0.99299209081804929</v>
      </c>
      <c r="BC433" s="25">
        <v>0.98531466569785864</v>
      </c>
      <c r="BD433" s="25">
        <v>0.97428675643389029</v>
      </c>
      <c r="BE433" s="25">
        <v>0.99294022105408375</v>
      </c>
      <c r="BF433" s="25">
        <v>0.97898821203839781</v>
      </c>
      <c r="BG433" s="25">
        <v>0.98797222670205032</v>
      </c>
      <c r="BH433" s="25">
        <v>0.97428675643389029</v>
      </c>
      <c r="BI433" s="25">
        <v>0.9846879364499026</v>
      </c>
    </row>
    <row r="434" spans="4:61">
      <c r="D434" s="25">
        <v>430</v>
      </c>
      <c r="E434" s="56">
        <f t="shared" ca="1" si="162"/>
        <v>6.5487547873242402E-2</v>
      </c>
      <c r="F434" s="42">
        <f t="shared" ca="1" si="163"/>
        <v>726.01133555170099</v>
      </c>
      <c r="G434" s="42"/>
      <c r="H434" s="25">
        <v>430</v>
      </c>
      <c r="I434" s="42">
        <f t="shared" ca="1" si="164"/>
        <v>0.16137779585466516</v>
      </c>
      <c r="J434" s="42">
        <f t="shared" ca="1" si="165"/>
        <v>3.1980349779283963</v>
      </c>
      <c r="K434" s="4"/>
      <c r="L434" s="4"/>
      <c r="M434" s="4"/>
      <c r="O434" s="25">
        <v>430</v>
      </c>
      <c r="P434" s="58">
        <f t="shared" ca="1" si="166"/>
        <v>0.59196951101704309</v>
      </c>
      <c r="Q434" s="42">
        <f t="shared" ca="1" si="167"/>
        <v>132.28119695725405</v>
      </c>
      <c r="R434" s="42"/>
      <c r="S434" s="25">
        <v>430</v>
      </c>
      <c r="T434" s="58">
        <f t="shared" ca="1" si="168"/>
        <v>0.68815161693906401</v>
      </c>
      <c r="U434" s="42">
        <f t="shared" ca="1" si="169"/>
        <v>3.6484262121344222</v>
      </c>
      <c r="W434" s="1"/>
      <c r="X434" s="1"/>
      <c r="Y434" s="1"/>
      <c r="Z434" s="1"/>
      <c r="AC434" s="49">
        <v>431</v>
      </c>
      <c r="AD434" s="90">
        <f t="shared" ca="1" si="153"/>
        <v>45680.352212395206</v>
      </c>
      <c r="AE434" s="49" t="str">
        <f t="shared" ca="1" si="154"/>
        <v>EQUIPO 1</v>
      </c>
      <c r="AF434" s="49" t="str">
        <f t="shared" ca="1" si="155"/>
        <v>INICIO</v>
      </c>
      <c r="AG434" s="49">
        <f t="shared" ca="1" si="170"/>
        <v>0</v>
      </c>
      <c r="AH434" s="49">
        <f t="shared" ca="1" si="171"/>
        <v>1</v>
      </c>
      <c r="AI434" s="49">
        <f t="shared" ca="1" si="156"/>
        <v>1</v>
      </c>
      <c r="AJ434" s="49">
        <f t="shared" ca="1" si="157"/>
        <v>5400</v>
      </c>
      <c r="AK434" s="49">
        <f t="shared" ca="1" si="158"/>
        <v>3.084726678673178</v>
      </c>
      <c r="AL434" s="49">
        <f t="shared" ca="1" si="159"/>
        <v>16657.524064835161</v>
      </c>
      <c r="AM434" s="49">
        <f t="shared" ca="1" si="152"/>
        <v>30538.794118864462</v>
      </c>
      <c r="AN434" s="49">
        <f t="shared" ca="1" si="160"/>
        <v>2025</v>
      </c>
      <c r="AO434" s="49">
        <f t="shared" ca="1" si="161"/>
        <v>1</v>
      </c>
      <c r="AU434" s="25">
        <v>424</v>
      </c>
      <c r="AV434" s="25">
        <v>0.98482906671080428</v>
      </c>
      <c r="AW434" s="25">
        <v>0.98653566300500861</v>
      </c>
      <c r="AX434" s="25">
        <v>0.99255027270374363</v>
      </c>
      <c r="AY434" s="25">
        <v>0.98954888399028096</v>
      </c>
      <c r="AZ434" s="25">
        <v>0.9892852002375605</v>
      </c>
      <c r="BA434" s="25">
        <v>0.98234230897959962</v>
      </c>
      <c r="BB434" s="25">
        <v>0.98626685187237551</v>
      </c>
      <c r="BC434" s="25">
        <v>0.98443045962313502</v>
      </c>
      <c r="BD434" s="25">
        <v>0.97981362587499554</v>
      </c>
      <c r="BE434" s="25">
        <v>0.97478892245568294</v>
      </c>
      <c r="BF434" s="25">
        <v>0.99194329379095114</v>
      </c>
      <c r="BG434" s="25">
        <v>0.99789025848741209</v>
      </c>
      <c r="BH434" s="25">
        <v>0.97478892245568294</v>
      </c>
      <c r="BI434" s="25">
        <v>0.98667062262630878</v>
      </c>
    </row>
    <row r="435" spans="4:61">
      <c r="D435" s="25">
        <v>431</v>
      </c>
      <c r="E435" s="56">
        <f t="shared" ca="1" si="162"/>
        <v>0.73204824967272009</v>
      </c>
      <c r="F435" s="42">
        <f t="shared" ca="1" si="163"/>
        <v>63.342223285668354</v>
      </c>
      <c r="G435" s="42"/>
      <c r="H435" s="25">
        <v>431</v>
      </c>
      <c r="I435" s="42">
        <f t="shared" ca="1" si="164"/>
        <v>0.59537702088511213</v>
      </c>
      <c r="J435" s="42">
        <f t="shared" ca="1" si="165"/>
        <v>3.5997172380500477</v>
      </c>
      <c r="K435" s="4"/>
      <c r="L435" s="4"/>
      <c r="M435" s="4"/>
      <c r="O435" s="25">
        <v>431</v>
      </c>
      <c r="P435" s="58">
        <f t="shared" ca="1" si="166"/>
        <v>0.46384470996019123</v>
      </c>
      <c r="Q435" s="42">
        <f t="shared" ca="1" si="167"/>
        <v>197.72523870353851</v>
      </c>
      <c r="R435" s="42"/>
      <c r="S435" s="25">
        <v>431</v>
      </c>
      <c r="T435" s="58">
        <f t="shared" ca="1" si="168"/>
        <v>0.24245310380273599</v>
      </c>
      <c r="U435" s="42">
        <f t="shared" ca="1" si="169"/>
        <v>3.2850217560882236</v>
      </c>
      <c r="W435" s="1"/>
      <c r="X435" s="1"/>
      <c r="Y435" s="1"/>
      <c r="Z435" s="1"/>
      <c r="AC435" s="49">
        <v>432</v>
      </c>
      <c r="AD435" s="90">
        <f t="shared" ca="1" si="153"/>
        <v>45680.480742673484</v>
      </c>
      <c r="AE435" s="49" t="str">
        <f t="shared" ca="1" si="154"/>
        <v>EQUIPO 1</v>
      </c>
      <c r="AF435" s="49" t="str">
        <f t="shared" ca="1" si="155"/>
        <v>FIN</v>
      </c>
      <c r="AG435" s="49">
        <f t="shared" ca="1" si="170"/>
        <v>1</v>
      </c>
      <c r="AH435" s="49">
        <f t="shared" ca="1" si="171"/>
        <v>1</v>
      </c>
      <c r="AI435" s="49">
        <f t="shared" ca="1" si="156"/>
        <v>1</v>
      </c>
      <c r="AJ435" s="49">
        <f t="shared" ca="1" si="157"/>
        <v>9900</v>
      </c>
      <c r="AK435" s="49">
        <f t="shared" ca="1" si="158"/>
        <v>238.09035927633522</v>
      </c>
      <c r="AL435" s="49">
        <f t="shared" ca="1" si="159"/>
        <v>2357094.5568357185</v>
      </c>
      <c r="AM435" s="49">
        <f t="shared" ca="1" si="152"/>
        <v>2357094.5568357185</v>
      </c>
      <c r="AN435" s="49">
        <f t="shared" ca="1" si="160"/>
        <v>2025</v>
      </c>
      <c r="AO435" s="49">
        <f t="shared" ca="1" si="161"/>
        <v>1</v>
      </c>
      <c r="AU435" s="25">
        <v>425</v>
      </c>
      <c r="AV435" s="25">
        <v>0.98250482524564364</v>
      </c>
      <c r="AW435" s="25">
        <v>0.98554658050545341</v>
      </c>
      <c r="AX435" s="25">
        <v>0.98659631667614378</v>
      </c>
      <c r="AY435" s="25">
        <v>0.99374946886949489</v>
      </c>
      <c r="AZ435" s="25">
        <v>0.99370832507450502</v>
      </c>
      <c r="BA435" s="25">
        <v>0.99077093400086269</v>
      </c>
      <c r="BB435" s="25">
        <v>0.98737236918468285</v>
      </c>
      <c r="BC435" s="25">
        <v>0.98053568367029198</v>
      </c>
      <c r="BD435" s="25">
        <v>0.98941706242058147</v>
      </c>
      <c r="BE435" s="25">
        <v>0.99532360117285068</v>
      </c>
      <c r="BF435" s="25">
        <v>0.98828565474854468</v>
      </c>
      <c r="BG435" s="25">
        <v>0.97875756308605144</v>
      </c>
      <c r="BH435" s="25">
        <v>0.97875756308605144</v>
      </c>
      <c r="BI435" s="25">
        <v>0.98768842306858751</v>
      </c>
    </row>
    <row r="436" spans="4:61">
      <c r="D436" s="25">
        <v>432</v>
      </c>
      <c r="E436" s="56">
        <f t="shared" ca="1" si="162"/>
        <v>0.20472233377897808</v>
      </c>
      <c r="F436" s="42">
        <f t="shared" ca="1" si="163"/>
        <v>394.77245519731656</v>
      </c>
      <c r="G436" s="42"/>
      <c r="H436" s="25">
        <v>432</v>
      </c>
      <c r="I436" s="42">
        <f t="shared" ca="1" si="164"/>
        <v>0.32229436945596435</v>
      </c>
      <c r="J436" s="42">
        <f t="shared" ca="1" si="165"/>
        <v>3.3702777968200364</v>
      </c>
      <c r="K436" s="4"/>
      <c r="L436" s="4"/>
      <c r="M436" s="4"/>
      <c r="O436" s="25">
        <v>432</v>
      </c>
      <c r="P436" s="58">
        <f t="shared" ca="1" si="166"/>
        <v>0.17857526482022923</v>
      </c>
      <c r="Q436" s="42">
        <f t="shared" ca="1" si="167"/>
        <v>462.51818168860927</v>
      </c>
      <c r="R436" s="42"/>
      <c r="S436" s="25">
        <v>432</v>
      </c>
      <c r="T436" s="58">
        <f t="shared" ca="1" si="168"/>
        <v>0.31174172274879153</v>
      </c>
      <c r="U436" s="42">
        <f t="shared" ca="1" si="169"/>
        <v>3.3484433299817113</v>
      </c>
      <c r="W436" s="1"/>
      <c r="X436" s="1"/>
      <c r="Y436" s="1"/>
      <c r="Z436" s="1"/>
      <c r="AC436" s="49">
        <v>433</v>
      </c>
      <c r="AD436" s="90">
        <f t="shared" ca="1" si="153"/>
        <v>45690.401174309998</v>
      </c>
      <c r="AE436" s="49" t="str">
        <f t="shared" ca="1" si="154"/>
        <v>EQUIPO 1</v>
      </c>
      <c r="AF436" s="49" t="str">
        <f t="shared" ca="1" si="155"/>
        <v>INICIO</v>
      </c>
      <c r="AG436" s="49">
        <f t="shared" ca="1" si="170"/>
        <v>0</v>
      </c>
      <c r="AH436" s="49">
        <f t="shared" ca="1" si="171"/>
        <v>1</v>
      </c>
      <c r="AI436" s="49">
        <f t="shared" ca="1" si="156"/>
        <v>1</v>
      </c>
      <c r="AJ436" s="49">
        <f t="shared" ca="1" si="157"/>
        <v>5400</v>
      </c>
      <c r="AK436" s="49">
        <f t="shared" ca="1" si="158"/>
        <v>3.7611297613475472</v>
      </c>
      <c r="AL436" s="49">
        <f t="shared" ca="1" si="159"/>
        <v>20310.100711276755</v>
      </c>
      <c r="AM436" s="49">
        <f t="shared" ca="1" si="152"/>
        <v>37235.184637340717</v>
      </c>
      <c r="AN436" s="49">
        <f t="shared" ca="1" si="160"/>
        <v>2025</v>
      </c>
      <c r="AO436" s="49">
        <f t="shared" ca="1" si="161"/>
        <v>2</v>
      </c>
      <c r="AU436" s="25">
        <v>426</v>
      </c>
      <c r="AV436" s="25">
        <v>0.99066637945350411</v>
      </c>
      <c r="AW436" s="25">
        <v>0.9741563564203769</v>
      </c>
      <c r="AX436" s="25">
        <v>0.97905481209484468</v>
      </c>
      <c r="AY436" s="25">
        <v>0.9892524252952537</v>
      </c>
      <c r="AZ436" s="25">
        <v>0.98914261690692684</v>
      </c>
      <c r="BA436" s="25">
        <v>0.98973766826057918</v>
      </c>
      <c r="BB436" s="25">
        <v>0.97936125802162277</v>
      </c>
      <c r="BC436" s="25">
        <v>0.98037796042871472</v>
      </c>
      <c r="BD436" s="25">
        <v>0.99129088730018733</v>
      </c>
      <c r="BE436" s="25">
        <v>0.99104879901406817</v>
      </c>
      <c r="BF436" s="25">
        <v>0.9882699568660237</v>
      </c>
      <c r="BG436" s="25">
        <v>0.98662725871929757</v>
      </c>
      <c r="BH436" s="25">
        <v>0.9741563564203769</v>
      </c>
      <c r="BI436" s="25">
        <v>0.98570347534610636</v>
      </c>
    </row>
    <row r="437" spans="4:61">
      <c r="D437" s="25">
        <v>433</v>
      </c>
      <c r="E437" s="56">
        <f t="shared" ca="1" si="162"/>
        <v>0.73454345838670498</v>
      </c>
      <c r="F437" s="42">
        <f t="shared" ca="1" si="163"/>
        <v>62.565291245615924</v>
      </c>
      <c r="G437" s="42"/>
      <c r="H437" s="25">
        <v>433</v>
      </c>
      <c r="I437" s="42">
        <f t="shared" ca="1" si="164"/>
        <v>0.49899428030180681</v>
      </c>
      <c r="J437" s="42">
        <f t="shared" ca="1" si="165"/>
        <v>3.5200736894216011</v>
      </c>
      <c r="K437" s="4"/>
      <c r="L437" s="4"/>
      <c r="M437" s="4"/>
      <c r="O437" s="25">
        <v>433</v>
      </c>
      <c r="P437" s="58">
        <f t="shared" ca="1" si="166"/>
        <v>1.5509116547891999E-2</v>
      </c>
      <c r="Q437" s="42">
        <f t="shared" ca="1" si="167"/>
        <v>1171.3781780649276</v>
      </c>
      <c r="R437" s="42"/>
      <c r="S437" s="25">
        <v>433</v>
      </c>
      <c r="T437" s="58">
        <f t="shared" ca="1" si="168"/>
        <v>0.53620138864277456</v>
      </c>
      <c r="U437" s="42">
        <f t="shared" ca="1" si="169"/>
        <v>3.5262525375369438</v>
      </c>
      <c r="W437" s="1"/>
      <c r="X437" s="1"/>
      <c r="Y437" s="1"/>
      <c r="Z437" s="1"/>
      <c r="AC437" s="49">
        <v>434</v>
      </c>
      <c r="AD437" s="90">
        <f t="shared" ca="1" si="153"/>
        <v>45690.557888050054</v>
      </c>
      <c r="AE437" s="49" t="str">
        <f t="shared" ca="1" si="154"/>
        <v>EQUIPO 1</v>
      </c>
      <c r="AF437" s="49" t="str">
        <f t="shared" ca="1" si="155"/>
        <v>FIN</v>
      </c>
      <c r="AG437" s="49">
        <f t="shared" ca="1" si="170"/>
        <v>1</v>
      </c>
      <c r="AH437" s="49">
        <f t="shared" ca="1" si="171"/>
        <v>1</v>
      </c>
      <c r="AI437" s="49">
        <f t="shared" ca="1" si="156"/>
        <v>1</v>
      </c>
      <c r="AJ437" s="49">
        <f t="shared" ca="1" si="157"/>
        <v>9900</v>
      </c>
      <c r="AK437" s="49">
        <f t="shared" ca="1" si="158"/>
        <v>10.410033786145505</v>
      </c>
      <c r="AL437" s="49">
        <f t="shared" ca="1" si="159"/>
        <v>103059.3344828405</v>
      </c>
      <c r="AM437" s="49">
        <f t="shared" ca="1" si="152"/>
        <v>103059.3344828405</v>
      </c>
      <c r="AN437" s="49">
        <f t="shared" ca="1" si="160"/>
        <v>2025</v>
      </c>
      <c r="AO437" s="49">
        <f t="shared" ca="1" si="161"/>
        <v>2</v>
      </c>
      <c r="AU437" s="25">
        <v>427</v>
      </c>
      <c r="AV437" s="25">
        <v>0.9959894251894158</v>
      </c>
      <c r="AW437" s="25">
        <v>0.99180539516979871</v>
      </c>
      <c r="AX437" s="25">
        <v>0.99120545784166225</v>
      </c>
      <c r="AY437" s="25">
        <v>0.99117779175191711</v>
      </c>
      <c r="AZ437" s="25">
        <v>0.99338375081475827</v>
      </c>
      <c r="BA437" s="25">
        <v>0.98242701466658755</v>
      </c>
      <c r="BB437" s="25">
        <v>0.98627090913969828</v>
      </c>
      <c r="BC437" s="25">
        <v>0.9882991174379917</v>
      </c>
      <c r="BD437" s="25">
        <v>0.98688186437237702</v>
      </c>
      <c r="BE437" s="25">
        <v>0.99092749385236578</v>
      </c>
      <c r="BF437" s="25">
        <v>0.9849001206790986</v>
      </c>
      <c r="BG437" s="25">
        <v>0.98321288118836303</v>
      </c>
      <c r="BH437" s="25">
        <v>0.98242701466658755</v>
      </c>
      <c r="BI437" s="25">
        <v>0.98886512008766092</v>
      </c>
    </row>
    <row r="438" spans="4:61">
      <c r="D438" s="25">
        <v>434</v>
      </c>
      <c r="E438" s="56">
        <f t="shared" ca="1" si="162"/>
        <v>0.86674246798325782</v>
      </c>
      <c r="F438" s="42">
        <f t="shared" ca="1" si="163"/>
        <v>26.343949908948442</v>
      </c>
      <c r="G438" s="42"/>
      <c r="H438" s="25">
        <v>434</v>
      </c>
      <c r="I438" s="42">
        <f t="shared" ca="1" si="164"/>
        <v>6.7187552203928691E-2</v>
      </c>
      <c r="J438" s="42">
        <f t="shared" ca="1" si="165"/>
        <v>3.0320807809645505</v>
      </c>
      <c r="K438" s="4"/>
      <c r="L438" s="4"/>
      <c r="M438" s="4"/>
      <c r="O438" s="25">
        <v>434</v>
      </c>
      <c r="P438" s="58">
        <f t="shared" ca="1" si="166"/>
        <v>0.38835555893024409</v>
      </c>
      <c r="Q438" s="42">
        <f t="shared" ca="1" si="167"/>
        <v>246.10413715530458</v>
      </c>
      <c r="R438" s="42"/>
      <c r="S438" s="25">
        <v>434</v>
      </c>
      <c r="T438" s="58">
        <f t="shared" ca="1" si="168"/>
        <v>0.35919760064181361</v>
      </c>
      <c r="U438" s="42">
        <f t="shared" ca="1" si="169"/>
        <v>3.3882709309652457</v>
      </c>
      <c r="W438" s="1"/>
      <c r="X438" s="1"/>
      <c r="Y438" s="1"/>
      <c r="Z438" s="1"/>
      <c r="AC438" s="49">
        <v>435</v>
      </c>
      <c r="AD438" s="90">
        <f t="shared" ca="1" si="153"/>
        <v>45690.99163945781</v>
      </c>
      <c r="AE438" s="49" t="str">
        <f t="shared" ca="1" si="154"/>
        <v>EQUIPO 2</v>
      </c>
      <c r="AF438" s="49" t="str">
        <f t="shared" ca="1" si="155"/>
        <v>INICIO</v>
      </c>
      <c r="AG438" s="49">
        <f t="shared" ca="1" si="170"/>
        <v>1</v>
      </c>
      <c r="AH438" s="49">
        <f t="shared" ca="1" si="171"/>
        <v>0</v>
      </c>
      <c r="AI438" s="49">
        <f t="shared" ca="1" si="156"/>
        <v>1</v>
      </c>
      <c r="AJ438" s="49">
        <f t="shared" ca="1" si="157"/>
        <v>4500</v>
      </c>
      <c r="AK438" s="49">
        <f t="shared" ca="1" si="158"/>
        <v>3.4990669004037045</v>
      </c>
      <c r="AL438" s="49">
        <f t="shared" ca="1" si="159"/>
        <v>15745.80105181667</v>
      </c>
      <c r="AM438" s="49">
        <f t="shared" ca="1" si="152"/>
        <v>34640.762313996674</v>
      </c>
      <c r="AN438" s="49">
        <f t="shared" ca="1" si="160"/>
        <v>2025</v>
      </c>
      <c r="AO438" s="49">
        <f t="shared" ca="1" si="161"/>
        <v>2</v>
      </c>
      <c r="AU438" s="25">
        <v>428</v>
      </c>
      <c r="AV438" s="25">
        <v>0.98268671231805138</v>
      </c>
      <c r="AW438" s="25">
        <v>0.98297962864284438</v>
      </c>
      <c r="AX438" s="25">
        <v>0.98554120175323245</v>
      </c>
      <c r="AY438" s="25">
        <v>0.98703748485181741</v>
      </c>
      <c r="AZ438" s="25">
        <v>0.97767939973808005</v>
      </c>
      <c r="BA438" s="25">
        <v>0.98541754704045026</v>
      </c>
      <c r="BB438" s="25">
        <v>0.9863671403245704</v>
      </c>
      <c r="BC438" s="25">
        <v>0.99821056954478427</v>
      </c>
      <c r="BD438" s="25">
        <v>0.99007167668631291</v>
      </c>
      <c r="BE438" s="25">
        <v>0.97475567145399511</v>
      </c>
      <c r="BF438" s="25">
        <v>0.98133072099440277</v>
      </c>
      <c r="BG438" s="25">
        <v>0.9861783541495871</v>
      </c>
      <c r="BH438" s="25">
        <v>0.97475567145399511</v>
      </c>
      <c r="BI438" s="25">
        <v>0.98481419541914728</v>
      </c>
    </row>
    <row r="439" spans="4:61">
      <c r="D439" s="25">
        <v>435</v>
      </c>
      <c r="E439" s="56">
        <f t="shared" ca="1" si="162"/>
        <v>6.3793020648921228E-2</v>
      </c>
      <c r="F439" s="42">
        <f t="shared" ca="1" si="163"/>
        <v>733.87186085605163</v>
      </c>
      <c r="G439" s="42"/>
      <c r="H439" s="25">
        <v>435</v>
      </c>
      <c r="I439" s="42">
        <f t="shared" ca="1" si="164"/>
        <v>1.6138089915804343E-2</v>
      </c>
      <c r="J439" s="42">
        <f t="shared" ca="1" si="165"/>
        <v>2.8218364420433666</v>
      </c>
      <c r="K439" s="4"/>
      <c r="L439" s="4"/>
      <c r="M439" s="4"/>
      <c r="O439" s="25">
        <v>435</v>
      </c>
      <c r="P439" s="58">
        <f t="shared" ca="1" si="166"/>
        <v>2.7810208740290498E-2</v>
      </c>
      <c r="Q439" s="42">
        <f t="shared" ca="1" si="167"/>
        <v>999.27681673881398</v>
      </c>
      <c r="R439" s="42"/>
      <c r="S439" s="25">
        <v>435</v>
      </c>
      <c r="T439" s="58">
        <f t="shared" ca="1" si="168"/>
        <v>0.87205806311428002</v>
      </c>
      <c r="U439" s="42">
        <f t="shared" ca="1" si="169"/>
        <v>3.8457245904756525</v>
      </c>
      <c r="W439" s="1"/>
      <c r="X439" s="1"/>
      <c r="Y439" s="1"/>
      <c r="Z439" s="1"/>
      <c r="AC439" s="49">
        <v>436</v>
      </c>
      <c r="AD439" s="90">
        <f t="shared" ca="1" si="153"/>
        <v>45691.137433911994</v>
      </c>
      <c r="AE439" s="49" t="str">
        <f t="shared" ca="1" si="154"/>
        <v>EQUIPO 2</v>
      </c>
      <c r="AF439" s="49" t="str">
        <f t="shared" ca="1" si="155"/>
        <v>FIN</v>
      </c>
      <c r="AG439" s="49">
        <f t="shared" ca="1" si="170"/>
        <v>1</v>
      </c>
      <c r="AH439" s="49">
        <f t="shared" ca="1" si="171"/>
        <v>1</v>
      </c>
      <c r="AI439" s="49">
        <f t="shared" ca="1" si="156"/>
        <v>1</v>
      </c>
      <c r="AJ439" s="49">
        <f t="shared" ca="1" si="157"/>
        <v>9900</v>
      </c>
      <c r="AK439" s="49">
        <f t="shared" ca="1" si="158"/>
        <v>61.034294390003197</v>
      </c>
      <c r="AL439" s="49">
        <f t="shared" ca="1" si="159"/>
        <v>604239.51446103165</v>
      </c>
      <c r="AM439" s="49">
        <f t="shared" ca="1" si="152"/>
        <v>604239.51446103165</v>
      </c>
      <c r="AN439" s="49">
        <f t="shared" ca="1" si="160"/>
        <v>2025</v>
      </c>
      <c r="AO439" s="49">
        <f t="shared" ca="1" si="161"/>
        <v>2</v>
      </c>
      <c r="AU439" s="25">
        <v>429</v>
      </c>
      <c r="AV439" s="25">
        <v>0.98564751342875589</v>
      </c>
      <c r="AW439" s="25">
        <v>0.98309578739471193</v>
      </c>
      <c r="AX439" s="25">
        <v>0.98092287735044992</v>
      </c>
      <c r="AY439" s="25">
        <v>0.99036974216808138</v>
      </c>
      <c r="AZ439" s="25">
        <v>0.98369143007796334</v>
      </c>
      <c r="BA439" s="25">
        <v>0.98809724484041606</v>
      </c>
      <c r="BB439" s="25">
        <v>0.98568516833656628</v>
      </c>
      <c r="BC439" s="25">
        <v>0.98654567919753988</v>
      </c>
      <c r="BD439" s="25">
        <v>0.99311202375334873</v>
      </c>
      <c r="BE439" s="25">
        <v>0.99031444582963979</v>
      </c>
      <c r="BF439" s="25">
        <v>0.98264206362141671</v>
      </c>
      <c r="BG439" s="25">
        <v>0.98160830768419438</v>
      </c>
      <c r="BH439" s="25">
        <v>0.98092287735044992</v>
      </c>
      <c r="BI439" s="25">
        <v>0.98594427141529661</v>
      </c>
    </row>
    <row r="440" spans="4:61">
      <c r="D440" s="25">
        <v>436</v>
      </c>
      <c r="E440" s="56">
        <f t="shared" ca="1" si="162"/>
        <v>0.7174206996316872</v>
      </c>
      <c r="F440" s="42">
        <f t="shared" ca="1" si="163"/>
        <v>67.972232602072125</v>
      </c>
      <c r="G440" s="42"/>
      <c r="H440" s="25">
        <v>436</v>
      </c>
      <c r="I440" s="42">
        <f t="shared" ca="1" si="164"/>
        <v>0.44696397775038221</v>
      </c>
      <c r="J440" s="42">
        <f t="shared" ca="1" si="165"/>
        <v>3.4773607153707498</v>
      </c>
      <c r="K440" s="4"/>
      <c r="L440" s="4"/>
      <c r="M440" s="4"/>
      <c r="O440" s="25">
        <v>436</v>
      </c>
      <c r="P440" s="58">
        <f t="shared" ca="1" si="166"/>
        <v>0.32562705176080642</v>
      </c>
      <c r="Q440" s="42">
        <f t="shared" ca="1" si="167"/>
        <v>294.55948388393836</v>
      </c>
      <c r="R440" s="42"/>
      <c r="S440" s="25">
        <v>436</v>
      </c>
      <c r="T440" s="58">
        <f t="shared" ca="1" si="168"/>
        <v>0.19921195165039496</v>
      </c>
      <c r="U440" s="42">
        <f t="shared" ca="1" si="169"/>
        <v>3.240398577385577</v>
      </c>
      <c r="W440" s="1"/>
      <c r="X440" s="1"/>
      <c r="Y440" s="1"/>
      <c r="Z440" s="1"/>
      <c r="AC440" s="49">
        <v>437</v>
      </c>
      <c r="AD440" s="90">
        <f t="shared" ca="1" si="153"/>
        <v>45693.680529511577</v>
      </c>
      <c r="AE440" s="49" t="str">
        <f t="shared" ca="1" si="154"/>
        <v>EQUIPO 2</v>
      </c>
      <c r="AF440" s="49" t="str">
        <f t="shared" ca="1" si="155"/>
        <v>INICIO</v>
      </c>
      <c r="AG440" s="49">
        <f t="shared" ca="1" si="170"/>
        <v>1</v>
      </c>
      <c r="AH440" s="49">
        <f t="shared" ca="1" si="171"/>
        <v>0</v>
      </c>
      <c r="AI440" s="49">
        <f t="shared" ca="1" si="156"/>
        <v>1</v>
      </c>
      <c r="AJ440" s="49">
        <f t="shared" ca="1" si="157"/>
        <v>4500</v>
      </c>
      <c r="AK440" s="49">
        <f t="shared" ca="1" si="158"/>
        <v>3.6707351225777529</v>
      </c>
      <c r="AL440" s="49">
        <f t="shared" ca="1" si="159"/>
        <v>16518.308051599888</v>
      </c>
      <c r="AM440" s="49">
        <f t="shared" ca="1" si="152"/>
        <v>36340.277713519754</v>
      </c>
      <c r="AN440" s="49">
        <f t="shared" ca="1" si="160"/>
        <v>2025</v>
      </c>
      <c r="AO440" s="49">
        <f t="shared" ca="1" si="161"/>
        <v>2</v>
      </c>
      <c r="AU440" s="25">
        <v>430</v>
      </c>
      <c r="AV440" s="25">
        <v>0.99315244088438426</v>
      </c>
      <c r="AW440" s="25">
        <v>0.97745910050870055</v>
      </c>
      <c r="AX440" s="25">
        <v>0.98184246875724579</v>
      </c>
      <c r="AY440" s="25">
        <v>0.9949354769348967</v>
      </c>
      <c r="AZ440" s="25">
        <v>0.97961782244692319</v>
      </c>
      <c r="BA440" s="25">
        <v>0.9923420687426131</v>
      </c>
      <c r="BB440" s="25">
        <v>0.98578957228025965</v>
      </c>
      <c r="BC440" s="25">
        <v>0.98231909289758979</v>
      </c>
      <c r="BD440" s="25">
        <v>0.96440219792301918</v>
      </c>
      <c r="BE440" s="25">
        <v>0.97390580644338232</v>
      </c>
      <c r="BF440" s="25">
        <v>0.9815793098014679</v>
      </c>
      <c r="BG440" s="25">
        <v>0.98051391595100068</v>
      </c>
      <c r="BH440" s="25">
        <v>0.96440219792301918</v>
      </c>
      <c r="BI440" s="25">
        <v>0.98216284421256206</v>
      </c>
    </row>
    <row r="441" spans="4:61">
      <c r="D441" s="25">
        <v>437</v>
      </c>
      <c r="E441" s="56">
        <f t="shared" ca="1" si="162"/>
        <v>5.0599028132675805E-2</v>
      </c>
      <c r="F441" s="42">
        <f t="shared" ca="1" si="163"/>
        <v>803.74585445763603</v>
      </c>
      <c r="G441" s="42"/>
      <c r="H441" s="25">
        <v>437</v>
      </c>
      <c r="I441" s="42">
        <f t="shared" ca="1" si="164"/>
        <v>0.98169551593405124</v>
      </c>
      <c r="J441" s="42">
        <f t="shared" ca="1" si="165"/>
        <v>4.2033457063943125</v>
      </c>
      <c r="K441" s="4"/>
      <c r="L441" s="4"/>
      <c r="M441" s="4"/>
      <c r="O441" s="25">
        <v>437</v>
      </c>
      <c r="P441" s="58">
        <f t="shared" ca="1" si="166"/>
        <v>0.65500374304860287</v>
      </c>
      <c r="Q441" s="42">
        <f t="shared" ca="1" si="167"/>
        <v>105.56284979680318</v>
      </c>
      <c r="R441" s="42"/>
      <c r="S441" s="25">
        <v>437</v>
      </c>
      <c r="T441" s="58">
        <f t="shared" ca="1" si="168"/>
        <v>0.27957463654096415</v>
      </c>
      <c r="U441" s="42">
        <f t="shared" ca="1" si="169"/>
        <v>3.3199632513364921</v>
      </c>
      <c r="W441" s="1"/>
      <c r="X441" s="1"/>
      <c r="Y441" s="1"/>
      <c r="Z441" s="1"/>
      <c r="AC441" s="49">
        <v>438</v>
      </c>
      <c r="AD441" s="90">
        <f t="shared" ca="1" si="153"/>
        <v>45693.833476808351</v>
      </c>
      <c r="AE441" s="49" t="str">
        <f t="shared" ca="1" si="154"/>
        <v>EQUIPO 2</v>
      </c>
      <c r="AF441" s="49" t="str">
        <f t="shared" ca="1" si="155"/>
        <v>FIN</v>
      </c>
      <c r="AG441" s="49">
        <f t="shared" ca="1" si="170"/>
        <v>1</v>
      </c>
      <c r="AH441" s="49">
        <f t="shared" ca="1" si="171"/>
        <v>1</v>
      </c>
      <c r="AI441" s="49">
        <f t="shared" ca="1" si="156"/>
        <v>1</v>
      </c>
      <c r="AJ441" s="49">
        <f t="shared" ca="1" si="157"/>
        <v>9900</v>
      </c>
      <c r="AK441" s="49">
        <f t="shared" ca="1" si="158"/>
        <v>94.24444864410907</v>
      </c>
      <c r="AL441" s="49">
        <f t="shared" ca="1" si="159"/>
        <v>933020.0415766798</v>
      </c>
      <c r="AM441" s="49">
        <f t="shared" ca="1" si="152"/>
        <v>933020.0415766798</v>
      </c>
      <c r="AN441" s="49">
        <f t="shared" ca="1" si="160"/>
        <v>2025</v>
      </c>
      <c r="AO441" s="49">
        <f t="shared" ca="1" si="161"/>
        <v>2</v>
      </c>
      <c r="AU441" s="25">
        <v>431</v>
      </c>
      <c r="AV441" s="25">
        <v>0.98512444501946883</v>
      </c>
      <c r="AW441" s="25">
        <v>0.98997421451227896</v>
      </c>
      <c r="AX441" s="25">
        <v>0.99092765888638323</v>
      </c>
      <c r="AY441" s="25">
        <v>0.97860580392982421</v>
      </c>
      <c r="AZ441" s="25">
        <v>0.99134545874648949</v>
      </c>
      <c r="BA441" s="25">
        <v>0.99176512279551698</v>
      </c>
      <c r="BB441" s="25">
        <v>0.98898388457938524</v>
      </c>
      <c r="BC441" s="25">
        <v>0.98758161108767539</v>
      </c>
      <c r="BD441" s="25">
        <v>1</v>
      </c>
      <c r="BE441" s="25">
        <v>0.98836529519329319</v>
      </c>
      <c r="BF441" s="25">
        <v>0.98265630620960376</v>
      </c>
      <c r="BG441" s="25">
        <v>0.98089607297817505</v>
      </c>
      <c r="BH441" s="25">
        <v>0.97860580392982421</v>
      </c>
      <c r="BI441" s="25">
        <v>0.98810974574021693</v>
      </c>
    </row>
    <row r="442" spans="4:61">
      <c r="D442" s="25">
        <v>438</v>
      </c>
      <c r="E442" s="56">
        <f t="shared" ca="1" si="162"/>
        <v>0.23455431885353395</v>
      </c>
      <c r="F442" s="42">
        <f t="shared" ca="1" si="163"/>
        <v>356.88906002184939</v>
      </c>
      <c r="G442" s="42"/>
      <c r="H442" s="25">
        <v>438</v>
      </c>
      <c r="I442" s="42">
        <f t="shared" ca="1" si="164"/>
        <v>0.85778198090908919</v>
      </c>
      <c r="J442" s="42">
        <f t="shared" ca="1" si="165"/>
        <v>3.8704010656533696</v>
      </c>
      <c r="K442" s="4"/>
      <c r="L442" s="4"/>
      <c r="M442" s="4"/>
      <c r="O442" s="25">
        <v>438</v>
      </c>
      <c r="P442" s="58">
        <f t="shared" ca="1" si="166"/>
        <v>0.82794873507761046</v>
      </c>
      <c r="Q442" s="42">
        <f t="shared" ca="1" si="167"/>
        <v>45.160331333959583</v>
      </c>
      <c r="R442" s="42"/>
      <c r="S442" s="25">
        <v>438</v>
      </c>
      <c r="T442" s="58">
        <f t="shared" ca="1" si="168"/>
        <v>0.24473368188032074</v>
      </c>
      <c r="U442" s="42">
        <f t="shared" ca="1" si="169"/>
        <v>3.2872458375065685</v>
      </c>
      <c r="W442" s="1"/>
      <c r="X442" s="1"/>
      <c r="Y442" s="1"/>
      <c r="Z442" s="1"/>
      <c r="AC442" s="49">
        <v>439</v>
      </c>
      <c r="AD442" s="90">
        <f t="shared" ca="1" si="153"/>
        <v>45697.760328835189</v>
      </c>
      <c r="AE442" s="49" t="str">
        <f t="shared" ca="1" si="154"/>
        <v>EQUIPO 2</v>
      </c>
      <c r="AF442" s="49" t="str">
        <f t="shared" ca="1" si="155"/>
        <v>INICIO</v>
      </c>
      <c r="AG442" s="49">
        <f t="shared" ca="1" si="170"/>
        <v>1</v>
      </c>
      <c r="AH442" s="49">
        <f t="shared" ca="1" si="171"/>
        <v>0</v>
      </c>
      <c r="AI442" s="49">
        <f t="shared" ca="1" si="156"/>
        <v>1</v>
      </c>
      <c r="AJ442" s="49">
        <f t="shared" ca="1" si="157"/>
        <v>4500</v>
      </c>
      <c r="AK442" s="49">
        <f t="shared" ca="1" si="158"/>
        <v>3.2257663178024814</v>
      </c>
      <c r="AL442" s="49">
        <f t="shared" ca="1" si="159"/>
        <v>14515.948430111166</v>
      </c>
      <c r="AM442" s="49">
        <f t="shared" ca="1" si="152"/>
        <v>31935.086546244565</v>
      </c>
      <c r="AN442" s="49">
        <f t="shared" ca="1" si="160"/>
        <v>2025</v>
      </c>
      <c r="AO442" s="49">
        <f t="shared" ca="1" si="161"/>
        <v>2</v>
      </c>
      <c r="AU442" s="25">
        <v>432</v>
      </c>
      <c r="AV442" s="25">
        <v>0.98157560130681365</v>
      </c>
      <c r="AW442" s="25">
        <v>0.98178034765871003</v>
      </c>
      <c r="AX442" s="25">
        <v>0.99058999916180335</v>
      </c>
      <c r="AY442" s="25">
        <v>0.9808476862892892</v>
      </c>
      <c r="AZ442" s="25">
        <v>0.98062218431081827</v>
      </c>
      <c r="BA442" s="25">
        <v>0.98469885760022224</v>
      </c>
      <c r="BB442" s="25">
        <v>0.99460026816831271</v>
      </c>
      <c r="BC442" s="25">
        <v>0.99319393277244561</v>
      </c>
      <c r="BD442" s="25">
        <v>0.98286642901619636</v>
      </c>
      <c r="BE442" s="25">
        <v>0.98222139832886168</v>
      </c>
      <c r="BF442" s="25">
        <v>0.97672743653277994</v>
      </c>
      <c r="BG442" s="25">
        <v>0.97626165097444184</v>
      </c>
      <c r="BH442" s="25">
        <v>0.97626165097444184</v>
      </c>
      <c r="BI442" s="25">
        <v>0.983854303201812</v>
      </c>
    </row>
    <row r="443" spans="4:61">
      <c r="D443" s="25">
        <v>439</v>
      </c>
      <c r="E443" s="56">
        <f t="shared" ca="1" si="162"/>
        <v>0.11177004766505316</v>
      </c>
      <c r="F443" s="42">
        <f t="shared" ca="1" si="163"/>
        <v>567.90979193944372</v>
      </c>
      <c r="G443" s="42"/>
      <c r="H443" s="25">
        <v>439</v>
      </c>
      <c r="I443" s="42">
        <f t="shared" ca="1" si="164"/>
        <v>0.55601991839810982</v>
      </c>
      <c r="J443" s="42">
        <f t="shared" ca="1" si="165"/>
        <v>3.5668981784379694</v>
      </c>
      <c r="K443" s="4"/>
      <c r="L443" s="4"/>
      <c r="M443" s="4"/>
      <c r="O443" s="25">
        <v>439</v>
      </c>
      <c r="P443" s="58">
        <f t="shared" ca="1" si="166"/>
        <v>0.89330592172211132</v>
      </c>
      <c r="Q443" s="42">
        <f t="shared" ca="1" si="167"/>
        <v>26.270881270926154</v>
      </c>
      <c r="R443" s="42"/>
      <c r="S443" s="25">
        <v>439</v>
      </c>
      <c r="T443" s="58">
        <f t="shared" ca="1" si="168"/>
        <v>0.31150657345058619</v>
      </c>
      <c r="U443" s="42">
        <f t="shared" ca="1" si="169"/>
        <v>3.3482400815884934</v>
      </c>
      <c r="W443" s="1"/>
      <c r="X443" s="1"/>
      <c r="Y443" s="1"/>
      <c r="Z443" s="1"/>
      <c r="AC443" s="49">
        <v>440</v>
      </c>
      <c r="AD443" s="90">
        <f t="shared" ca="1" si="153"/>
        <v>45697.894735765098</v>
      </c>
      <c r="AE443" s="49" t="str">
        <f t="shared" ca="1" si="154"/>
        <v>EQUIPO 2</v>
      </c>
      <c r="AF443" s="49" t="str">
        <f t="shared" ca="1" si="155"/>
        <v>FIN</v>
      </c>
      <c r="AG443" s="49">
        <f t="shared" ca="1" si="170"/>
        <v>1</v>
      </c>
      <c r="AH443" s="49">
        <f t="shared" ca="1" si="171"/>
        <v>1</v>
      </c>
      <c r="AI443" s="49">
        <f t="shared" ca="1" si="156"/>
        <v>1</v>
      </c>
      <c r="AJ443" s="49">
        <f t="shared" ca="1" si="157"/>
        <v>9900</v>
      </c>
      <c r="AK443" s="49">
        <f t="shared" ca="1" si="158"/>
        <v>142.51919083337998</v>
      </c>
      <c r="AL443" s="49">
        <f t="shared" ca="1" si="159"/>
        <v>1410939.9892504618</v>
      </c>
      <c r="AM443" s="49">
        <f t="shared" ca="1" si="152"/>
        <v>1410939.9892504618</v>
      </c>
      <c r="AN443" s="49">
        <f t="shared" ca="1" si="160"/>
        <v>2025</v>
      </c>
      <c r="AO443" s="49">
        <f t="shared" ca="1" si="161"/>
        <v>2</v>
      </c>
      <c r="AU443" s="25">
        <v>433</v>
      </c>
      <c r="AV443" s="25">
        <v>0.99307138003650564</v>
      </c>
      <c r="AW443" s="25">
        <v>0.98879545471606933</v>
      </c>
      <c r="AX443" s="25">
        <v>0.9877125266616783</v>
      </c>
      <c r="AY443" s="25">
        <v>0.9946796468031206</v>
      </c>
      <c r="AZ443" s="25">
        <v>0.97867747178165332</v>
      </c>
      <c r="BA443" s="25">
        <v>0.98241917880480878</v>
      </c>
      <c r="BB443" s="25">
        <v>0.98652716787999961</v>
      </c>
      <c r="BC443" s="25">
        <v>0.99158047242310587</v>
      </c>
      <c r="BD443" s="25">
        <v>0.98800511836552951</v>
      </c>
      <c r="BE443" s="25">
        <v>0.97979406152327098</v>
      </c>
      <c r="BF443" s="25">
        <v>0.98667478021948651</v>
      </c>
      <c r="BG443" s="25">
        <v>0.99294338911960645</v>
      </c>
      <c r="BH443" s="25">
        <v>0.97867747178165332</v>
      </c>
      <c r="BI443" s="25">
        <v>0.98750552149722381</v>
      </c>
    </row>
    <row r="444" spans="4:61">
      <c r="D444" s="25">
        <v>440</v>
      </c>
      <c r="E444" s="56">
        <f t="shared" ca="1" si="162"/>
        <v>5.1404737380970733E-2</v>
      </c>
      <c r="F444" s="42">
        <f t="shared" ca="1" si="163"/>
        <v>798.95966866705487</v>
      </c>
      <c r="G444" s="42"/>
      <c r="H444" s="25">
        <v>440</v>
      </c>
      <c r="I444" s="42">
        <f t="shared" ca="1" si="164"/>
        <v>0.78038959040278955</v>
      </c>
      <c r="J444" s="42">
        <f t="shared" ca="1" si="165"/>
        <v>3.7734594860139694</v>
      </c>
      <c r="K444" s="4"/>
      <c r="L444" s="4"/>
      <c r="M444" s="4"/>
      <c r="O444" s="25">
        <v>440</v>
      </c>
      <c r="P444" s="58">
        <f t="shared" ca="1" si="166"/>
        <v>0.91278373000187996</v>
      </c>
      <c r="Q444" s="42">
        <f t="shared" ca="1" si="167"/>
        <v>21.014246563510323</v>
      </c>
      <c r="R444" s="42"/>
      <c r="S444" s="25">
        <v>440</v>
      </c>
      <c r="T444" s="58">
        <f t="shared" ca="1" si="168"/>
        <v>0.66015093029302019</v>
      </c>
      <c r="U444" s="42">
        <f t="shared" ca="1" si="169"/>
        <v>3.6246660369697938</v>
      </c>
      <c r="W444" s="1"/>
      <c r="X444" s="1"/>
      <c r="Y444" s="1"/>
      <c r="Z444" s="1"/>
      <c r="AC444" s="49">
        <v>441</v>
      </c>
      <c r="AD444" s="90">
        <f t="shared" ca="1" si="153"/>
        <v>45703.833035383155</v>
      </c>
      <c r="AE444" s="49" t="str">
        <f t="shared" ca="1" si="154"/>
        <v>EQUIPO 2</v>
      </c>
      <c r="AF444" s="49" t="str">
        <f t="shared" ca="1" si="155"/>
        <v>INICIO</v>
      </c>
      <c r="AG444" s="49">
        <f t="shared" ca="1" si="170"/>
        <v>1</v>
      </c>
      <c r="AH444" s="49">
        <f t="shared" ca="1" si="171"/>
        <v>0</v>
      </c>
      <c r="AI444" s="49">
        <f t="shared" ca="1" si="156"/>
        <v>1</v>
      </c>
      <c r="AJ444" s="49">
        <f t="shared" ca="1" si="157"/>
        <v>4500</v>
      </c>
      <c r="AK444" s="49">
        <f t="shared" ca="1" si="158"/>
        <v>3.981036699435208</v>
      </c>
      <c r="AL444" s="49">
        <f t="shared" ca="1" si="159"/>
        <v>17914.665147458436</v>
      </c>
      <c r="AM444" s="49">
        <f t="shared" ca="1" si="152"/>
        <v>39412.263324408559</v>
      </c>
      <c r="AN444" s="49">
        <f t="shared" ca="1" si="160"/>
        <v>2025</v>
      </c>
      <c r="AO444" s="49">
        <f t="shared" ca="1" si="161"/>
        <v>2</v>
      </c>
      <c r="AU444" s="25">
        <v>434</v>
      </c>
      <c r="AV444" s="25">
        <v>0.99356434853799525</v>
      </c>
      <c r="AW444" s="25">
        <v>0.98198583959741792</v>
      </c>
      <c r="AX444" s="25">
        <v>0.98950526421391483</v>
      </c>
      <c r="AY444" s="25">
        <v>0.98649342272192253</v>
      </c>
      <c r="AZ444" s="25">
        <v>0.98660962837979516</v>
      </c>
      <c r="BA444" s="25">
        <v>0.98629199796390232</v>
      </c>
      <c r="BB444" s="25">
        <v>0.9886734230297719</v>
      </c>
      <c r="BC444" s="25">
        <v>0.96948861162527467</v>
      </c>
      <c r="BD444" s="25">
        <v>0.98818582337884964</v>
      </c>
      <c r="BE444" s="25">
        <v>0.98114325459533558</v>
      </c>
      <c r="BF444" s="25">
        <v>0.98253419516710838</v>
      </c>
      <c r="BG444" s="25">
        <v>0.99215437946527896</v>
      </c>
      <c r="BH444" s="25">
        <v>0.96948861162527467</v>
      </c>
      <c r="BI444" s="25">
        <v>0.98557308610277672</v>
      </c>
    </row>
    <row r="445" spans="4:61">
      <c r="D445" s="25">
        <v>441</v>
      </c>
      <c r="E445" s="56">
        <f t="shared" ca="1" si="162"/>
        <v>0.21152550472195708</v>
      </c>
      <c r="F445" s="42">
        <f t="shared" ca="1" si="163"/>
        <v>385.6299065339042</v>
      </c>
      <c r="G445" s="42"/>
      <c r="H445" s="25">
        <v>441</v>
      </c>
      <c r="I445" s="42">
        <f t="shared" ca="1" si="164"/>
        <v>0.28648923312135932</v>
      </c>
      <c r="J445" s="42">
        <f t="shared" ca="1" si="165"/>
        <v>3.3368498680854022</v>
      </c>
      <c r="K445" s="4"/>
      <c r="L445" s="4"/>
      <c r="M445" s="4"/>
      <c r="O445" s="25">
        <v>441</v>
      </c>
      <c r="P445" s="58">
        <f t="shared" ca="1" si="166"/>
        <v>7.9376947786670593E-2</v>
      </c>
      <c r="Q445" s="42">
        <f t="shared" ca="1" si="167"/>
        <v>694.04481902914404</v>
      </c>
      <c r="R445" s="42"/>
      <c r="S445" s="25">
        <v>441</v>
      </c>
      <c r="T445" s="58">
        <f t="shared" ca="1" si="168"/>
        <v>0.11336343754465439</v>
      </c>
      <c r="U445" s="42">
        <f t="shared" ca="1" si="169"/>
        <v>3.1290304735259267</v>
      </c>
      <c r="W445" s="1"/>
      <c r="X445" s="1"/>
      <c r="Y445" s="1"/>
      <c r="Z445" s="1"/>
      <c r="AC445" s="49">
        <v>442</v>
      </c>
      <c r="AD445" s="90">
        <f t="shared" ca="1" si="153"/>
        <v>45703.998911912298</v>
      </c>
      <c r="AE445" s="49" t="str">
        <f t="shared" ca="1" si="154"/>
        <v>EQUIPO 2</v>
      </c>
      <c r="AF445" s="49" t="str">
        <f t="shared" ca="1" si="155"/>
        <v>FIN</v>
      </c>
      <c r="AG445" s="49">
        <f t="shared" ca="1" si="170"/>
        <v>1</v>
      </c>
      <c r="AH445" s="49">
        <f t="shared" ca="1" si="171"/>
        <v>1</v>
      </c>
      <c r="AI445" s="49">
        <f t="shared" ca="1" si="156"/>
        <v>1</v>
      </c>
      <c r="AJ445" s="49">
        <f t="shared" ca="1" si="157"/>
        <v>9900</v>
      </c>
      <c r="AK445" s="49">
        <f t="shared" ca="1" si="158"/>
        <v>19.938587545766495</v>
      </c>
      <c r="AL445" s="49">
        <f t="shared" ca="1" si="159"/>
        <v>197392.0167030883</v>
      </c>
      <c r="AM445" s="49">
        <f t="shared" ca="1" si="152"/>
        <v>197392.0167030883</v>
      </c>
      <c r="AN445" s="49">
        <f t="shared" ca="1" si="160"/>
        <v>2025</v>
      </c>
      <c r="AO445" s="49">
        <f t="shared" ca="1" si="161"/>
        <v>2</v>
      </c>
      <c r="AU445" s="25">
        <v>435</v>
      </c>
      <c r="AV445" s="25">
        <v>0.98811610299927666</v>
      </c>
      <c r="AW445" s="25">
        <v>0.99257004404579385</v>
      </c>
      <c r="AX445" s="25">
        <v>0.98983975670174895</v>
      </c>
      <c r="AY445" s="25">
        <v>0.97558658845080037</v>
      </c>
      <c r="AZ445" s="25">
        <v>0.99035371234040892</v>
      </c>
      <c r="BA445" s="25">
        <v>0.99092760671683755</v>
      </c>
      <c r="BB445" s="25">
        <v>0.99466900196457464</v>
      </c>
      <c r="BC445" s="25">
        <v>0.9862991114179861</v>
      </c>
      <c r="BD445" s="25">
        <v>0.99220951782276867</v>
      </c>
      <c r="BE445" s="25">
        <v>0.99267132890415322</v>
      </c>
      <c r="BF445" s="25">
        <v>0.99006674614369838</v>
      </c>
      <c r="BG445" s="25">
        <v>0.99156872943671692</v>
      </c>
      <c r="BH445" s="25">
        <v>0.97558658845080037</v>
      </c>
      <c r="BI445" s="25">
        <v>0.9896960447196097</v>
      </c>
    </row>
    <row r="446" spans="4:61">
      <c r="D446" s="25">
        <v>442</v>
      </c>
      <c r="E446" s="56">
        <f t="shared" ca="1" si="162"/>
        <v>0.21984476924059582</v>
      </c>
      <c r="F446" s="42">
        <f t="shared" ca="1" si="163"/>
        <v>374.87244032727898</v>
      </c>
      <c r="G446" s="42"/>
      <c r="H446" s="25">
        <v>442</v>
      </c>
      <c r="I446" s="42">
        <f t="shared" ca="1" si="164"/>
        <v>0.16656795922837042</v>
      </c>
      <c r="J446" s="42">
        <f t="shared" ca="1" si="165"/>
        <v>3.2048899535843165</v>
      </c>
      <c r="K446" s="4"/>
      <c r="L446" s="4"/>
      <c r="M446" s="4"/>
      <c r="O446" s="25">
        <v>442</v>
      </c>
      <c r="P446" s="58">
        <f t="shared" ca="1" si="166"/>
        <v>0.78716403665273127</v>
      </c>
      <c r="Q446" s="42">
        <f t="shared" ca="1" si="167"/>
        <v>57.956385098106509</v>
      </c>
      <c r="R446" s="42"/>
      <c r="S446" s="25">
        <v>442</v>
      </c>
      <c r="T446" s="58">
        <f t="shared" ca="1" si="168"/>
        <v>0.54428425086468923</v>
      </c>
      <c r="U446" s="42">
        <f t="shared" ca="1" si="169"/>
        <v>3.5324765373068745</v>
      </c>
      <c r="W446" s="1"/>
      <c r="X446" s="1"/>
      <c r="Y446" s="1"/>
      <c r="Z446" s="1"/>
      <c r="AC446" s="49">
        <v>443</v>
      </c>
      <c r="AD446" s="90">
        <f t="shared" ca="1" si="153"/>
        <v>45704.829686393372</v>
      </c>
      <c r="AE446" s="49" t="str">
        <f t="shared" ca="1" si="154"/>
        <v>EQUIPO 1</v>
      </c>
      <c r="AF446" s="49" t="str">
        <f t="shared" ca="1" si="155"/>
        <v>INICIO</v>
      </c>
      <c r="AG446" s="49">
        <f t="shared" ca="1" si="170"/>
        <v>0</v>
      </c>
      <c r="AH446" s="49">
        <f t="shared" ca="1" si="171"/>
        <v>1</v>
      </c>
      <c r="AI446" s="49">
        <f t="shared" ca="1" si="156"/>
        <v>1</v>
      </c>
      <c r="AJ446" s="49">
        <f t="shared" ca="1" si="157"/>
        <v>5400</v>
      </c>
      <c r="AK446" s="49">
        <f t="shared" ca="1" si="158"/>
        <v>3.6642356155207381</v>
      </c>
      <c r="AL446" s="49">
        <f t="shared" ca="1" si="159"/>
        <v>19786.872323811986</v>
      </c>
      <c r="AM446" s="49">
        <f t="shared" ca="1" si="152"/>
        <v>36275.932593655307</v>
      </c>
      <c r="AN446" s="49">
        <f t="shared" ca="1" si="160"/>
        <v>2025</v>
      </c>
      <c r="AO446" s="49">
        <f t="shared" ca="1" si="161"/>
        <v>2</v>
      </c>
      <c r="AU446" s="25">
        <v>436</v>
      </c>
      <c r="AV446" s="25">
        <v>0.98767412106273256</v>
      </c>
      <c r="AW446" s="25">
        <v>0.98440950291362372</v>
      </c>
      <c r="AX446" s="25">
        <v>0.99561352917900281</v>
      </c>
      <c r="AY446" s="25">
        <v>0.98735059874617337</v>
      </c>
      <c r="AZ446" s="25">
        <v>0.98864755499841317</v>
      </c>
      <c r="BA446" s="25">
        <v>0.98088870170207831</v>
      </c>
      <c r="BB446" s="25">
        <v>0.98876414281059877</v>
      </c>
      <c r="BC446" s="25">
        <v>0.99492411925472835</v>
      </c>
      <c r="BD446" s="25">
        <v>0.98788183171284527</v>
      </c>
      <c r="BE446" s="25">
        <v>0.96816855119819079</v>
      </c>
      <c r="BF446" s="25">
        <v>0.98607568557179692</v>
      </c>
      <c r="BG446" s="25">
        <v>0.98676354996047078</v>
      </c>
      <c r="BH446" s="25">
        <v>0.96816855119819079</v>
      </c>
      <c r="BI446" s="25">
        <v>0.98641206613315202</v>
      </c>
    </row>
    <row r="447" spans="4:61">
      <c r="D447" s="25">
        <v>443</v>
      </c>
      <c r="E447" s="56">
        <f t="shared" ca="1" si="162"/>
        <v>0.99202267247275611</v>
      </c>
      <c r="F447" s="42">
        <f t="shared" ca="1" si="163"/>
        <v>1.0287647206424604</v>
      </c>
      <c r="G447" s="42"/>
      <c r="H447" s="25">
        <v>443</v>
      </c>
      <c r="I447" s="42">
        <f t="shared" ca="1" si="164"/>
        <v>0.82225886254150216</v>
      </c>
      <c r="J447" s="42">
        <f t="shared" ca="1" si="165"/>
        <v>3.8225994072260923</v>
      </c>
      <c r="K447" s="4"/>
      <c r="L447" s="4"/>
      <c r="M447" s="4"/>
      <c r="O447" s="25">
        <v>443</v>
      </c>
      <c r="P447" s="58">
        <f t="shared" ca="1" si="166"/>
        <v>8.1093608856172672E-2</v>
      </c>
      <c r="Q447" s="42">
        <f t="shared" ca="1" si="167"/>
        <v>687.87868077307041</v>
      </c>
      <c r="R447" s="42"/>
      <c r="S447" s="25">
        <v>443</v>
      </c>
      <c r="T447" s="58">
        <f t="shared" ca="1" si="168"/>
        <v>0.16420547791355133</v>
      </c>
      <c r="U447" s="42">
        <f t="shared" ca="1" si="169"/>
        <v>3.1997869980531282</v>
      </c>
      <c r="W447" s="1"/>
      <c r="X447" s="1"/>
      <c r="Y447" s="1"/>
      <c r="Z447" s="1"/>
      <c r="AC447" s="49">
        <v>444</v>
      </c>
      <c r="AD447" s="90">
        <f t="shared" ca="1" si="153"/>
        <v>45704.982362877352</v>
      </c>
      <c r="AE447" s="49" t="str">
        <f t="shared" ca="1" si="154"/>
        <v>EQUIPO 1</v>
      </c>
      <c r="AF447" s="49" t="str">
        <f t="shared" ca="1" si="155"/>
        <v>FIN</v>
      </c>
      <c r="AG447" s="49">
        <f t="shared" ca="1" si="170"/>
        <v>1</v>
      </c>
      <c r="AH447" s="49">
        <f t="shared" ca="1" si="171"/>
        <v>1</v>
      </c>
      <c r="AI447" s="49">
        <f t="shared" ca="1" si="156"/>
        <v>1</v>
      </c>
      <c r="AJ447" s="49">
        <f t="shared" ca="1" si="157"/>
        <v>9900</v>
      </c>
      <c r="AK447" s="49">
        <f t="shared" ca="1" si="158"/>
        <v>530.84626164555084</v>
      </c>
      <c r="AL447" s="49">
        <f t="shared" ca="1" si="159"/>
        <v>5255377.9902909528</v>
      </c>
      <c r="AM447" s="49">
        <f t="shared" ca="1" si="152"/>
        <v>5255377.9902909528</v>
      </c>
      <c r="AN447" s="49">
        <f t="shared" ca="1" si="160"/>
        <v>2025</v>
      </c>
      <c r="AO447" s="49">
        <f t="shared" ca="1" si="161"/>
        <v>2</v>
      </c>
      <c r="AU447" s="25">
        <v>437</v>
      </c>
      <c r="AV447" s="25">
        <v>0.98324857466207272</v>
      </c>
      <c r="AW447" s="25">
        <v>0.98983130828985944</v>
      </c>
      <c r="AX447" s="25">
        <v>0.98941369595356365</v>
      </c>
      <c r="AY447" s="25">
        <v>0.98638812511936469</v>
      </c>
      <c r="AZ447" s="25">
        <v>0.98550894949815637</v>
      </c>
      <c r="BA447" s="25">
        <v>0.99409026547403867</v>
      </c>
      <c r="BB447" s="25">
        <v>0.98582764786930666</v>
      </c>
      <c r="BC447" s="25">
        <v>0.9772857633190476</v>
      </c>
      <c r="BD447" s="25">
        <v>0.98974978161915239</v>
      </c>
      <c r="BE447" s="25">
        <v>0.9879060129684879</v>
      </c>
      <c r="BF447" s="25">
        <v>1</v>
      </c>
      <c r="BG447" s="25">
        <v>0.97245640955389367</v>
      </c>
      <c r="BH447" s="25">
        <v>0.97245640955389367</v>
      </c>
      <c r="BI447" s="25">
        <v>0.98679209201458074</v>
      </c>
    </row>
    <row r="448" spans="4:61">
      <c r="D448" s="25">
        <v>444</v>
      </c>
      <c r="E448" s="56">
        <f t="shared" ca="1" si="162"/>
        <v>0.98905165456173272</v>
      </c>
      <c r="F448" s="42">
        <f t="shared" ca="1" si="163"/>
        <v>1.4714222669873649</v>
      </c>
      <c r="G448" s="42"/>
      <c r="H448" s="25">
        <v>444</v>
      </c>
      <c r="I448" s="42">
        <f t="shared" ca="1" si="164"/>
        <v>0.52352504586232573</v>
      </c>
      <c r="J448" s="42">
        <f t="shared" ca="1" si="165"/>
        <v>3.5401621227191771</v>
      </c>
      <c r="K448" s="4"/>
      <c r="L448" s="4"/>
      <c r="M448" s="4"/>
      <c r="O448" s="25">
        <v>444</v>
      </c>
      <c r="P448" s="58">
        <f t="shared" ca="1" si="166"/>
        <v>0.1032069471592143</v>
      </c>
      <c r="Q448" s="42">
        <f t="shared" ca="1" si="167"/>
        <v>618.58221980794588</v>
      </c>
      <c r="R448" s="42"/>
      <c r="S448" s="25">
        <v>444</v>
      </c>
      <c r="T448" s="58">
        <f t="shared" ca="1" si="168"/>
        <v>0.11321172165556415</v>
      </c>
      <c r="U448" s="42">
        <f t="shared" ca="1" si="169"/>
        <v>3.1287890216439687</v>
      </c>
      <c r="W448" s="1"/>
      <c r="X448" s="1"/>
      <c r="Y448" s="1"/>
      <c r="Z448" s="1"/>
      <c r="AC448" s="49">
        <v>445</v>
      </c>
      <c r="AD448" s="90">
        <f t="shared" ca="1" si="153"/>
        <v>45727.100957112583</v>
      </c>
      <c r="AE448" s="49" t="str">
        <f t="shared" ca="1" si="154"/>
        <v>EQUIPO 1</v>
      </c>
      <c r="AF448" s="49" t="str">
        <f t="shared" ca="1" si="155"/>
        <v>INICIO</v>
      </c>
      <c r="AG448" s="49">
        <f t="shared" ca="1" si="170"/>
        <v>0</v>
      </c>
      <c r="AH448" s="49">
        <f t="shared" ca="1" si="171"/>
        <v>1</v>
      </c>
      <c r="AI448" s="49">
        <f t="shared" ca="1" si="156"/>
        <v>1</v>
      </c>
      <c r="AJ448" s="49">
        <f t="shared" ca="1" si="157"/>
        <v>5400</v>
      </c>
      <c r="AK448" s="49">
        <f t="shared" ca="1" si="158"/>
        <v>3.2368766760919243</v>
      </c>
      <c r="AL448" s="49">
        <f t="shared" ca="1" si="159"/>
        <v>17479.134050896391</v>
      </c>
      <c r="AM448" s="49">
        <f t="shared" ca="1" si="152"/>
        <v>32045.079093310051</v>
      </c>
      <c r="AN448" s="49">
        <f t="shared" ca="1" si="160"/>
        <v>2025</v>
      </c>
      <c r="AO448" s="49">
        <f t="shared" ca="1" si="161"/>
        <v>3</v>
      </c>
      <c r="AU448" s="25">
        <v>438</v>
      </c>
      <c r="AV448" s="25">
        <v>0.98793718749943904</v>
      </c>
      <c r="AW448" s="25">
        <v>0.98874439496790734</v>
      </c>
      <c r="AX448" s="25">
        <v>0.97713335726934225</v>
      </c>
      <c r="AY448" s="25">
        <v>0.97589769964280726</v>
      </c>
      <c r="AZ448" s="25">
        <v>0.98981020407334874</v>
      </c>
      <c r="BA448" s="25">
        <v>0.9928462741390941</v>
      </c>
      <c r="BB448" s="25">
        <v>0.98856357318272203</v>
      </c>
      <c r="BC448" s="25">
        <v>0.98013802416109785</v>
      </c>
      <c r="BD448" s="25">
        <v>0.98571327463139935</v>
      </c>
      <c r="BE448" s="25">
        <v>0.97759112665147896</v>
      </c>
      <c r="BF448" s="25">
        <v>0.98445549953846201</v>
      </c>
      <c r="BG448" s="25">
        <v>0.97984142560110943</v>
      </c>
      <c r="BH448" s="25">
        <v>0.97589769964280726</v>
      </c>
      <c r="BI448" s="25">
        <v>0.98409798136393956</v>
      </c>
    </row>
    <row r="449" spans="4:61">
      <c r="D449" s="25">
        <v>445</v>
      </c>
      <c r="E449" s="56">
        <f t="shared" ca="1" si="162"/>
        <v>0.51379035502037707</v>
      </c>
      <c r="F449" s="42">
        <f t="shared" ca="1" si="163"/>
        <v>148.69823119778013</v>
      </c>
      <c r="G449" s="42"/>
      <c r="H449" s="25">
        <v>445</v>
      </c>
      <c r="I449" s="42">
        <f t="shared" ca="1" si="164"/>
        <v>0.8769648494374418</v>
      </c>
      <c r="J449" s="42">
        <f t="shared" ca="1" si="165"/>
        <v>3.8996372236041426</v>
      </c>
      <c r="K449" s="4"/>
      <c r="L449" s="4"/>
      <c r="M449" s="4"/>
      <c r="O449" s="25">
        <v>445</v>
      </c>
      <c r="P449" s="58">
        <f t="shared" ca="1" si="166"/>
        <v>0.93691797482597927</v>
      </c>
      <c r="Q449" s="42">
        <f t="shared" ca="1" si="167"/>
        <v>14.743036739784513</v>
      </c>
      <c r="R449" s="42"/>
      <c r="S449" s="25">
        <v>445</v>
      </c>
      <c r="T449" s="58">
        <f t="shared" ca="1" si="168"/>
        <v>0.74625106184687096</v>
      </c>
      <c r="U449" s="42">
        <f t="shared" ca="1" si="169"/>
        <v>3.7010307686042023</v>
      </c>
      <c r="W449" s="1"/>
      <c r="X449" s="1"/>
      <c r="Y449" s="1"/>
      <c r="Z449" s="1"/>
      <c r="AC449" s="49">
        <v>446</v>
      </c>
      <c r="AD449" s="90">
        <f t="shared" ca="1" si="153"/>
        <v>45727.235826974087</v>
      </c>
      <c r="AE449" s="49" t="str">
        <f t="shared" ca="1" si="154"/>
        <v>EQUIPO 1</v>
      </c>
      <c r="AF449" s="49" t="str">
        <f t="shared" ca="1" si="155"/>
        <v>FIN</v>
      </c>
      <c r="AG449" s="49">
        <f t="shared" ca="1" si="170"/>
        <v>1</v>
      </c>
      <c r="AH449" s="49">
        <f t="shared" ca="1" si="171"/>
        <v>1</v>
      </c>
      <c r="AI449" s="49">
        <f t="shared" ca="1" si="156"/>
        <v>1</v>
      </c>
      <c r="AJ449" s="49">
        <f t="shared" ca="1" si="157"/>
        <v>9900</v>
      </c>
      <c r="AK449" s="49">
        <f t="shared" ca="1" si="158"/>
        <v>57.377765716169961</v>
      </c>
      <c r="AL449" s="49">
        <f t="shared" ca="1" si="159"/>
        <v>568039.88059008261</v>
      </c>
      <c r="AM449" s="49">
        <f t="shared" ca="1" si="152"/>
        <v>568039.88059008261</v>
      </c>
      <c r="AN449" s="49">
        <f t="shared" ca="1" si="160"/>
        <v>2025</v>
      </c>
      <c r="AO449" s="49">
        <f t="shared" ca="1" si="161"/>
        <v>3</v>
      </c>
      <c r="AU449" s="25">
        <v>439</v>
      </c>
      <c r="AV449" s="25">
        <v>0.97750838700936371</v>
      </c>
      <c r="AW449" s="25">
        <v>0.99131850242958108</v>
      </c>
      <c r="AX449" s="25">
        <v>0.98981094923956625</v>
      </c>
      <c r="AY449" s="25">
        <v>0.98471823546566017</v>
      </c>
      <c r="AZ449" s="25">
        <v>0.98766828713456989</v>
      </c>
      <c r="BA449" s="25">
        <v>0.97088073321645041</v>
      </c>
      <c r="BB449" s="25">
        <v>0.99347231095017741</v>
      </c>
      <c r="BC449" s="25">
        <v>0.99723593469058291</v>
      </c>
      <c r="BD449" s="25">
        <v>0.99534057001759957</v>
      </c>
      <c r="BE449" s="25">
        <v>0.98618530713431352</v>
      </c>
      <c r="BF449" s="25">
        <v>0.98123047598741275</v>
      </c>
      <c r="BG449" s="25">
        <v>0.98588371586499757</v>
      </c>
      <c r="BH449" s="25">
        <v>0.97088073321645041</v>
      </c>
      <c r="BI449" s="25">
        <v>0.98684341218095262</v>
      </c>
    </row>
    <row r="450" spans="4:61">
      <c r="D450" s="25">
        <v>446</v>
      </c>
      <c r="E450" s="56">
        <f t="shared" ca="1" si="162"/>
        <v>0.57166866309968767</v>
      </c>
      <c r="F450" s="42">
        <f t="shared" ca="1" si="163"/>
        <v>122.16419215862929</v>
      </c>
      <c r="G450" s="42"/>
      <c r="H450" s="25">
        <v>446</v>
      </c>
      <c r="I450" s="42">
        <f t="shared" ca="1" si="164"/>
        <v>0.90471444941901602</v>
      </c>
      <c r="J450" s="42">
        <f t="shared" ca="1" si="165"/>
        <v>3.94826980493532</v>
      </c>
      <c r="K450" s="4"/>
      <c r="L450" s="4"/>
      <c r="M450" s="4"/>
      <c r="O450" s="25">
        <v>446</v>
      </c>
      <c r="P450" s="58">
        <f t="shared" ca="1" si="166"/>
        <v>0.16701107574773788</v>
      </c>
      <c r="Q450" s="42">
        <f t="shared" ca="1" si="167"/>
        <v>481.45072473432208</v>
      </c>
      <c r="R450" s="42"/>
      <c r="S450" s="25">
        <v>446</v>
      </c>
      <c r="T450" s="58">
        <f t="shared" ca="1" si="168"/>
        <v>0.2785351987757485</v>
      </c>
      <c r="U450" s="42">
        <f t="shared" ca="1" si="169"/>
        <v>3.3190179784680893</v>
      </c>
      <c r="W450" s="1"/>
      <c r="X450" s="1"/>
      <c r="Y450" s="1"/>
      <c r="Z450" s="1"/>
      <c r="AC450" s="49">
        <v>447</v>
      </c>
      <c r="AD450" s="90">
        <f t="shared" ca="1" si="153"/>
        <v>45729.626567212261</v>
      </c>
      <c r="AE450" s="49" t="str">
        <f t="shared" ca="1" si="154"/>
        <v>EQUIPO 2</v>
      </c>
      <c r="AF450" s="49" t="str">
        <f t="shared" ca="1" si="155"/>
        <v>INICIO</v>
      </c>
      <c r="AG450" s="49">
        <f t="shared" ca="1" si="170"/>
        <v>1</v>
      </c>
      <c r="AH450" s="49">
        <f t="shared" ca="1" si="171"/>
        <v>0</v>
      </c>
      <c r="AI450" s="49">
        <f t="shared" ca="1" si="156"/>
        <v>1</v>
      </c>
      <c r="AJ450" s="49">
        <f t="shared" ca="1" si="157"/>
        <v>4500</v>
      </c>
      <c r="AK450" s="49">
        <f t="shared" ca="1" si="158"/>
        <v>3.3242434908170253</v>
      </c>
      <c r="AL450" s="49">
        <f t="shared" ca="1" si="159"/>
        <v>14959.095708676614</v>
      </c>
      <c r="AM450" s="49">
        <f t="shared" ca="1" si="152"/>
        <v>32910.010559088551</v>
      </c>
      <c r="AN450" s="49">
        <f t="shared" ca="1" si="160"/>
        <v>2025</v>
      </c>
      <c r="AO450" s="49">
        <f t="shared" ca="1" si="161"/>
        <v>3</v>
      </c>
      <c r="AU450" s="25">
        <v>440</v>
      </c>
      <c r="AV450" s="25">
        <v>0.97626713242357122</v>
      </c>
      <c r="AW450" s="25">
        <v>0.98255727857498432</v>
      </c>
      <c r="AX450" s="25">
        <v>0.98224873394647572</v>
      </c>
      <c r="AY450" s="25">
        <v>0.9926116498356421</v>
      </c>
      <c r="AZ450" s="25">
        <v>0.98469555392981534</v>
      </c>
      <c r="BA450" s="25">
        <v>0.98457565114506651</v>
      </c>
      <c r="BB450" s="25">
        <v>0.99008239348525018</v>
      </c>
      <c r="BC450" s="25">
        <v>0.98676547689813598</v>
      </c>
      <c r="BD450" s="25">
        <v>0.97872466128963875</v>
      </c>
      <c r="BE450" s="25">
        <v>0.9814786145281279</v>
      </c>
      <c r="BF450" s="25">
        <v>0.97877773365026155</v>
      </c>
      <c r="BG450" s="25">
        <v>0.98053319699810237</v>
      </c>
      <c r="BH450" s="25">
        <v>0.97626713242357122</v>
      </c>
      <c r="BI450" s="25">
        <v>0.98321819023077595</v>
      </c>
    </row>
    <row r="451" spans="4:61">
      <c r="D451" s="25">
        <v>447</v>
      </c>
      <c r="E451" s="56">
        <f t="shared" ca="1" si="162"/>
        <v>7.6462393073965851E-2</v>
      </c>
      <c r="F451" s="42">
        <f t="shared" ca="1" si="163"/>
        <v>679.75100904340616</v>
      </c>
      <c r="G451" s="42"/>
      <c r="H451" s="25">
        <v>447</v>
      </c>
      <c r="I451" s="42">
        <f t="shared" ca="1" si="164"/>
        <v>0.38541398033147911</v>
      </c>
      <c r="J451" s="42">
        <f t="shared" ca="1" si="165"/>
        <v>3.4257855377173234</v>
      </c>
      <c r="K451" s="4"/>
      <c r="L451" s="4"/>
      <c r="M451" s="4"/>
      <c r="O451" s="25">
        <v>447</v>
      </c>
      <c r="P451" s="58">
        <f t="shared" ca="1" si="166"/>
        <v>0.12928501234205836</v>
      </c>
      <c r="Q451" s="42">
        <f t="shared" ca="1" si="167"/>
        <v>554.18656478721584</v>
      </c>
      <c r="R451" s="42"/>
      <c r="S451" s="25">
        <v>447</v>
      </c>
      <c r="T451" s="58">
        <f t="shared" ca="1" si="168"/>
        <v>0.65445613821557025</v>
      </c>
      <c r="U451" s="42">
        <f t="shared" ca="1" si="169"/>
        <v>3.6199301526950798</v>
      </c>
      <c r="W451" s="1"/>
      <c r="X451" s="1"/>
      <c r="Y451" s="1"/>
      <c r="Z451" s="1"/>
      <c r="AC451" s="49">
        <v>448</v>
      </c>
      <c r="AD451" s="90">
        <f t="shared" ca="1" si="153"/>
        <v>45729.765077357712</v>
      </c>
      <c r="AE451" s="49" t="str">
        <f t="shared" ca="1" si="154"/>
        <v>EQUIPO 2</v>
      </c>
      <c r="AF451" s="49" t="str">
        <f t="shared" ca="1" si="155"/>
        <v>FIN</v>
      </c>
      <c r="AG451" s="49">
        <f t="shared" ca="1" si="170"/>
        <v>1</v>
      </c>
      <c r="AH451" s="49">
        <f t="shared" ca="1" si="171"/>
        <v>1</v>
      </c>
      <c r="AI451" s="49">
        <f t="shared" ca="1" si="156"/>
        <v>1</v>
      </c>
      <c r="AJ451" s="49">
        <f t="shared" ca="1" si="157"/>
        <v>9900</v>
      </c>
      <c r="AK451" s="49">
        <f t="shared" ca="1" si="158"/>
        <v>247.39833749929676</v>
      </c>
      <c r="AL451" s="49">
        <f t="shared" ca="1" si="159"/>
        <v>2449243.5412430381</v>
      </c>
      <c r="AM451" s="49">
        <f t="shared" ca="1" si="152"/>
        <v>2449243.5412430381</v>
      </c>
      <c r="AN451" s="49">
        <f t="shared" ca="1" si="160"/>
        <v>2025</v>
      </c>
      <c r="AO451" s="49">
        <f t="shared" ca="1" si="161"/>
        <v>3</v>
      </c>
      <c r="AU451" s="25">
        <v>441</v>
      </c>
      <c r="AV451" s="25">
        <v>0.99246904547557768</v>
      </c>
      <c r="AW451" s="25">
        <v>0.99350852707940829</v>
      </c>
      <c r="AX451" s="25">
        <v>0.97649074806209568</v>
      </c>
      <c r="AY451" s="25">
        <v>0.96906582713828282</v>
      </c>
      <c r="AZ451" s="25">
        <v>0.98763376135476644</v>
      </c>
      <c r="BA451" s="25">
        <v>0.98512035315727586</v>
      </c>
      <c r="BB451" s="25">
        <v>0.99236395298418867</v>
      </c>
      <c r="BC451" s="25">
        <v>0.97913414709131974</v>
      </c>
      <c r="BD451" s="25">
        <v>0.97780528510618148</v>
      </c>
      <c r="BE451" s="25">
        <v>0.99348375294220992</v>
      </c>
      <c r="BF451" s="25">
        <v>0.99298783251918699</v>
      </c>
      <c r="BG451" s="25">
        <v>0.99376422137805864</v>
      </c>
      <c r="BH451" s="25">
        <v>0.96906582713828282</v>
      </c>
      <c r="BI451" s="25">
        <v>0.98627874581722419</v>
      </c>
    </row>
    <row r="452" spans="4:61">
      <c r="D452" s="25">
        <v>448</v>
      </c>
      <c r="E452" s="56">
        <f t="shared" ca="1" si="162"/>
        <v>0.5267954605363947</v>
      </c>
      <c r="F452" s="42">
        <f t="shared" ca="1" si="163"/>
        <v>142.4333351223485</v>
      </c>
      <c r="G452" s="42"/>
      <c r="H452" s="25">
        <v>448</v>
      </c>
      <c r="I452" s="42">
        <f t="shared" ca="1" si="164"/>
        <v>0.13614555231865122</v>
      </c>
      <c r="J452" s="42">
        <f t="shared" ca="1" si="165"/>
        <v>3.1624478886535385</v>
      </c>
      <c r="K452" s="4"/>
      <c r="L452" s="4"/>
      <c r="M452" s="4"/>
      <c r="O452" s="25">
        <v>448</v>
      </c>
      <c r="P452" s="58">
        <f t="shared" ca="1" si="166"/>
        <v>0.3737489581593838</v>
      </c>
      <c r="Q452" s="42">
        <f t="shared" ca="1" si="167"/>
        <v>256.61142568832929</v>
      </c>
      <c r="R452" s="42"/>
      <c r="S452" s="25">
        <v>448</v>
      </c>
      <c r="T452" s="58">
        <f t="shared" ca="1" si="168"/>
        <v>0.30465747246608377</v>
      </c>
      <c r="U452" s="42">
        <f t="shared" ca="1" si="169"/>
        <v>3.3422904275607332</v>
      </c>
      <c r="W452" s="1"/>
      <c r="X452" s="1"/>
      <c r="Y452" s="1"/>
      <c r="Z452" s="1"/>
      <c r="AC452" s="49">
        <v>449</v>
      </c>
      <c r="AD452" s="90">
        <f t="shared" ca="1" si="153"/>
        <v>45740.073341420182</v>
      </c>
      <c r="AE452" s="49" t="str">
        <f t="shared" ca="1" si="154"/>
        <v>EQUIPO 2</v>
      </c>
      <c r="AF452" s="49" t="str">
        <f t="shared" ca="1" si="155"/>
        <v>INICIO</v>
      </c>
      <c r="AG452" s="49">
        <f t="shared" ca="1" si="170"/>
        <v>1</v>
      </c>
      <c r="AH452" s="49">
        <f t="shared" ca="1" si="171"/>
        <v>0</v>
      </c>
      <c r="AI452" s="49">
        <f t="shared" ca="1" si="156"/>
        <v>1</v>
      </c>
      <c r="AJ452" s="49">
        <f t="shared" ca="1" si="157"/>
        <v>4500</v>
      </c>
      <c r="AK452" s="49">
        <f t="shared" ca="1" si="158"/>
        <v>3.89526419097092</v>
      </c>
      <c r="AL452" s="49">
        <f t="shared" ca="1" si="159"/>
        <v>17528.68885936914</v>
      </c>
      <c r="AM452" s="49">
        <f t="shared" ref="AM452:AM515" ca="1" si="172">$AR$2*AK452</f>
        <v>38563.115490612108</v>
      </c>
      <c r="AN452" s="49">
        <f t="shared" ca="1" si="160"/>
        <v>2025</v>
      </c>
      <c r="AO452" s="49">
        <f t="shared" ca="1" si="161"/>
        <v>3</v>
      </c>
      <c r="AU452" s="25">
        <v>442</v>
      </c>
      <c r="AV452" s="25">
        <v>0.99161025981114959</v>
      </c>
      <c r="AW452" s="25">
        <v>0.99508157258545127</v>
      </c>
      <c r="AX452" s="25">
        <v>0.97988126663154185</v>
      </c>
      <c r="AY452" s="25">
        <v>0.99225047392542076</v>
      </c>
      <c r="AZ452" s="25">
        <v>0.98708709399785577</v>
      </c>
      <c r="BA452" s="25">
        <v>0.98595201921037201</v>
      </c>
      <c r="BB452" s="25">
        <v>0.99076407490470719</v>
      </c>
      <c r="BC452" s="25">
        <v>0.99062430401371038</v>
      </c>
      <c r="BD452" s="25">
        <v>0.99465864546721772</v>
      </c>
      <c r="BE452" s="25">
        <v>0.99297919450221073</v>
      </c>
      <c r="BF452" s="25">
        <v>0.98556545191818368</v>
      </c>
      <c r="BG452" s="25">
        <v>0.99293761708318518</v>
      </c>
      <c r="BH452" s="25">
        <v>0.97988126663154185</v>
      </c>
      <c r="BI452" s="25">
        <v>0.98994698010644266</v>
      </c>
    </row>
    <row r="453" spans="4:61">
      <c r="D453" s="25">
        <v>449</v>
      </c>
      <c r="E453" s="56">
        <f t="shared" ca="1" si="162"/>
        <v>0.78224406189675744</v>
      </c>
      <c r="F453" s="42">
        <f t="shared" ca="1" si="163"/>
        <v>48.404634167384906</v>
      </c>
      <c r="G453" s="42"/>
      <c r="H453" s="25">
        <v>449</v>
      </c>
      <c r="I453" s="42">
        <f t="shared" ca="1" si="164"/>
        <v>0.85400807686514035</v>
      </c>
      <c r="J453" s="42">
        <f t="shared" ca="1" si="165"/>
        <v>3.8649718779687534</v>
      </c>
      <c r="K453" s="4"/>
      <c r="L453" s="4"/>
      <c r="M453" s="4"/>
      <c r="O453" s="25">
        <v>449</v>
      </c>
      <c r="P453" s="58">
        <f t="shared" ca="1" si="166"/>
        <v>0.69447289783304211</v>
      </c>
      <c r="Q453" s="42">
        <f t="shared" ca="1" si="167"/>
        <v>90.260104569913722</v>
      </c>
      <c r="R453" s="42"/>
      <c r="S453" s="25">
        <v>449</v>
      </c>
      <c r="T453" s="58">
        <f t="shared" ca="1" si="168"/>
        <v>0.93078703894144987</v>
      </c>
      <c r="U453" s="42">
        <f t="shared" ca="1" si="169"/>
        <v>3.951319619932574</v>
      </c>
      <c r="W453" s="1"/>
      <c r="X453" s="1"/>
      <c r="Y453" s="1"/>
      <c r="Z453" s="1"/>
      <c r="AC453" s="49">
        <v>450</v>
      </c>
      <c r="AD453" s="90">
        <f t="shared" ref="AD453:AD516" ca="1" si="173">SMALL($W$5:$AA$504,AC453)</f>
        <v>45740.235644094806</v>
      </c>
      <c r="AE453" s="49" t="str">
        <f t="shared" ref="AE453:AE516" ca="1" si="174">IFERROR(IF(VLOOKUP(AD453,$W$5:$W$504,1,0)&gt;0,$W$3,""),IFERROR(IF(VLOOKUP(AD453,$X$5:$X$504,1,0)&gt;0,$X$3,""),IFERROR(IF(VLOOKUP(AD453,$Y$5:$Y$504,1,0)&gt;0,$Y$3,""),IFERROR(IF(VLOOKUP(AD453,$Z$5:$Z$504,1,0)&gt;0,$Z$3,""),IFERROR(IF(VLOOKUP(AD453,$AA$5:$AA$64,1,0)&gt;0,$AA$3,""),"ERROR")))))</f>
        <v>EQUIPO 2</v>
      </c>
      <c r="AF453" s="49" t="str">
        <f t="shared" ref="AF453:AF516" ca="1" si="175">IFERROR(IF(VLOOKUP(AD453,$W$5:$W$504,1,0)&gt;0,$W$4,""),IFERROR(IF(VLOOKUP(AD453,$X$5:$X$504,1,0)&gt;0,$X$4,""),IFERROR(IF(VLOOKUP(AD453,$Y$5:$Y$504,1,0)&gt;0,$Y$4,""),IFERROR(IF(VLOOKUP(AD453,$Z$5:$Z$504,1,0)&gt;0,$Z$4,""),IFERROR(IF(VLOOKUP(AD453,$AA$5:$AA$64,1,0)&gt;0,$AA$3,""),"ERROR")))))</f>
        <v>FIN</v>
      </c>
      <c r="AG453" s="49">
        <f t="shared" ca="1" si="170"/>
        <v>1</v>
      </c>
      <c r="AH453" s="49">
        <f t="shared" ca="1" si="171"/>
        <v>1</v>
      </c>
      <c r="AI453" s="49">
        <f t="shared" ref="AI453:AI516" ca="1" si="176">IF(AG453=1,1,IF(AH453=1,1,0))</f>
        <v>1</v>
      </c>
      <c r="AJ453" s="49">
        <f t="shared" ref="AJ453:AJ516" ca="1" si="177">IF((IF(AG453=1,$F$3,0)+IF(AH453=1,$Q$3,0))&gt;$AR$2,$AR$2,IF(AG453=1,$F$3,0)+IF(AH453=1,$Q$3,0))</f>
        <v>9900</v>
      </c>
      <c r="AK453" s="49">
        <f t="shared" ref="AK453:AK516" ca="1" si="178">(AD454-AD453)*24</f>
        <v>34.244015725620557</v>
      </c>
      <c r="AL453" s="49">
        <f t="shared" ref="AL453:AL516" ca="1" si="179">AI453*AK453*AJ453</f>
        <v>339015.75568364351</v>
      </c>
      <c r="AM453" s="49">
        <f t="shared" ca="1" si="172"/>
        <v>339015.75568364351</v>
      </c>
      <c r="AN453" s="49">
        <f t="shared" ref="AN453:AN516" ca="1" si="180">YEAR(AD453)</f>
        <v>2025</v>
      </c>
      <c r="AO453" s="49">
        <f t="shared" ref="AO453:AO516" ca="1" si="181">MONTH(AD453)</f>
        <v>3</v>
      </c>
      <c r="AU453" s="25">
        <v>443</v>
      </c>
      <c r="AV453" s="25">
        <v>0.98277906918711688</v>
      </c>
      <c r="AW453" s="25">
        <v>0.9911120819555238</v>
      </c>
      <c r="AX453" s="25">
        <v>0.98092353345263072</v>
      </c>
      <c r="AY453" s="25">
        <v>0.99446688768450708</v>
      </c>
      <c r="AZ453" s="25">
        <v>0.98831819670369681</v>
      </c>
      <c r="BA453" s="25">
        <v>0.99307199400154234</v>
      </c>
      <c r="BB453" s="25">
        <v>0.98629929825539908</v>
      </c>
      <c r="BC453" s="25">
        <v>0.97764580508173282</v>
      </c>
      <c r="BD453" s="25">
        <v>0.98406677550652111</v>
      </c>
      <c r="BE453" s="25">
        <v>0.98874509242549991</v>
      </c>
      <c r="BF453" s="25">
        <v>0.98796205570545148</v>
      </c>
      <c r="BG453" s="25">
        <v>0.98464563595997912</v>
      </c>
      <c r="BH453" s="25">
        <v>0.97764580508173282</v>
      </c>
      <c r="BI453" s="25">
        <v>0.98661991675747485</v>
      </c>
    </row>
    <row r="454" spans="4:61">
      <c r="D454" s="25">
        <v>450</v>
      </c>
      <c r="E454" s="56">
        <f t="shared" ref="E454:E504" ca="1" si="182">RAND()</f>
        <v>0.719065853567594</v>
      </c>
      <c r="F454" s="42">
        <f t="shared" ref="F454:F504" ca="1" si="183">$B$6*(-LN(E454))^(1/$B$7)</f>
        <v>67.444995298750129</v>
      </c>
      <c r="G454" s="42"/>
      <c r="H454" s="25">
        <v>450</v>
      </c>
      <c r="I454" s="42">
        <f t="shared" ref="I454:I504" ca="1" si="184">RAND()</f>
        <v>0.70083950274076745</v>
      </c>
      <c r="J454" s="42">
        <f t="shared" ref="J454:J504" ca="1" si="185">NORMINV(I454,$B$11,$B$13)</f>
        <v>3.69291043487436</v>
      </c>
      <c r="K454" s="4"/>
      <c r="L454" s="4"/>
      <c r="M454" s="4"/>
      <c r="O454" s="25">
        <v>450</v>
      </c>
      <c r="P454" s="58">
        <f t="shared" ref="P454:P504" ca="1" si="186">RAND()</f>
        <v>0.47794377877188787</v>
      </c>
      <c r="Q454" s="42">
        <f t="shared" ref="Q454:Q504" ca="1" si="187">$M$6*(-LN(P454))^(1/$M$7)</f>
        <v>189.62400187152363</v>
      </c>
      <c r="R454" s="42"/>
      <c r="S454" s="25">
        <v>450</v>
      </c>
      <c r="T454" s="58">
        <f t="shared" ref="T454:T504" ca="1" si="188">RAND()</f>
        <v>0.82643754855393503</v>
      </c>
      <c r="U454" s="42">
        <f t="shared" ref="U454:U504" ca="1" si="189">NORMINV(T454,$M$11,$M$13)</f>
        <v>3.7858241034605471</v>
      </c>
      <c r="W454" s="1"/>
      <c r="X454" s="1"/>
      <c r="Y454" s="1"/>
      <c r="Z454" s="1"/>
      <c r="AC454" s="49">
        <v>451</v>
      </c>
      <c r="AD454" s="90">
        <f t="shared" ca="1" si="173"/>
        <v>45741.662478083374</v>
      </c>
      <c r="AE454" s="49" t="str">
        <f t="shared" ca="1" si="174"/>
        <v>EQUIPO 1</v>
      </c>
      <c r="AF454" s="49" t="str">
        <f t="shared" ca="1" si="175"/>
        <v>INICIO</v>
      </c>
      <c r="AG454" s="49">
        <f t="shared" ref="AG454:AG517" ca="1" si="190">IF(AE454&lt;&gt;$AG$3,AG453,IF(AF454="INICIO",0,IF(AF454="FIN",1,"ERROR")))</f>
        <v>0</v>
      </c>
      <c r="AH454" s="49">
        <f t="shared" ref="AH454:AH517" ca="1" si="191">IF(AE454&lt;&gt;$AH$3,AH453,IF(AF454="INICIO",0,IF(AF454="FIN",1,"ERROR")))</f>
        <v>1</v>
      </c>
      <c r="AI454" s="49">
        <f t="shared" ca="1" si="176"/>
        <v>1</v>
      </c>
      <c r="AJ454" s="49">
        <f t="shared" ca="1" si="177"/>
        <v>5400</v>
      </c>
      <c r="AK454" s="49">
        <f t="shared" ca="1" si="178"/>
        <v>3.8068334193667397</v>
      </c>
      <c r="AL454" s="49">
        <f t="shared" ca="1" si="179"/>
        <v>20556.900464580394</v>
      </c>
      <c r="AM454" s="49">
        <f t="shared" ca="1" si="172"/>
        <v>37687.650851730723</v>
      </c>
      <c r="AN454" s="49">
        <f t="shared" ca="1" si="180"/>
        <v>2025</v>
      </c>
      <c r="AO454" s="49">
        <f t="shared" ca="1" si="181"/>
        <v>3</v>
      </c>
      <c r="AU454" s="25">
        <v>444</v>
      </c>
      <c r="AV454" s="25">
        <v>1</v>
      </c>
      <c r="AW454" s="25">
        <v>0.98600364016603936</v>
      </c>
      <c r="AX454" s="25">
        <v>0.98901014000410725</v>
      </c>
      <c r="AY454" s="25">
        <v>0.98196798053136092</v>
      </c>
      <c r="AZ454" s="25">
        <v>0.97829145196778466</v>
      </c>
      <c r="BA454" s="25">
        <v>0.99475492567223478</v>
      </c>
      <c r="BB454" s="25">
        <v>0.98613836058478455</v>
      </c>
      <c r="BC454" s="25">
        <v>0.9900377733687602</v>
      </c>
      <c r="BD454" s="25">
        <v>0.99297404005045875</v>
      </c>
      <c r="BE454" s="25">
        <v>0.98225726497601007</v>
      </c>
      <c r="BF454" s="25">
        <v>0.99077321935304408</v>
      </c>
      <c r="BG454" s="25">
        <v>0.99108736152728938</v>
      </c>
      <c r="BH454" s="25">
        <v>0.97829145196778466</v>
      </c>
      <c r="BI454" s="25">
        <v>0.98860468779252042</v>
      </c>
    </row>
    <row r="455" spans="4:61">
      <c r="D455" s="25">
        <v>451</v>
      </c>
      <c r="E455" s="56">
        <f t="shared" ca="1" si="182"/>
        <v>0.94808589936192877</v>
      </c>
      <c r="F455" s="42">
        <f t="shared" ca="1" si="183"/>
        <v>8.6797148468088583</v>
      </c>
      <c r="G455" s="42"/>
      <c r="H455" s="25">
        <v>451</v>
      </c>
      <c r="I455" s="42">
        <f t="shared" ca="1" si="184"/>
        <v>0.90371913456557973</v>
      </c>
      <c r="J455" s="42">
        <f t="shared" ca="1" si="185"/>
        <v>3.9463585984853293</v>
      </c>
      <c r="K455" s="4"/>
      <c r="L455" s="4"/>
      <c r="M455" s="4"/>
      <c r="O455" s="25">
        <v>451</v>
      </c>
      <c r="P455" s="58">
        <f t="shared" ca="1" si="186"/>
        <v>0.17127316378546009</v>
      </c>
      <c r="Q455" s="42">
        <f t="shared" ca="1" si="187"/>
        <v>474.32020802143052</v>
      </c>
      <c r="R455" s="42"/>
      <c r="S455" s="25">
        <v>451</v>
      </c>
      <c r="T455" s="58">
        <f t="shared" ca="1" si="188"/>
        <v>0.72178882645642051</v>
      </c>
      <c r="U455" s="42">
        <f t="shared" ca="1" si="189"/>
        <v>3.6782387543064594</v>
      </c>
      <c r="W455" s="1"/>
      <c r="X455" s="1"/>
      <c r="Y455" s="1"/>
      <c r="Z455" s="1"/>
      <c r="AC455" s="49">
        <v>452</v>
      </c>
      <c r="AD455" s="90">
        <f t="shared" ca="1" si="173"/>
        <v>45741.821096142514</v>
      </c>
      <c r="AE455" s="49" t="str">
        <f t="shared" ca="1" si="174"/>
        <v>EQUIPO 1</v>
      </c>
      <c r="AF455" s="49" t="str">
        <f t="shared" ca="1" si="175"/>
        <v>FIN</v>
      </c>
      <c r="AG455" s="49">
        <f t="shared" ca="1" si="190"/>
        <v>1</v>
      </c>
      <c r="AH455" s="49">
        <f t="shared" ca="1" si="191"/>
        <v>1</v>
      </c>
      <c r="AI455" s="49">
        <f t="shared" ca="1" si="176"/>
        <v>1</v>
      </c>
      <c r="AJ455" s="49">
        <f t="shared" ca="1" si="177"/>
        <v>9900</v>
      </c>
      <c r="AK455" s="49">
        <f t="shared" ca="1" si="178"/>
        <v>23.114058188977651</v>
      </c>
      <c r="AL455" s="49">
        <f t="shared" ca="1" si="179"/>
        <v>228829.17607087875</v>
      </c>
      <c r="AM455" s="49">
        <f t="shared" ca="1" si="172"/>
        <v>228829.17607087875</v>
      </c>
      <c r="AN455" s="49">
        <f t="shared" ca="1" si="180"/>
        <v>2025</v>
      </c>
      <c r="AO455" s="49">
        <f t="shared" ca="1" si="181"/>
        <v>3</v>
      </c>
      <c r="AU455" s="25">
        <v>445</v>
      </c>
      <c r="AV455" s="25">
        <v>0.98964232361117455</v>
      </c>
      <c r="AW455" s="25">
        <v>0.99326282797172705</v>
      </c>
      <c r="AX455" s="25">
        <v>0.97710055163113241</v>
      </c>
      <c r="AY455" s="25">
        <v>0.98444555235345177</v>
      </c>
      <c r="AZ455" s="25">
        <v>0.98012149697284434</v>
      </c>
      <c r="BA455" s="25">
        <v>0.98677622094235795</v>
      </c>
      <c r="BB455" s="25">
        <v>0.9893684282045121</v>
      </c>
      <c r="BC455" s="25">
        <v>0.984462425260757</v>
      </c>
      <c r="BD455" s="25">
        <v>0.97993461292041484</v>
      </c>
      <c r="BE455" s="25">
        <v>0.99268908129466538</v>
      </c>
      <c r="BF455" s="25">
        <v>0.98940188446468891</v>
      </c>
      <c r="BG455" s="25">
        <v>0.98409366301132672</v>
      </c>
      <c r="BH455" s="25">
        <v>0.97710055163113241</v>
      </c>
      <c r="BI455" s="25">
        <v>0.98593603182594902</v>
      </c>
    </row>
    <row r="456" spans="4:61">
      <c r="D456" s="25">
        <v>452</v>
      </c>
      <c r="E456" s="56">
        <f t="shared" ca="1" si="182"/>
        <v>0.64442883389359906</v>
      </c>
      <c r="F456" s="42">
        <f t="shared" ca="1" si="183"/>
        <v>93.139253545790012</v>
      </c>
      <c r="G456" s="42"/>
      <c r="H456" s="25">
        <v>452</v>
      </c>
      <c r="I456" s="42">
        <f t="shared" ca="1" si="184"/>
        <v>0.37092254396843805</v>
      </c>
      <c r="J456" s="42">
        <f t="shared" ca="1" si="185"/>
        <v>3.4133391381428284</v>
      </c>
      <c r="K456" s="4"/>
      <c r="L456" s="4"/>
      <c r="M456" s="4"/>
      <c r="O456" s="25">
        <v>452</v>
      </c>
      <c r="P456" s="58">
        <f t="shared" ca="1" si="186"/>
        <v>0.86486506041822353</v>
      </c>
      <c r="Q456" s="42">
        <f t="shared" ca="1" si="187"/>
        <v>34.252900490165359</v>
      </c>
      <c r="R456" s="42"/>
      <c r="S456" s="25">
        <v>452</v>
      </c>
      <c r="T456" s="58">
        <f t="shared" ca="1" si="188"/>
        <v>0.53049802867190654</v>
      </c>
      <c r="U456" s="42">
        <f t="shared" ca="1" si="189"/>
        <v>3.5218678849447786</v>
      </c>
      <c r="W456" s="1"/>
      <c r="X456" s="1"/>
      <c r="Y456" s="1"/>
      <c r="Z456" s="1"/>
      <c r="AC456" s="49">
        <v>453</v>
      </c>
      <c r="AD456" s="90">
        <f t="shared" ca="1" si="173"/>
        <v>45742.784181900388</v>
      </c>
      <c r="AE456" s="49" t="str">
        <f t="shared" ca="1" si="174"/>
        <v>EQUIPO 1</v>
      </c>
      <c r="AF456" s="49" t="str">
        <f t="shared" ca="1" si="175"/>
        <v>INICIO</v>
      </c>
      <c r="AG456" s="49">
        <f t="shared" ca="1" si="190"/>
        <v>0</v>
      </c>
      <c r="AH456" s="49">
        <f t="shared" ca="1" si="191"/>
        <v>1</v>
      </c>
      <c r="AI456" s="49">
        <f t="shared" ca="1" si="176"/>
        <v>1</v>
      </c>
      <c r="AJ456" s="49">
        <f t="shared" ca="1" si="177"/>
        <v>5400</v>
      </c>
      <c r="AK456" s="49">
        <f t="shared" ca="1" si="178"/>
        <v>3.7325943956966512</v>
      </c>
      <c r="AL456" s="49">
        <f t="shared" ca="1" si="179"/>
        <v>20156.009736761916</v>
      </c>
      <c r="AM456" s="49">
        <f t="shared" ca="1" si="172"/>
        <v>36952.684517396847</v>
      </c>
      <c r="AN456" s="49">
        <f t="shared" ca="1" si="180"/>
        <v>2025</v>
      </c>
      <c r="AO456" s="49">
        <f t="shared" ca="1" si="181"/>
        <v>3</v>
      </c>
      <c r="AU456" s="25">
        <v>446</v>
      </c>
      <c r="AV456" s="25">
        <v>0.97776166754049343</v>
      </c>
      <c r="AW456" s="25">
        <v>0.99066913165057757</v>
      </c>
      <c r="AX456" s="25">
        <v>0.9979024443392116</v>
      </c>
      <c r="AY456" s="25">
        <v>0.99058457405356293</v>
      </c>
      <c r="AZ456" s="25">
        <v>0.99389898820388556</v>
      </c>
      <c r="BA456" s="25">
        <v>0.9845304061504343</v>
      </c>
      <c r="BB456" s="25">
        <v>0.986245550950692</v>
      </c>
      <c r="BC456" s="25">
        <v>0.98917699291310823</v>
      </c>
      <c r="BD456" s="25">
        <v>0.9857794988979669</v>
      </c>
      <c r="BE456" s="25">
        <v>0.99006590000791594</v>
      </c>
      <c r="BF456" s="25">
        <v>0.98398306453117668</v>
      </c>
      <c r="BG456" s="25">
        <v>0.98993533860295124</v>
      </c>
      <c r="BH456" s="25">
        <v>0.97776166754049343</v>
      </c>
      <c r="BI456" s="25">
        <v>0.98840913545152131</v>
      </c>
    </row>
    <row r="457" spans="4:61">
      <c r="D457" s="25">
        <v>453</v>
      </c>
      <c r="E457" s="56">
        <f t="shared" ca="1" si="182"/>
        <v>0.85360965483631102</v>
      </c>
      <c r="F457" s="42">
        <f t="shared" ca="1" si="183"/>
        <v>29.528693957045274</v>
      </c>
      <c r="G457" s="42"/>
      <c r="H457" s="25">
        <v>453</v>
      </c>
      <c r="I457" s="42">
        <f t="shared" ca="1" si="184"/>
        <v>5.6283323247161121E-2</v>
      </c>
      <c r="J457" s="42">
        <f t="shared" ca="1" si="185"/>
        <v>3.0027950316073326</v>
      </c>
      <c r="K457" s="4"/>
      <c r="L457" s="4"/>
      <c r="M457" s="4"/>
      <c r="O457" s="25">
        <v>453</v>
      </c>
      <c r="P457" s="58">
        <f t="shared" ca="1" si="186"/>
        <v>0.61766218516004656</v>
      </c>
      <c r="Q457" s="42">
        <f t="shared" ca="1" si="187"/>
        <v>121.02634260575715</v>
      </c>
      <c r="R457" s="42"/>
      <c r="S457" s="25">
        <v>453</v>
      </c>
      <c r="T457" s="58">
        <f t="shared" ca="1" si="188"/>
        <v>0.76490344497998564</v>
      </c>
      <c r="U457" s="42">
        <f t="shared" ca="1" si="189"/>
        <v>3.7191929094465044</v>
      </c>
      <c r="W457" s="1"/>
      <c r="X457" s="1"/>
      <c r="Y457" s="1"/>
      <c r="Z457" s="1"/>
      <c r="AC457" s="49">
        <v>454</v>
      </c>
      <c r="AD457" s="90">
        <f t="shared" ca="1" si="173"/>
        <v>45742.939706666875</v>
      </c>
      <c r="AE457" s="49" t="str">
        <f t="shared" ca="1" si="174"/>
        <v>EQUIPO 1</v>
      </c>
      <c r="AF457" s="49" t="str">
        <f t="shared" ca="1" si="175"/>
        <v>FIN</v>
      </c>
      <c r="AG457" s="49">
        <f t="shared" ca="1" si="190"/>
        <v>1</v>
      </c>
      <c r="AH457" s="49">
        <f t="shared" ca="1" si="191"/>
        <v>1</v>
      </c>
      <c r="AI457" s="49">
        <f t="shared" ca="1" si="176"/>
        <v>1</v>
      </c>
      <c r="AJ457" s="49">
        <f t="shared" ca="1" si="177"/>
        <v>9900</v>
      </c>
      <c r="AK457" s="49">
        <f t="shared" ca="1" si="178"/>
        <v>119.3274486597511</v>
      </c>
      <c r="AL457" s="49">
        <f t="shared" ca="1" si="179"/>
        <v>1181341.7417315359</v>
      </c>
      <c r="AM457" s="49">
        <f t="shared" ca="1" si="172"/>
        <v>1181341.7417315359</v>
      </c>
      <c r="AN457" s="49">
        <f t="shared" ca="1" si="180"/>
        <v>2025</v>
      </c>
      <c r="AO457" s="49">
        <f t="shared" ca="1" si="181"/>
        <v>3</v>
      </c>
      <c r="AU457" s="25">
        <v>447</v>
      </c>
      <c r="AV457" s="25">
        <v>0.98982891092464087</v>
      </c>
      <c r="AW457" s="25">
        <v>0.99099984927780327</v>
      </c>
      <c r="AX457" s="25">
        <v>0.99453130237167731</v>
      </c>
      <c r="AY457" s="25">
        <v>0.98225004270043181</v>
      </c>
      <c r="AZ457" s="25">
        <v>0.98213915877463498</v>
      </c>
      <c r="BA457" s="25">
        <v>0.99125107245570032</v>
      </c>
      <c r="BB457" s="25">
        <v>0.97092966702625483</v>
      </c>
      <c r="BC457" s="25">
        <v>0.97911342929750622</v>
      </c>
      <c r="BD457" s="25">
        <v>0.99326205117303834</v>
      </c>
      <c r="BE457" s="25">
        <v>0.98358964056462461</v>
      </c>
      <c r="BF457" s="25">
        <v>0.985080950993517</v>
      </c>
      <c r="BG457" s="25">
        <v>0.98999090956585789</v>
      </c>
      <c r="BH457" s="25">
        <v>0.97092966702625483</v>
      </c>
      <c r="BI457" s="25">
        <v>0.98610945766335234</v>
      </c>
    </row>
    <row r="458" spans="4:61">
      <c r="D458" s="25">
        <v>454</v>
      </c>
      <c r="E458" s="56">
        <f t="shared" ca="1" si="182"/>
        <v>0.14840333879843559</v>
      </c>
      <c r="F458" s="42">
        <f t="shared" ca="1" si="183"/>
        <v>485.94464178972368</v>
      </c>
      <c r="G458" s="42"/>
      <c r="H458" s="25">
        <v>454</v>
      </c>
      <c r="I458" s="42">
        <f t="shared" ca="1" si="184"/>
        <v>0.37688897912030805</v>
      </c>
      <c r="J458" s="42">
        <f t="shared" ca="1" si="185"/>
        <v>3.4184814948189226</v>
      </c>
      <c r="K458" s="4"/>
      <c r="L458" s="4"/>
      <c r="M458" s="4"/>
      <c r="O458" s="25">
        <v>454</v>
      </c>
      <c r="P458" s="58">
        <f t="shared" ca="1" si="186"/>
        <v>0.61972140153187105</v>
      </c>
      <c r="Q458" s="42">
        <f t="shared" ca="1" si="187"/>
        <v>120.14678273947209</v>
      </c>
      <c r="R458" s="42"/>
      <c r="S458" s="25">
        <v>454</v>
      </c>
      <c r="T458" s="58">
        <f t="shared" ca="1" si="188"/>
        <v>9.8360635082034742E-2</v>
      </c>
      <c r="U458" s="42">
        <f t="shared" ca="1" si="189"/>
        <v>3.1039337505792859</v>
      </c>
      <c r="W458" s="1"/>
      <c r="X458" s="1"/>
      <c r="Y458" s="1"/>
      <c r="Z458" s="1"/>
      <c r="AC458" s="49">
        <v>455</v>
      </c>
      <c r="AD458" s="90">
        <f t="shared" ca="1" si="173"/>
        <v>45747.911683694365</v>
      </c>
      <c r="AE458" s="49" t="str">
        <f t="shared" ca="1" si="174"/>
        <v>EQUIPO 1</v>
      </c>
      <c r="AF458" s="49" t="str">
        <f t="shared" ca="1" si="175"/>
        <v>INICIO</v>
      </c>
      <c r="AG458" s="49">
        <f t="shared" ca="1" si="190"/>
        <v>0</v>
      </c>
      <c r="AH458" s="49">
        <f t="shared" ca="1" si="191"/>
        <v>1</v>
      </c>
      <c r="AI458" s="49">
        <f t="shared" ca="1" si="176"/>
        <v>1</v>
      </c>
      <c r="AJ458" s="49">
        <f t="shared" ca="1" si="177"/>
        <v>5400</v>
      </c>
      <c r="AK458" s="49">
        <f t="shared" ca="1" si="178"/>
        <v>3.5150516980793327</v>
      </c>
      <c r="AL458" s="49">
        <f t="shared" ca="1" si="179"/>
        <v>18981.279169628397</v>
      </c>
      <c r="AM458" s="49">
        <f t="shared" ca="1" si="172"/>
        <v>34799.011810985394</v>
      </c>
      <c r="AN458" s="49">
        <f t="shared" ca="1" si="180"/>
        <v>2025</v>
      </c>
      <c r="AO458" s="49">
        <f t="shared" ca="1" si="181"/>
        <v>3</v>
      </c>
      <c r="AU458" s="25">
        <v>448</v>
      </c>
      <c r="AV458" s="25">
        <v>0.98588496578630647</v>
      </c>
      <c r="AW458" s="25">
        <v>0.99131119092129649</v>
      </c>
      <c r="AX458" s="25">
        <v>0.98578518347221411</v>
      </c>
      <c r="AY458" s="25">
        <v>0.98803859653561599</v>
      </c>
      <c r="AZ458" s="25">
        <v>0.98871502837684588</v>
      </c>
      <c r="BA458" s="25">
        <v>0.97648658635909236</v>
      </c>
      <c r="BB458" s="25">
        <v>0.98879336380341132</v>
      </c>
      <c r="BC458" s="25">
        <v>0.98856732994467933</v>
      </c>
      <c r="BD458" s="25">
        <v>0.9926111460764302</v>
      </c>
      <c r="BE458" s="25">
        <v>0.98800938386627801</v>
      </c>
      <c r="BF458" s="25">
        <v>0.98209748331871449</v>
      </c>
      <c r="BG458" s="25">
        <v>0.98882049346721446</v>
      </c>
      <c r="BH458" s="25">
        <v>0.97648658635909236</v>
      </c>
      <c r="BI458" s="25">
        <v>0.98712764699932998</v>
      </c>
    </row>
    <row r="459" spans="4:61">
      <c r="D459" s="25">
        <v>455</v>
      </c>
      <c r="E459" s="56">
        <f t="shared" ca="1" si="182"/>
        <v>0.71286512157742288</v>
      </c>
      <c r="F459" s="42">
        <f t="shared" ca="1" si="183"/>
        <v>69.440917714454741</v>
      </c>
      <c r="G459" s="42"/>
      <c r="H459" s="25">
        <v>455</v>
      </c>
      <c r="I459" s="42">
        <f t="shared" ca="1" si="184"/>
        <v>0.44281840006013784</v>
      </c>
      <c r="J459" s="42">
        <f t="shared" ca="1" si="185"/>
        <v>3.473935005083876</v>
      </c>
      <c r="K459" s="4"/>
      <c r="L459" s="4"/>
      <c r="M459" s="4"/>
      <c r="O459" s="25">
        <v>455</v>
      </c>
      <c r="P459" s="58">
        <f t="shared" ca="1" si="186"/>
        <v>0.38650293214695441</v>
      </c>
      <c r="Q459" s="42">
        <f t="shared" ca="1" si="187"/>
        <v>247.41353821761817</v>
      </c>
      <c r="R459" s="42"/>
      <c r="S459" s="25">
        <v>455</v>
      </c>
      <c r="T459" s="58">
        <f t="shared" ca="1" si="188"/>
        <v>0.42105191240630724</v>
      </c>
      <c r="U459" s="42">
        <f t="shared" ca="1" si="189"/>
        <v>3.437599275066761</v>
      </c>
      <c r="W459" s="1"/>
      <c r="X459" s="1"/>
      <c r="Y459" s="1"/>
      <c r="Z459" s="1"/>
      <c r="AC459" s="49">
        <v>456</v>
      </c>
      <c r="AD459" s="90">
        <f t="shared" ca="1" si="173"/>
        <v>45748.058144181785</v>
      </c>
      <c r="AE459" s="49" t="str">
        <f t="shared" ca="1" si="174"/>
        <v>EQUIPO 1</v>
      </c>
      <c r="AF459" s="49" t="str">
        <f t="shared" ca="1" si="175"/>
        <v>FIN</v>
      </c>
      <c r="AG459" s="49">
        <f t="shared" ca="1" si="190"/>
        <v>1</v>
      </c>
      <c r="AH459" s="49">
        <f t="shared" ca="1" si="191"/>
        <v>1</v>
      </c>
      <c r="AI459" s="49">
        <f t="shared" ca="1" si="176"/>
        <v>1</v>
      </c>
      <c r="AJ459" s="49">
        <f t="shared" ca="1" si="177"/>
        <v>9900</v>
      </c>
      <c r="AK459" s="49">
        <f t="shared" ca="1" si="178"/>
        <v>380.13447272032499</v>
      </c>
      <c r="AL459" s="49">
        <f t="shared" ca="1" si="179"/>
        <v>3763331.2799312174</v>
      </c>
      <c r="AM459" s="49">
        <f t="shared" ca="1" si="172"/>
        <v>3763331.2799312174</v>
      </c>
      <c r="AN459" s="49">
        <f t="shared" ca="1" si="180"/>
        <v>2025</v>
      </c>
      <c r="AO459" s="49">
        <f t="shared" ca="1" si="181"/>
        <v>4</v>
      </c>
      <c r="AU459" s="25">
        <v>449</v>
      </c>
      <c r="AV459" s="25">
        <v>0.99777340752508736</v>
      </c>
      <c r="AW459" s="25">
        <v>0.98494875281261418</v>
      </c>
      <c r="AX459" s="25">
        <v>0.98307547431690578</v>
      </c>
      <c r="AY459" s="25">
        <v>0.99063441966836163</v>
      </c>
      <c r="AZ459" s="25">
        <v>0.98512730736715948</v>
      </c>
      <c r="BA459" s="25">
        <v>0.98853236815215728</v>
      </c>
      <c r="BB459" s="25">
        <v>0.96816368896206162</v>
      </c>
      <c r="BC459" s="25">
        <v>0.99733547341800821</v>
      </c>
      <c r="BD459" s="25">
        <v>0.98023572352731814</v>
      </c>
      <c r="BE459" s="25">
        <v>0.97590762118740548</v>
      </c>
      <c r="BF459" s="25">
        <v>0.97952372438823765</v>
      </c>
      <c r="BG459" s="25">
        <v>0.98839884203467099</v>
      </c>
      <c r="BH459" s="25">
        <v>0.96816368896206162</v>
      </c>
      <c r="BI459" s="25">
        <v>0.98486107581279736</v>
      </c>
    </row>
    <row r="460" spans="4:61">
      <c r="D460" s="25">
        <v>456</v>
      </c>
      <c r="E460" s="56">
        <f t="shared" ca="1" si="182"/>
        <v>0.64630283429702295</v>
      </c>
      <c r="F460" s="42">
        <f t="shared" ca="1" si="183"/>
        <v>92.44702010967282</v>
      </c>
      <c r="G460" s="42"/>
      <c r="H460" s="25">
        <v>456</v>
      </c>
      <c r="I460" s="42">
        <f t="shared" ca="1" si="184"/>
        <v>0.1979558246321913</v>
      </c>
      <c r="J460" s="42">
        <f t="shared" ca="1" si="185"/>
        <v>3.2437032277670461</v>
      </c>
      <c r="K460" s="4"/>
      <c r="L460" s="4"/>
      <c r="M460" s="4"/>
      <c r="O460" s="25">
        <v>456</v>
      </c>
      <c r="P460" s="58">
        <f t="shared" ca="1" si="186"/>
        <v>0.10342975221639872</v>
      </c>
      <c r="Q460" s="42">
        <f t="shared" ca="1" si="187"/>
        <v>617.96416259164039</v>
      </c>
      <c r="R460" s="42"/>
      <c r="S460" s="25">
        <v>456</v>
      </c>
      <c r="T460" s="58">
        <f t="shared" ca="1" si="188"/>
        <v>0.43898557217954703</v>
      </c>
      <c r="U460" s="42">
        <f t="shared" ca="1" si="189"/>
        <v>3.4515545998589188</v>
      </c>
      <c r="W460" s="1"/>
      <c r="X460" s="1"/>
      <c r="Y460" s="1"/>
      <c r="Z460" s="1"/>
      <c r="AC460" s="49">
        <v>457</v>
      </c>
      <c r="AD460" s="90">
        <f t="shared" ca="1" si="173"/>
        <v>45763.897080545132</v>
      </c>
      <c r="AE460" s="49" t="str">
        <f t="shared" ca="1" si="174"/>
        <v>EQUIPO 2</v>
      </c>
      <c r="AF460" s="49" t="str">
        <f t="shared" ca="1" si="175"/>
        <v>INICIO</v>
      </c>
      <c r="AG460" s="49">
        <f t="shared" ca="1" si="190"/>
        <v>1</v>
      </c>
      <c r="AH460" s="49">
        <f t="shared" ca="1" si="191"/>
        <v>0</v>
      </c>
      <c r="AI460" s="49">
        <f t="shared" ca="1" si="176"/>
        <v>1</v>
      </c>
      <c r="AJ460" s="49">
        <f t="shared" ca="1" si="177"/>
        <v>4500</v>
      </c>
      <c r="AK460" s="49">
        <f t="shared" ca="1" si="178"/>
        <v>4.2746868059621193</v>
      </c>
      <c r="AL460" s="49">
        <f t="shared" ca="1" si="179"/>
        <v>19236.090626829537</v>
      </c>
      <c r="AM460" s="49">
        <f t="shared" ca="1" si="172"/>
        <v>42319.399379024981</v>
      </c>
      <c r="AN460" s="49">
        <f t="shared" ca="1" si="180"/>
        <v>2025</v>
      </c>
      <c r="AO460" s="49">
        <f t="shared" ca="1" si="181"/>
        <v>4</v>
      </c>
      <c r="AU460" s="25">
        <v>450</v>
      </c>
      <c r="AV460" s="25">
        <v>0.99548331810210855</v>
      </c>
      <c r="AW460" s="25">
        <v>0.99009024072180307</v>
      </c>
      <c r="AX460" s="25">
        <v>0.98234499658324259</v>
      </c>
      <c r="AY460" s="25">
        <v>0.98308371244761539</v>
      </c>
      <c r="AZ460" s="25">
        <v>1</v>
      </c>
      <c r="BA460" s="25">
        <v>0.99056961637256657</v>
      </c>
      <c r="BB460" s="25">
        <v>0.98543990616106447</v>
      </c>
      <c r="BC460" s="25">
        <v>0.98752349596902744</v>
      </c>
      <c r="BD460" s="25">
        <v>0.9927569731442315</v>
      </c>
      <c r="BE460" s="25">
        <v>0.98444721460119833</v>
      </c>
      <c r="BF460" s="25">
        <v>0.98076232174580291</v>
      </c>
      <c r="BG460" s="25">
        <v>0.99447668798224653</v>
      </c>
      <c r="BH460" s="25">
        <v>0.98076232174580291</v>
      </c>
      <c r="BI460" s="25">
        <v>0.98896641947733099</v>
      </c>
    </row>
    <row r="461" spans="4:61">
      <c r="D461" s="25">
        <v>457</v>
      </c>
      <c r="E461" s="56">
        <f t="shared" ca="1" si="182"/>
        <v>0.78206567037518337</v>
      </c>
      <c r="F461" s="42">
        <f t="shared" ca="1" si="183"/>
        <v>48.455213413873764</v>
      </c>
      <c r="G461" s="42"/>
      <c r="H461" s="25">
        <v>457</v>
      </c>
      <c r="I461" s="42">
        <f t="shared" ca="1" si="184"/>
        <v>0.63652191327152341</v>
      </c>
      <c r="J461" s="42">
        <f t="shared" ca="1" si="185"/>
        <v>3.634908536017639</v>
      </c>
      <c r="K461" s="4"/>
      <c r="L461" s="4"/>
      <c r="M461" s="4"/>
      <c r="O461" s="25">
        <v>457</v>
      </c>
      <c r="P461" s="58">
        <f t="shared" ca="1" si="186"/>
        <v>7.6747537915066388E-2</v>
      </c>
      <c r="Q461" s="42">
        <f t="shared" ca="1" si="187"/>
        <v>703.75846051773294</v>
      </c>
      <c r="R461" s="42"/>
      <c r="S461" s="25">
        <v>457</v>
      </c>
      <c r="T461" s="58">
        <f t="shared" ca="1" si="188"/>
        <v>0.68508487159592146</v>
      </c>
      <c r="U461" s="42">
        <f t="shared" ca="1" si="189"/>
        <v>3.6457819208831173</v>
      </c>
      <c r="W461" s="1"/>
      <c r="X461" s="1"/>
      <c r="Y461" s="1"/>
      <c r="Z461" s="1"/>
      <c r="AC461" s="49">
        <v>458</v>
      </c>
      <c r="AD461" s="90">
        <f t="shared" ca="1" si="173"/>
        <v>45764.07519249538</v>
      </c>
      <c r="AE461" s="49" t="str">
        <f t="shared" ca="1" si="174"/>
        <v>EQUIPO 2</v>
      </c>
      <c r="AF461" s="49" t="str">
        <f t="shared" ca="1" si="175"/>
        <v>FIN</v>
      </c>
      <c r="AG461" s="49">
        <f t="shared" ca="1" si="190"/>
        <v>1</v>
      </c>
      <c r="AH461" s="49">
        <f t="shared" ca="1" si="191"/>
        <v>1</v>
      </c>
      <c r="AI461" s="49">
        <f t="shared" ca="1" si="176"/>
        <v>1</v>
      </c>
      <c r="AJ461" s="49">
        <f t="shared" ca="1" si="177"/>
        <v>9900</v>
      </c>
      <c r="AK461" s="49">
        <f t="shared" ca="1" si="178"/>
        <v>157.66608454036759</v>
      </c>
      <c r="AL461" s="49">
        <f t="shared" ca="1" si="179"/>
        <v>1560894.2369496392</v>
      </c>
      <c r="AM461" s="49">
        <f t="shared" ca="1" si="172"/>
        <v>1560894.2369496392</v>
      </c>
      <c r="AN461" s="49">
        <f t="shared" ca="1" si="180"/>
        <v>2025</v>
      </c>
      <c r="AO461" s="49">
        <f t="shared" ca="1" si="181"/>
        <v>4</v>
      </c>
      <c r="AU461" s="25">
        <v>451</v>
      </c>
      <c r="AV461" s="25">
        <v>0.98338825333392532</v>
      </c>
      <c r="AW461" s="25">
        <v>0.98438268359499559</v>
      </c>
      <c r="AX461" s="25">
        <v>0.97958059670109809</v>
      </c>
      <c r="AY461" s="25">
        <v>0.98112554958736686</v>
      </c>
      <c r="AZ461" s="25">
        <v>0.98688654211842919</v>
      </c>
      <c r="BA461" s="25">
        <v>0.98588661335926386</v>
      </c>
      <c r="BB461" s="25">
        <v>0.98307599786387712</v>
      </c>
      <c r="BC461" s="25">
        <v>0.98533000196045861</v>
      </c>
      <c r="BD461" s="25">
        <v>0.99060519139411807</v>
      </c>
      <c r="BE461" s="25">
        <v>0.99372823280009204</v>
      </c>
      <c r="BF461" s="25">
        <v>0.99448649235899655</v>
      </c>
      <c r="BG461" s="25">
        <v>0.96950309881047292</v>
      </c>
      <c r="BH461" s="25">
        <v>0.96950309881047292</v>
      </c>
      <c r="BI461" s="25">
        <v>0.98483531194685259</v>
      </c>
    </row>
    <row r="462" spans="4:61">
      <c r="D462" s="25">
        <v>458</v>
      </c>
      <c r="E462" s="56">
        <f t="shared" ca="1" si="182"/>
        <v>0.61370733177030368</v>
      </c>
      <c r="F462" s="42">
        <f t="shared" ca="1" si="183"/>
        <v>104.86704641184194</v>
      </c>
      <c r="G462" s="42"/>
      <c r="H462" s="25">
        <v>458</v>
      </c>
      <c r="I462" s="42">
        <f t="shared" ca="1" si="184"/>
        <v>0.28969526960338499</v>
      </c>
      <c r="J462" s="42">
        <f t="shared" ca="1" si="185"/>
        <v>3.3399175525179925</v>
      </c>
      <c r="K462" s="4"/>
      <c r="L462" s="4"/>
      <c r="M462" s="4"/>
      <c r="O462" s="25">
        <v>458</v>
      </c>
      <c r="P462" s="58">
        <f t="shared" ca="1" si="186"/>
        <v>0.77309575450231183</v>
      </c>
      <c r="Q462" s="42">
        <f t="shared" ca="1" si="187"/>
        <v>62.560648472898869</v>
      </c>
      <c r="R462" s="42"/>
      <c r="S462" s="25">
        <v>458</v>
      </c>
      <c r="T462" s="58">
        <f t="shared" ca="1" si="188"/>
        <v>0.38804074653122078</v>
      </c>
      <c r="U462" s="42">
        <f t="shared" ca="1" si="189"/>
        <v>3.4115520226647793</v>
      </c>
      <c r="W462" s="1"/>
      <c r="X462" s="1"/>
      <c r="Y462" s="1"/>
      <c r="Z462" s="1"/>
      <c r="AC462" s="49">
        <v>459</v>
      </c>
      <c r="AD462" s="90">
        <f t="shared" ca="1" si="173"/>
        <v>45770.644612684562</v>
      </c>
      <c r="AE462" s="49" t="str">
        <f t="shared" ca="1" si="174"/>
        <v>EQUIPO 2</v>
      </c>
      <c r="AF462" s="49" t="str">
        <f t="shared" ca="1" si="175"/>
        <v>INICIO</v>
      </c>
      <c r="AG462" s="49">
        <f t="shared" ca="1" si="190"/>
        <v>1</v>
      </c>
      <c r="AH462" s="49">
        <f t="shared" ca="1" si="191"/>
        <v>0</v>
      </c>
      <c r="AI462" s="49">
        <f t="shared" ca="1" si="176"/>
        <v>1</v>
      </c>
      <c r="AJ462" s="49">
        <f t="shared" ca="1" si="177"/>
        <v>4500</v>
      </c>
      <c r="AK462" s="49">
        <f t="shared" ca="1" si="178"/>
        <v>3.1614169614622369</v>
      </c>
      <c r="AL462" s="49">
        <f t="shared" ca="1" si="179"/>
        <v>14226.376326580066</v>
      </c>
      <c r="AM462" s="49">
        <f t="shared" ca="1" si="172"/>
        <v>31298.027918476146</v>
      </c>
      <c r="AN462" s="49">
        <f t="shared" ca="1" si="180"/>
        <v>2025</v>
      </c>
      <c r="AO462" s="49">
        <f t="shared" ca="1" si="181"/>
        <v>4</v>
      </c>
      <c r="AU462" s="25">
        <v>452</v>
      </c>
      <c r="AV462" s="25">
        <v>0.98305923290461172</v>
      </c>
      <c r="AW462" s="25">
        <v>0.98045287846977336</v>
      </c>
      <c r="AX462" s="25">
        <v>0.9799893929957334</v>
      </c>
      <c r="AY462" s="25">
        <v>0.98978331624191485</v>
      </c>
      <c r="AZ462" s="25">
        <v>0.98880589187893819</v>
      </c>
      <c r="BA462" s="25">
        <v>0.98723967062919227</v>
      </c>
      <c r="BB462" s="25">
        <v>0.98748781157557142</v>
      </c>
      <c r="BC462" s="25">
        <v>0.98958879327564686</v>
      </c>
      <c r="BD462" s="25">
        <v>0.99272080008363428</v>
      </c>
      <c r="BE462" s="25">
        <v>0.97999090952170154</v>
      </c>
      <c r="BF462" s="25">
        <v>0.99104738563628136</v>
      </c>
      <c r="BG462" s="25">
        <v>0.99297760120411471</v>
      </c>
      <c r="BH462" s="25">
        <v>0.9799893929957334</v>
      </c>
      <c r="BI462" s="25">
        <v>0.98689635393358643</v>
      </c>
    </row>
    <row r="463" spans="4:61">
      <c r="D463" s="25">
        <v>459</v>
      </c>
      <c r="E463" s="56">
        <f t="shared" ca="1" si="182"/>
        <v>0.90637226527281634</v>
      </c>
      <c r="F463" s="42">
        <f t="shared" ca="1" si="183"/>
        <v>17.278899858581823</v>
      </c>
      <c r="G463" s="42"/>
      <c r="H463" s="25">
        <v>459</v>
      </c>
      <c r="I463" s="42">
        <f t="shared" ca="1" si="184"/>
        <v>8.1394653934367955E-3</v>
      </c>
      <c r="J463" s="42">
        <f t="shared" ca="1" si="185"/>
        <v>2.7364110098378913</v>
      </c>
      <c r="K463" s="4"/>
      <c r="L463" s="4"/>
      <c r="M463" s="4"/>
      <c r="O463" s="25">
        <v>459</v>
      </c>
      <c r="P463" s="58">
        <f t="shared" ca="1" si="186"/>
        <v>0.19030947289783762</v>
      </c>
      <c r="Q463" s="42">
        <f t="shared" ca="1" si="187"/>
        <v>444.55686242921212</v>
      </c>
      <c r="R463" s="42"/>
      <c r="S463" s="25">
        <v>459</v>
      </c>
      <c r="T463" s="58">
        <f t="shared" ca="1" si="188"/>
        <v>0.33100472899386801</v>
      </c>
      <c r="U463" s="42">
        <f t="shared" ca="1" si="189"/>
        <v>3.3648795414240946</v>
      </c>
      <c r="W463" s="1"/>
      <c r="X463" s="1"/>
      <c r="Y463" s="1"/>
      <c r="Z463" s="1"/>
      <c r="AC463" s="49">
        <v>460</v>
      </c>
      <c r="AD463" s="90">
        <f t="shared" ca="1" si="173"/>
        <v>45770.77633839129</v>
      </c>
      <c r="AE463" s="49" t="str">
        <f t="shared" ca="1" si="174"/>
        <v>EQUIPO 2</v>
      </c>
      <c r="AF463" s="49" t="str">
        <f t="shared" ca="1" si="175"/>
        <v>FIN</v>
      </c>
      <c r="AG463" s="49">
        <f t="shared" ca="1" si="190"/>
        <v>1</v>
      </c>
      <c r="AH463" s="49">
        <f t="shared" ca="1" si="191"/>
        <v>1</v>
      </c>
      <c r="AI463" s="49">
        <f t="shared" ca="1" si="176"/>
        <v>1</v>
      </c>
      <c r="AJ463" s="49">
        <f t="shared" ca="1" si="177"/>
        <v>9900</v>
      </c>
      <c r="AK463" s="49">
        <f t="shared" ca="1" si="178"/>
        <v>4.9918546291301027</v>
      </c>
      <c r="AL463" s="49">
        <f t="shared" ca="1" si="179"/>
        <v>49419.360828388017</v>
      </c>
      <c r="AM463" s="49">
        <f t="shared" ca="1" si="172"/>
        <v>49419.360828388017</v>
      </c>
      <c r="AN463" s="49">
        <f t="shared" ca="1" si="180"/>
        <v>2025</v>
      </c>
      <c r="AO463" s="49">
        <f t="shared" ca="1" si="181"/>
        <v>4</v>
      </c>
      <c r="AU463" s="25">
        <v>453</v>
      </c>
      <c r="AV463" s="25">
        <v>0.99234183464555603</v>
      </c>
      <c r="AW463" s="25">
        <v>0.98342778486501548</v>
      </c>
      <c r="AX463" s="25">
        <v>0.99232980663300707</v>
      </c>
      <c r="AY463" s="25">
        <v>0.99466517238026608</v>
      </c>
      <c r="AZ463" s="25">
        <v>0.98882749557803307</v>
      </c>
      <c r="BA463" s="25">
        <v>0.99160476148813781</v>
      </c>
      <c r="BB463" s="25">
        <v>0.98620150124452688</v>
      </c>
      <c r="BC463" s="25">
        <v>0.98572837994980755</v>
      </c>
      <c r="BD463" s="25">
        <v>0.98150657986459655</v>
      </c>
      <c r="BE463" s="25">
        <v>0.99737428604088996</v>
      </c>
      <c r="BF463" s="25">
        <v>0.98924418706069839</v>
      </c>
      <c r="BG463" s="25">
        <v>0.98109062754487986</v>
      </c>
      <c r="BH463" s="25">
        <v>0.98109062754487986</v>
      </c>
      <c r="BI463" s="25">
        <v>0.98863479522156938</v>
      </c>
    </row>
    <row r="464" spans="4:61">
      <c r="D464" s="25">
        <v>460</v>
      </c>
      <c r="E464" s="56">
        <f t="shared" ca="1" si="182"/>
        <v>0.33917159376567074</v>
      </c>
      <c r="F464" s="42">
        <f t="shared" ca="1" si="183"/>
        <v>256.52310301102204</v>
      </c>
      <c r="G464" s="42"/>
      <c r="H464" s="25">
        <v>460</v>
      </c>
      <c r="I464" s="42">
        <f t="shared" ca="1" si="184"/>
        <v>0.58820340568759932</v>
      </c>
      <c r="J464" s="42">
        <f t="shared" ca="1" si="185"/>
        <v>3.5936855153876266</v>
      </c>
      <c r="K464" s="4"/>
      <c r="L464" s="4"/>
      <c r="M464" s="4"/>
      <c r="O464" s="25">
        <v>460</v>
      </c>
      <c r="P464" s="58">
        <f t="shared" ca="1" si="186"/>
        <v>0.57069589284644739</v>
      </c>
      <c r="Q464" s="42">
        <f t="shared" ca="1" si="187"/>
        <v>142.01477581836872</v>
      </c>
      <c r="R464" s="42"/>
      <c r="S464" s="25">
        <v>460</v>
      </c>
      <c r="T464" s="58">
        <f t="shared" ca="1" si="188"/>
        <v>0.28098888225863927</v>
      </c>
      <c r="U464" s="42">
        <f t="shared" ca="1" si="189"/>
        <v>3.3212466429472864</v>
      </c>
      <c r="W464" s="1"/>
      <c r="X464" s="1"/>
      <c r="Y464" s="1"/>
      <c r="Z464" s="1"/>
      <c r="AC464" s="49">
        <v>461</v>
      </c>
      <c r="AD464" s="90">
        <f t="shared" ca="1" si="173"/>
        <v>45770.98433233417</v>
      </c>
      <c r="AE464" s="49" t="str">
        <f t="shared" ca="1" si="174"/>
        <v>EQUIPO 1</v>
      </c>
      <c r="AF464" s="49" t="str">
        <f t="shared" ca="1" si="175"/>
        <v>INICIO</v>
      </c>
      <c r="AG464" s="49">
        <f t="shared" ca="1" si="190"/>
        <v>0</v>
      </c>
      <c r="AH464" s="49">
        <f t="shared" ca="1" si="191"/>
        <v>1</v>
      </c>
      <c r="AI464" s="49">
        <f t="shared" ca="1" si="176"/>
        <v>1</v>
      </c>
      <c r="AJ464" s="49">
        <f t="shared" ca="1" si="177"/>
        <v>5400</v>
      </c>
      <c r="AK464" s="49">
        <f t="shared" ca="1" si="178"/>
        <v>3.0983567793737166</v>
      </c>
      <c r="AL464" s="49">
        <f t="shared" ca="1" si="179"/>
        <v>16731.126608618069</v>
      </c>
      <c r="AM464" s="49">
        <f t="shared" ca="1" si="172"/>
        <v>30673.732115799794</v>
      </c>
      <c r="AN464" s="49">
        <f t="shared" ca="1" si="180"/>
        <v>2025</v>
      </c>
      <c r="AO464" s="49">
        <f t="shared" ca="1" si="181"/>
        <v>4</v>
      </c>
      <c r="AU464" s="25">
        <v>454</v>
      </c>
      <c r="AV464" s="25">
        <v>0.98034202215926747</v>
      </c>
      <c r="AW464" s="25">
        <v>0.99494760163290807</v>
      </c>
      <c r="AX464" s="25">
        <v>0.98327584781447475</v>
      </c>
      <c r="AY464" s="25">
        <v>0.97943892277017552</v>
      </c>
      <c r="AZ464" s="25">
        <v>0.98310813888667359</v>
      </c>
      <c r="BA464" s="25">
        <v>0.98552969186789463</v>
      </c>
      <c r="BB464" s="25">
        <v>0.98054613538367719</v>
      </c>
      <c r="BC464" s="25">
        <v>0.97777240270238075</v>
      </c>
      <c r="BD464" s="25">
        <v>0.98780483709580136</v>
      </c>
      <c r="BE464" s="25">
        <v>0.99089587772393684</v>
      </c>
      <c r="BF464" s="25">
        <v>0.99434093624401021</v>
      </c>
      <c r="BG464" s="25">
        <v>0.98911360734789466</v>
      </c>
      <c r="BH464" s="25">
        <v>0.97777240270238075</v>
      </c>
      <c r="BI464" s="25">
        <v>0.9856556023266243</v>
      </c>
    </row>
    <row r="465" spans="4:61">
      <c r="D465" s="25">
        <v>461</v>
      </c>
      <c r="E465" s="56">
        <f t="shared" ca="1" si="182"/>
        <v>0.86615064599553193</v>
      </c>
      <c r="F465" s="42">
        <f t="shared" ca="1" si="183"/>
        <v>26.485552047130234</v>
      </c>
      <c r="G465" s="42"/>
      <c r="H465" s="25">
        <v>461</v>
      </c>
      <c r="I465" s="42">
        <f t="shared" ca="1" si="184"/>
        <v>0.10464844494196623</v>
      </c>
      <c r="J465" s="42">
        <f t="shared" ca="1" si="185"/>
        <v>3.1109566078460094</v>
      </c>
      <c r="K465" s="4"/>
      <c r="L465" s="4"/>
      <c r="M465" s="4"/>
      <c r="O465" s="25">
        <v>461</v>
      </c>
      <c r="P465" s="58">
        <f t="shared" ca="1" si="186"/>
        <v>0.99655731729863906</v>
      </c>
      <c r="Q465" s="42">
        <f t="shared" ca="1" si="187"/>
        <v>0.66923429088055031</v>
      </c>
      <c r="R465" s="42"/>
      <c r="S465" s="25">
        <v>461</v>
      </c>
      <c r="T465" s="58">
        <f t="shared" ca="1" si="188"/>
        <v>0.60709808344486582</v>
      </c>
      <c r="U465" s="42">
        <f t="shared" ca="1" si="189"/>
        <v>3.5815387453003047</v>
      </c>
      <c r="W465" s="1"/>
      <c r="X465" s="1"/>
      <c r="Y465" s="1"/>
      <c r="Z465" s="1"/>
      <c r="AC465" s="49">
        <v>462</v>
      </c>
      <c r="AD465" s="90">
        <f t="shared" ca="1" si="173"/>
        <v>45771.113430533311</v>
      </c>
      <c r="AE465" s="49" t="str">
        <f t="shared" ca="1" si="174"/>
        <v>EQUIPO 1</v>
      </c>
      <c r="AF465" s="49" t="str">
        <f t="shared" ca="1" si="175"/>
        <v>FIN</v>
      </c>
      <c r="AG465" s="49">
        <f t="shared" ca="1" si="190"/>
        <v>1</v>
      </c>
      <c r="AH465" s="49">
        <f t="shared" ca="1" si="191"/>
        <v>1</v>
      </c>
      <c r="AI465" s="49">
        <f t="shared" ca="1" si="176"/>
        <v>1</v>
      </c>
      <c r="AJ465" s="49">
        <f t="shared" ca="1" si="177"/>
        <v>9900</v>
      </c>
      <c r="AK465" s="49">
        <f t="shared" ca="1" si="178"/>
        <v>98.44020122877555</v>
      </c>
      <c r="AL465" s="49">
        <f t="shared" ca="1" si="179"/>
        <v>974557.99216487794</v>
      </c>
      <c r="AM465" s="49">
        <f t="shared" ca="1" si="172"/>
        <v>974557.99216487794</v>
      </c>
      <c r="AN465" s="49">
        <f t="shared" ca="1" si="180"/>
        <v>2025</v>
      </c>
      <c r="AO465" s="49">
        <f t="shared" ca="1" si="181"/>
        <v>4</v>
      </c>
      <c r="AU465" s="25">
        <v>455</v>
      </c>
      <c r="AV465" s="25">
        <v>0.99141862488655563</v>
      </c>
      <c r="AW465" s="25">
        <v>0.99321700777007405</v>
      </c>
      <c r="AX465" s="25">
        <v>0.97887606688501072</v>
      </c>
      <c r="AY465" s="25">
        <v>0.98474608221944737</v>
      </c>
      <c r="AZ465" s="25">
        <v>0.97561628793736577</v>
      </c>
      <c r="BA465" s="25">
        <v>0.99753320649337685</v>
      </c>
      <c r="BB465" s="25">
        <v>0.98058222082450441</v>
      </c>
      <c r="BC465" s="25">
        <v>0.99027290950129321</v>
      </c>
      <c r="BD465" s="25">
        <v>0.98829823566520525</v>
      </c>
      <c r="BE465" s="25">
        <v>0.98340523101047916</v>
      </c>
      <c r="BF465" s="25">
        <v>0.99728927598969841</v>
      </c>
      <c r="BG465" s="25">
        <v>0.99184806276189774</v>
      </c>
      <c r="BH465" s="25">
        <v>0.97561628793736577</v>
      </c>
      <c r="BI465" s="25">
        <v>0.98771355426510399</v>
      </c>
    </row>
    <row r="466" spans="4:61">
      <c r="D466" s="25">
        <v>462</v>
      </c>
      <c r="E466" s="56">
        <f t="shared" ca="1" si="182"/>
        <v>0.54699044348671144</v>
      </c>
      <c r="F466" s="42">
        <f t="shared" ca="1" si="183"/>
        <v>133.06288057345222</v>
      </c>
      <c r="G466" s="42"/>
      <c r="H466" s="25">
        <v>462</v>
      </c>
      <c r="I466" s="42">
        <f t="shared" ca="1" si="184"/>
        <v>0.86725368162649752</v>
      </c>
      <c r="J466" s="42">
        <f t="shared" ca="1" si="185"/>
        <v>3.8844723499133185</v>
      </c>
      <c r="K466" s="4"/>
      <c r="L466" s="4"/>
      <c r="M466" s="4"/>
      <c r="O466" s="25">
        <v>462</v>
      </c>
      <c r="P466" s="58">
        <f t="shared" ca="1" si="186"/>
        <v>0.72339054917909729</v>
      </c>
      <c r="Q466" s="42">
        <f t="shared" ca="1" si="187"/>
        <v>79.665329735309854</v>
      </c>
      <c r="R466" s="42"/>
      <c r="S466" s="25">
        <v>462</v>
      </c>
      <c r="T466" s="58">
        <f t="shared" ca="1" si="188"/>
        <v>0.96841096679967098</v>
      </c>
      <c r="U466" s="42">
        <f t="shared" ca="1" si="189"/>
        <v>4.0663136828936342</v>
      </c>
      <c r="W466" s="1"/>
      <c r="X466" s="1"/>
      <c r="Y466" s="1"/>
      <c r="Z466" s="1"/>
      <c r="AC466" s="49">
        <v>463</v>
      </c>
      <c r="AD466" s="90">
        <f t="shared" ca="1" si="173"/>
        <v>45775.21510558451</v>
      </c>
      <c r="AE466" s="49" t="str">
        <f t="shared" ca="1" si="174"/>
        <v>EQUIPO 1</v>
      </c>
      <c r="AF466" s="49" t="str">
        <f t="shared" ca="1" si="175"/>
        <v>INICIO</v>
      </c>
      <c r="AG466" s="49">
        <f t="shared" ca="1" si="190"/>
        <v>0</v>
      </c>
      <c r="AH466" s="49">
        <f t="shared" ca="1" si="191"/>
        <v>1</v>
      </c>
      <c r="AI466" s="49">
        <f t="shared" ca="1" si="176"/>
        <v>1</v>
      </c>
      <c r="AJ466" s="49">
        <f t="shared" ca="1" si="177"/>
        <v>5400</v>
      </c>
      <c r="AK466" s="49">
        <f t="shared" ca="1" si="178"/>
        <v>3.9993885025614873</v>
      </c>
      <c r="AL466" s="49">
        <f t="shared" ca="1" si="179"/>
        <v>21596.697913832031</v>
      </c>
      <c r="AM466" s="49">
        <f t="shared" ca="1" si="172"/>
        <v>39593.946175358724</v>
      </c>
      <c r="AN466" s="49">
        <f t="shared" ca="1" si="180"/>
        <v>2025</v>
      </c>
      <c r="AO466" s="49">
        <f t="shared" ca="1" si="181"/>
        <v>4</v>
      </c>
      <c r="AU466" s="25">
        <v>456</v>
      </c>
      <c r="AV466" s="25">
        <v>0.99755913156894327</v>
      </c>
      <c r="AW466" s="25">
        <v>0.97306112370360209</v>
      </c>
      <c r="AX466" s="25">
        <v>0.97930960924709587</v>
      </c>
      <c r="AY466" s="25">
        <v>0.98848356822652139</v>
      </c>
      <c r="AZ466" s="25">
        <v>0.98415690400782618</v>
      </c>
      <c r="BA466" s="25">
        <v>0.99058250675591297</v>
      </c>
      <c r="BB466" s="25">
        <v>0.99017057140597464</v>
      </c>
      <c r="BC466" s="25">
        <v>0.99035848895827361</v>
      </c>
      <c r="BD466" s="25">
        <v>0.98322949701275952</v>
      </c>
      <c r="BE466" s="25">
        <v>0.99319430873581627</v>
      </c>
      <c r="BF466" s="25">
        <v>0.9815896024022851</v>
      </c>
      <c r="BG466" s="25">
        <v>0.98072068208835073</v>
      </c>
      <c r="BH466" s="25">
        <v>0.97306112370360209</v>
      </c>
      <c r="BI466" s="25">
        <v>0.98597083666616225</v>
      </c>
    </row>
    <row r="467" spans="4:61">
      <c r="D467" s="25">
        <v>463</v>
      </c>
      <c r="E467" s="56">
        <f t="shared" ca="1" si="182"/>
        <v>0.6374331323224256</v>
      </c>
      <c r="F467" s="42">
        <f t="shared" ca="1" si="183"/>
        <v>95.746380478155771</v>
      </c>
      <c r="G467" s="42"/>
      <c r="H467" s="25">
        <v>463</v>
      </c>
      <c r="I467" s="42">
        <f t="shared" ca="1" si="184"/>
        <v>0.23005205284953867</v>
      </c>
      <c r="J467" s="42">
        <f t="shared" ca="1" si="185"/>
        <v>3.2797080628750925</v>
      </c>
      <c r="K467" s="4"/>
      <c r="L467" s="4"/>
      <c r="M467" s="4"/>
      <c r="O467" s="25">
        <v>463</v>
      </c>
      <c r="P467" s="58">
        <f t="shared" ca="1" si="186"/>
        <v>0.62481775249050209</v>
      </c>
      <c r="Q467" s="42">
        <f t="shared" ca="1" si="187"/>
        <v>117.98383231879313</v>
      </c>
      <c r="R467" s="42"/>
      <c r="S467" s="25">
        <v>463</v>
      </c>
      <c r="T467" s="58">
        <f t="shared" ca="1" si="188"/>
        <v>6.9612978737342068E-2</v>
      </c>
      <c r="U467" s="42">
        <f t="shared" ca="1" si="189"/>
        <v>3.0465585496569405</v>
      </c>
      <c r="W467" s="1"/>
      <c r="X467" s="1"/>
      <c r="Y467" s="1"/>
      <c r="Z467" s="1"/>
      <c r="AC467" s="49">
        <v>464</v>
      </c>
      <c r="AD467" s="90">
        <f t="shared" ca="1" si="173"/>
        <v>45775.381746772116</v>
      </c>
      <c r="AE467" s="49" t="str">
        <f t="shared" ca="1" si="174"/>
        <v>EQUIPO 1</v>
      </c>
      <c r="AF467" s="49" t="str">
        <f t="shared" ca="1" si="175"/>
        <v>FIN</v>
      </c>
      <c r="AG467" s="49">
        <f t="shared" ca="1" si="190"/>
        <v>1</v>
      </c>
      <c r="AH467" s="49">
        <f t="shared" ca="1" si="191"/>
        <v>1</v>
      </c>
      <c r="AI467" s="49">
        <f t="shared" ca="1" si="176"/>
        <v>1</v>
      </c>
      <c r="AJ467" s="49">
        <f t="shared" ca="1" si="177"/>
        <v>9900</v>
      </c>
      <c r="AK467" s="49">
        <f t="shared" ca="1" si="178"/>
        <v>79.426105350314174</v>
      </c>
      <c r="AL467" s="49">
        <f t="shared" ca="1" si="179"/>
        <v>786318.44296811032</v>
      </c>
      <c r="AM467" s="49">
        <f t="shared" ca="1" si="172"/>
        <v>786318.44296811032</v>
      </c>
      <c r="AN467" s="49">
        <f t="shared" ca="1" si="180"/>
        <v>2025</v>
      </c>
      <c r="AO467" s="49">
        <f t="shared" ca="1" si="181"/>
        <v>4</v>
      </c>
      <c r="AU467" s="25">
        <v>457</v>
      </c>
      <c r="AV467" s="25">
        <v>0.98715092845150387</v>
      </c>
      <c r="AW467" s="25">
        <v>0.98502010426173292</v>
      </c>
      <c r="AX467" s="25">
        <v>0.97927344001700234</v>
      </c>
      <c r="AY467" s="25">
        <v>0.98451079878627323</v>
      </c>
      <c r="AZ467" s="25">
        <v>0.98349079783549953</v>
      </c>
      <c r="BA467" s="25">
        <v>0.97596785053385937</v>
      </c>
      <c r="BB467" s="25">
        <v>0.99059388935329518</v>
      </c>
      <c r="BC467" s="25">
        <v>0.97979651824061864</v>
      </c>
      <c r="BD467" s="25">
        <v>0.98825896381027722</v>
      </c>
      <c r="BE467" s="25">
        <v>0.98855984784846918</v>
      </c>
      <c r="BF467" s="25">
        <v>0.98929586977030748</v>
      </c>
      <c r="BG467" s="25">
        <v>0.98275251789560925</v>
      </c>
      <c r="BH467" s="25">
        <v>0.97596785053385937</v>
      </c>
      <c r="BI467" s="25">
        <v>0.98457280484269283</v>
      </c>
    </row>
    <row r="468" spans="4:61">
      <c r="D468" s="25">
        <v>464</v>
      </c>
      <c r="E468" s="56">
        <f t="shared" ca="1" si="182"/>
        <v>0.27059695441838993</v>
      </c>
      <c r="F468" s="42">
        <f t="shared" ca="1" si="183"/>
        <v>317.55868254848457</v>
      </c>
      <c r="G468" s="42"/>
      <c r="H468" s="25">
        <v>464</v>
      </c>
      <c r="I468" s="42">
        <f t="shared" ca="1" si="184"/>
        <v>0.54940313852324363</v>
      </c>
      <c r="J468" s="42">
        <f t="shared" ca="1" si="185"/>
        <v>3.5614348358988686</v>
      </c>
      <c r="K468" s="4"/>
      <c r="L468" s="4"/>
      <c r="M468" s="4"/>
      <c r="O468" s="25">
        <v>464</v>
      </c>
      <c r="P468" s="58">
        <f t="shared" ca="1" si="186"/>
        <v>0.83189515050036777</v>
      </c>
      <c r="Q468" s="42">
        <f t="shared" ca="1" si="187"/>
        <v>43.964309343754252</v>
      </c>
      <c r="R468" s="42"/>
      <c r="S468" s="25">
        <v>464</v>
      </c>
      <c r="T468" s="58">
        <f t="shared" ca="1" si="188"/>
        <v>0.41439036098010895</v>
      </c>
      <c r="U468" s="42">
        <f t="shared" ca="1" si="189"/>
        <v>3.4323845583015418</v>
      </c>
      <c r="W468" s="1"/>
      <c r="X468" s="1"/>
      <c r="Y468" s="1"/>
      <c r="Z468" s="1"/>
      <c r="AC468" s="49">
        <v>465</v>
      </c>
      <c r="AD468" s="90">
        <f t="shared" ca="1" si="173"/>
        <v>45778.69116782838</v>
      </c>
      <c r="AE468" s="49" t="str">
        <f t="shared" ca="1" si="174"/>
        <v>EQUIPO 1</v>
      </c>
      <c r="AF468" s="49" t="str">
        <f t="shared" ca="1" si="175"/>
        <v>INICIO</v>
      </c>
      <c r="AG468" s="49">
        <f t="shared" ca="1" si="190"/>
        <v>0</v>
      </c>
      <c r="AH468" s="49">
        <f t="shared" ca="1" si="191"/>
        <v>1</v>
      </c>
      <c r="AI468" s="49">
        <f t="shared" ca="1" si="176"/>
        <v>1</v>
      </c>
      <c r="AJ468" s="49">
        <f t="shared" ca="1" si="177"/>
        <v>5400</v>
      </c>
      <c r="AK468" s="49">
        <f t="shared" ca="1" si="178"/>
        <v>3.8190771913505159</v>
      </c>
      <c r="AL468" s="49">
        <f t="shared" ca="1" si="179"/>
        <v>20623.016833292786</v>
      </c>
      <c r="AM468" s="49">
        <f t="shared" ca="1" si="172"/>
        <v>37808.864194370108</v>
      </c>
      <c r="AN468" s="49">
        <f t="shared" ca="1" si="180"/>
        <v>2025</v>
      </c>
      <c r="AO468" s="49">
        <f t="shared" ca="1" si="181"/>
        <v>5</v>
      </c>
      <c r="AU468" s="25">
        <v>458</v>
      </c>
      <c r="AV468" s="25">
        <v>0.98355593981455469</v>
      </c>
      <c r="AW468" s="25">
        <v>0.98201129849613256</v>
      </c>
      <c r="AX468" s="25">
        <v>0.97902198580465027</v>
      </c>
      <c r="AY468" s="25">
        <v>0.98920722735030209</v>
      </c>
      <c r="AZ468" s="25">
        <v>0.97759660165066475</v>
      </c>
      <c r="BA468" s="25">
        <v>0.98438243123887459</v>
      </c>
      <c r="BB468" s="25">
        <v>0.99036626017558049</v>
      </c>
      <c r="BC468" s="25">
        <v>0.99689631021359337</v>
      </c>
      <c r="BD468" s="25">
        <v>0.9780186913064326</v>
      </c>
      <c r="BE468" s="25">
        <v>0.99248981241525025</v>
      </c>
      <c r="BF468" s="25">
        <v>0.99070376569359353</v>
      </c>
      <c r="BG468" s="25">
        <v>0.98292261378518186</v>
      </c>
      <c r="BH468" s="25">
        <v>0.97759660165066475</v>
      </c>
      <c r="BI468" s="25">
        <v>0.98553205738980187</v>
      </c>
    </row>
    <row r="469" spans="4:61">
      <c r="D469" s="25">
        <v>465</v>
      </c>
      <c r="E469" s="56">
        <f t="shared" ca="1" si="182"/>
        <v>1.9921095714051429E-2</v>
      </c>
      <c r="F469" s="42">
        <f t="shared" ca="1" si="183"/>
        <v>1091.326154478302</v>
      </c>
      <c r="G469" s="42"/>
      <c r="H469" s="25">
        <v>465</v>
      </c>
      <c r="I469" s="42">
        <f t="shared" ca="1" si="184"/>
        <v>0.97704536098937234</v>
      </c>
      <c r="J469" s="42">
        <f t="shared" ca="1" si="185"/>
        <v>4.1726951168364064</v>
      </c>
      <c r="K469" s="4"/>
      <c r="L469" s="4"/>
      <c r="M469" s="4"/>
      <c r="O469" s="25">
        <v>465</v>
      </c>
      <c r="P469" s="58">
        <f t="shared" ca="1" si="186"/>
        <v>0.17942345909074153</v>
      </c>
      <c r="Q469" s="42">
        <f t="shared" ca="1" si="187"/>
        <v>461.17962651460573</v>
      </c>
      <c r="R469" s="42"/>
      <c r="S469" s="25">
        <v>465</v>
      </c>
      <c r="T469" s="58">
        <f t="shared" ca="1" si="188"/>
        <v>0.85894383588458134</v>
      </c>
      <c r="U469" s="42">
        <f t="shared" ca="1" si="189"/>
        <v>3.8272075232619382</v>
      </c>
      <c r="W469" s="1"/>
      <c r="X469" s="1"/>
      <c r="Y469" s="1"/>
      <c r="Z469" s="1"/>
      <c r="AC469" s="49">
        <v>466</v>
      </c>
      <c r="AD469" s="90">
        <f t="shared" ca="1" si="173"/>
        <v>45778.850296044686</v>
      </c>
      <c r="AE469" s="49" t="str">
        <f t="shared" ca="1" si="174"/>
        <v>EQUIPO 1</v>
      </c>
      <c r="AF469" s="49" t="str">
        <f t="shared" ca="1" si="175"/>
        <v>FIN</v>
      </c>
      <c r="AG469" s="49">
        <f t="shared" ca="1" si="190"/>
        <v>1</v>
      </c>
      <c r="AH469" s="49">
        <f t="shared" ca="1" si="191"/>
        <v>1</v>
      </c>
      <c r="AI469" s="49">
        <f t="shared" ca="1" si="176"/>
        <v>1</v>
      </c>
      <c r="AJ469" s="49">
        <f t="shared" ca="1" si="177"/>
        <v>9900</v>
      </c>
      <c r="AK469" s="49">
        <f t="shared" ca="1" si="178"/>
        <v>9.6741847100201994</v>
      </c>
      <c r="AL469" s="49">
        <f t="shared" ca="1" si="179"/>
        <v>95774.428629199974</v>
      </c>
      <c r="AM469" s="49">
        <f t="shared" ca="1" si="172"/>
        <v>95774.428629199974</v>
      </c>
      <c r="AN469" s="49">
        <f t="shared" ca="1" si="180"/>
        <v>2025</v>
      </c>
      <c r="AO469" s="49">
        <f t="shared" ca="1" si="181"/>
        <v>5</v>
      </c>
      <c r="AU469" s="25">
        <v>459</v>
      </c>
      <c r="AV469" s="25">
        <v>0.98669258309078456</v>
      </c>
      <c r="AW469" s="25">
        <v>0.99509193814451191</v>
      </c>
      <c r="AX469" s="25">
        <v>0.99289457982065388</v>
      </c>
      <c r="AY469" s="25">
        <v>0.99017559209984607</v>
      </c>
      <c r="AZ469" s="25">
        <v>0.98722413591449065</v>
      </c>
      <c r="BA469" s="25">
        <v>0.97626210355442866</v>
      </c>
      <c r="BB469" s="25">
        <v>0.99148056907923698</v>
      </c>
      <c r="BC469" s="25">
        <v>0.99260301987213262</v>
      </c>
      <c r="BD469" s="25">
        <v>0.98776092246059854</v>
      </c>
      <c r="BE469" s="25">
        <v>0.98341720426797241</v>
      </c>
      <c r="BF469" s="25">
        <v>0.99255934306175642</v>
      </c>
      <c r="BG469" s="25">
        <v>0.98538154728358207</v>
      </c>
      <c r="BH469" s="25">
        <v>0.97626210355442866</v>
      </c>
      <c r="BI469" s="25">
        <v>0.9884635777322498</v>
      </c>
    </row>
    <row r="470" spans="4:61">
      <c r="D470" s="25">
        <v>466</v>
      </c>
      <c r="E470" s="56">
        <f t="shared" ca="1" si="182"/>
        <v>6.9129530268153161E-2</v>
      </c>
      <c r="F470" s="42">
        <f t="shared" ca="1" si="183"/>
        <v>709.81369164130695</v>
      </c>
      <c r="G470" s="42"/>
      <c r="H470" s="25">
        <v>466</v>
      </c>
      <c r="I470" s="42">
        <f t="shared" ca="1" si="184"/>
        <v>0.98313909538760635</v>
      </c>
      <c r="J470" s="42">
        <f t="shared" ca="1" si="185"/>
        <v>4.2142135082094754</v>
      </c>
      <c r="K470" s="4"/>
      <c r="L470" s="4"/>
      <c r="M470" s="4"/>
      <c r="O470" s="25">
        <v>466</v>
      </c>
      <c r="P470" s="58">
        <f t="shared" ca="1" si="186"/>
        <v>0.23263219953414893</v>
      </c>
      <c r="Q470" s="42">
        <f t="shared" ca="1" si="187"/>
        <v>388.12599199421686</v>
      </c>
      <c r="R470" s="42"/>
      <c r="S470" s="25">
        <v>466</v>
      </c>
      <c r="T470" s="58">
        <f t="shared" ca="1" si="188"/>
        <v>0.44647418395572847</v>
      </c>
      <c r="U470" s="42">
        <f t="shared" ca="1" si="189"/>
        <v>3.4573514718029097</v>
      </c>
      <c r="W470" s="1"/>
      <c r="X470" s="1"/>
      <c r="Y470" s="1"/>
      <c r="Z470" s="1"/>
      <c r="AC470" s="49">
        <v>467</v>
      </c>
      <c r="AD470" s="90">
        <f t="shared" ca="1" si="173"/>
        <v>45779.25338707427</v>
      </c>
      <c r="AE470" s="49" t="str">
        <f t="shared" ca="1" si="174"/>
        <v>EQUIPO 2</v>
      </c>
      <c r="AF470" s="49" t="str">
        <f t="shared" ca="1" si="175"/>
        <v>INICIO</v>
      </c>
      <c r="AG470" s="49">
        <f t="shared" ca="1" si="190"/>
        <v>1</v>
      </c>
      <c r="AH470" s="49">
        <f t="shared" ca="1" si="191"/>
        <v>0</v>
      </c>
      <c r="AI470" s="49">
        <f t="shared" ca="1" si="176"/>
        <v>1</v>
      </c>
      <c r="AJ470" s="49">
        <f t="shared" ca="1" si="177"/>
        <v>4500</v>
      </c>
      <c r="AK470" s="49">
        <f t="shared" ca="1" si="178"/>
        <v>3.3983813037048094</v>
      </c>
      <c r="AL470" s="49">
        <f t="shared" ca="1" si="179"/>
        <v>15292.715866671642</v>
      </c>
      <c r="AM470" s="49">
        <f t="shared" ca="1" si="172"/>
        <v>33643.974906677613</v>
      </c>
      <c r="AN470" s="49">
        <f t="shared" ca="1" si="180"/>
        <v>2025</v>
      </c>
      <c r="AO470" s="49">
        <f t="shared" ca="1" si="181"/>
        <v>5</v>
      </c>
      <c r="AU470" s="25">
        <v>460</v>
      </c>
      <c r="AV470" s="25">
        <v>0.98145708619311756</v>
      </c>
      <c r="AW470" s="25">
        <v>0.97742273351931652</v>
      </c>
      <c r="AX470" s="25">
        <v>0.98441601119753896</v>
      </c>
      <c r="AY470" s="25">
        <v>0.9941615071064055</v>
      </c>
      <c r="AZ470" s="25">
        <v>0.98193358143193166</v>
      </c>
      <c r="BA470" s="25">
        <v>0.97936845883649015</v>
      </c>
      <c r="BB470" s="25">
        <v>0.9855024601037371</v>
      </c>
      <c r="BC470" s="25">
        <v>0.98006306726897352</v>
      </c>
      <c r="BD470" s="25">
        <v>0.99226800301608098</v>
      </c>
      <c r="BE470" s="25">
        <v>1</v>
      </c>
      <c r="BF470" s="25">
        <v>0.97976706015123827</v>
      </c>
      <c r="BG470" s="25">
        <v>0.98331659559138795</v>
      </c>
      <c r="BH470" s="25">
        <v>0.97742273351931652</v>
      </c>
      <c r="BI470" s="25">
        <v>0.98495022822776368</v>
      </c>
    </row>
    <row r="471" spans="4:61">
      <c r="D471" s="25">
        <v>467</v>
      </c>
      <c r="E471" s="56">
        <f t="shared" ca="1" si="182"/>
        <v>9.2807205419851879E-2</v>
      </c>
      <c r="F471" s="42">
        <f t="shared" ca="1" si="183"/>
        <v>622.40149929533004</v>
      </c>
      <c r="G471" s="42"/>
      <c r="H471" s="25">
        <v>467</v>
      </c>
      <c r="I471" s="42">
        <f t="shared" ca="1" si="184"/>
        <v>0.3553075988810086</v>
      </c>
      <c r="J471" s="42">
        <f t="shared" ca="1" si="185"/>
        <v>3.399749892031704</v>
      </c>
      <c r="K471" s="4"/>
      <c r="L471" s="4"/>
      <c r="M471" s="4"/>
      <c r="O471" s="25">
        <v>467</v>
      </c>
      <c r="P471" s="58">
        <f t="shared" ca="1" si="186"/>
        <v>0.7662317969963639</v>
      </c>
      <c r="Q471" s="42">
        <f t="shared" ca="1" si="187"/>
        <v>64.843897381018508</v>
      </c>
      <c r="R471" s="42"/>
      <c r="S471" s="25">
        <v>467</v>
      </c>
      <c r="T471" s="58">
        <f t="shared" ca="1" si="188"/>
        <v>0.30522218596100892</v>
      </c>
      <c r="U471" s="42">
        <f t="shared" ca="1" si="189"/>
        <v>3.3427831952088409</v>
      </c>
      <c r="W471" s="1"/>
      <c r="X471" s="1"/>
      <c r="Y471" s="1"/>
      <c r="Z471" s="1"/>
      <c r="AC471" s="49">
        <v>468</v>
      </c>
      <c r="AD471" s="90">
        <f t="shared" ca="1" si="173"/>
        <v>45779.394986295258</v>
      </c>
      <c r="AE471" s="49" t="str">
        <f t="shared" ca="1" si="174"/>
        <v>EQUIPO 2</v>
      </c>
      <c r="AF471" s="49" t="str">
        <f t="shared" ca="1" si="175"/>
        <v>FIN</v>
      </c>
      <c r="AG471" s="49">
        <f t="shared" ca="1" si="190"/>
        <v>1</v>
      </c>
      <c r="AH471" s="49">
        <f t="shared" ca="1" si="191"/>
        <v>1</v>
      </c>
      <c r="AI471" s="49">
        <f t="shared" ca="1" si="176"/>
        <v>1</v>
      </c>
      <c r="AJ471" s="49">
        <f t="shared" ca="1" si="177"/>
        <v>9900</v>
      </c>
      <c r="AK471" s="49">
        <f t="shared" ca="1" si="178"/>
        <v>144.39156498829834</v>
      </c>
      <c r="AL471" s="49">
        <f t="shared" ca="1" si="179"/>
        <v>1429476.4933841536</v>
      </c>
      <c r="AM471" s="49">
        <f t="shared" ca="1" si="172"/>
        <v>1429476.4933841536</v>
      </c>
      <c r="AN471" s="49">
        <f t="shared" ca="1" si="180"/>
        <v>2025</v>
      </c>
      <c r="AO471" s="49">
        <f t="shared" ca="1" si="181"/>
        <v>5</v>
      </c>
      <c r="AU471" s="25">
        <v>461</v>
      </c>
      <c r="AV471" s="25">
        <v>0.99377513807463203</v>
      </c>
      <c r="AW471" s="25">
        <v>0.98581990082379933</v>
      </c>
      <c r="AX471" s="25">
        <v>0.98347684267758617</v>
      </c>
      <c r="AY471" s="25">
        <v>0.98722374248054268</v>
      </c>
      <c r="AZ471" s="25">
        <v>0.98610450180249232</v>
      </c>
      <c r="BA471" s="25">
        <v>0.99257201512944337</v>
      </c>
      <c r="BB471" s="25">
        <v>0.98135073520671612</v>
      </c>
      <c r="BC471" s="25">
        <v>0.99532361318373608</v>
      </c>
      <c r="BD471" s="25">
        <v>0.99777380141204375</v>
      </c>
      <c r="BE471" s="25">
        <v>0.98714125350410342</v>
      </c>
      <c r="BF471" s="25">
        <v>0.99007331655637676</v>
      </c>
      <c r="BG471" s="25">
        <v>0.99227780604962845</v>
      </c>
      <c r="BH471" s="25">
        <v>0.98135073520671612</v>
      </c>
      <c r="BI471" s="25">
        <v>0.98938870510561183</v>
      </c>
    </row>
    <row r="472" spans="4:61">
      <c r="D472" s="25">
        <v>468</v>
      </c>
      <c r="E472" s="56">
        <f t="shared" ca="1" si="182"/>
        <v>0.87988382417300803</v>
      </c>
      <c r="F472" s="42">
        <f t="shared" ca="1" si="183"/>
        <v>23.246467301140694</v>
      </c>
      <c r="G472" s="42"/>
      <c r="H472" s="25">
        <v>468</v>
      </c>
      <c r="I472" s="42">
        <f t="shared" ca="1" si="184"/>
        <v>0.2337362314910818</v>
      </c>
      <c r="J472" s="42">
        <f t="shared" ca="1" si="185"/>
        <v>3.2836516405467098</v>
      </c>
      <c r="K472" s="4"/>
      <c r="L472" s="4"/>
      <c r="M472" s="4"/>
      <c r="O472" s="25">
        <v>468</v>
      </c>
      <c r="P472" s="58">
        <f t="shared" ca="1" si="186"/>
        <v>0.18607754609500948</v>
      </c>
      <c r="Q472" s="42">
        <f t="shared" ca="1" si="187"/>
        <v>450.89955594752502</v>
      </c>
      <c r="R472" s="42"/>
      <c r="S472" s="25">
        <v>468</v>
      </c>
      <c r="T472" s="58">
        <f t="shared" ca="1" si="188"/>
        <v>0.22175109313170083</v>
      </c>
      <c r="U472" s="42">
        <f t="shared" ca="1" si="189"/>
        <v>3.2642822255879986</v>
      </c>
      <c r="W472" s="1"/>
      <c r="X472" s="1"/>
      <c r="Y472" s="1"/>
      <c r="Z472" s="1"/>
      <c r="AC472" s="49">
        <v>469</v>
      </c>
      <c r="AD472" s="90">
        <f t="shared" ca="1" si="173"/>
        <v>45785.411301503103</v>
      </c>
      <c r="AE472" s="49" t="str">
        <f t="shared" ca="1" si="174"/>
        <v>EQUIPO 1</v>
      </c>
      <c r="AF472" s="49" t="str">
        <f t="shared" ca="1" si="175"/>
        <v>INICIO</v>
      </c>
      <c r="AG472" s="49">
        <f t="shared" ca="1" si="190"/>
        <v>0</v>
      </c>
      <c r="AH472" s="49">
        <f t="shared" ca="1" si="191"/>
        <v>1</v>
      </c>
      <c r="AI472" s="49">
        <f t="shared" ca="1" si="176"/>
        <v>1</v>
      </c>
      <c r="AJ472" s="49">
        <f t="shared" ca="1" si="177"/>
        <v>5400</v>
      </c>
      <c r="AK472" s="49">
        <f t="shared" ca="1" si="178"/>
        <v>3.7001105971285142</v>
      </c>
      <c r="AL472" s="49">
        <f t="shared" ca="1" si="179"/>
        <v>19980.597224493977</v>
      </c>
      <c r="AM472" s="49">
        <f t="shared" ca="1" si="172"/>
        <v>36631.094911572291</v>
      </c>
      <c r="AN472" s="49">
        <f t="shared" ca="1" si="180"/>
        <v>2025</v>
      </c>
      <c r="AO472" s="49">
        <f t="shared" ca="1" si="181"/>
        <v>5</v>
      </c>
      <c r="AU472" s="25">
        <v>462</v>
      </c>
      <c r="AV472" s="25">
        <v>0.97214239296872884</v>
      </c>
      <c r="AW472" s="25">
        <v>0.99521572352743348</v>
      </c>
      <c r="AX472" s="25">
        <v>0.9909816806663706</v>
      </c>
      <c r="AY472" s="25">
        <v>0.98064908296767639</v>
      </c>
      <c r="AZ472" s="25">
        <v>0.97592099337306293</v>
      </c>
      <c r="BA472" s="25">
        <v>0.98674676832233688</v>
      </c>
      <c r="BB472" s="25">
        <v>0.98672779338812688</v>
      </c>
      <c r="BC472" s="25">
        <v>0.98222822312796576</v>
      </c>
      <c r="BD472" s="25">
        <v>0.98784895337066314</v>
      </c>
      <c r="BE472" s="25">
        <v>0.97943444987303208</v>
      </c>
      <c r="BF472" s="25">
        <v>0.98624422077466989</v>
      </c>
      <c r="BG472" s="25">
        <v>0.99563050809442399</v>
      </c>
      <c r="BH472" s="25">
        <v>0.97214239296872884</v>
      </c>
      <c r="BI472" s="25">
        <v>0.98505091958902058</v>
      </c>
    </row>
    <row r="473" spans="4:61">
      <c r="D473" s="25">
        <v>469</v>
      </c>
      <c r="E473" s="56">
        <f t="shared" ca="1" si="182"/>
        <v>4.3523084521837063E-3</v>
      </c>
      <c r="F473" s="42">
        <f t="shared" ca="1" si="183"/>
        <v>1578.7225528030999</v>
      </c>
      <c r="G473" s="42"/>
      <c r="H473" s="25">
        <v>469</v>
      </c>
      <c r="I473" s="42">
        <f t="shared" ca="1" si="184"/>
        <v>0.23562295815001821</v>
      </c>
      <c r="J473" s="42">
        <f t="shared" ca="1" si="185"/>
        <v>3.2856578528074429</v>
      </c>
      <c r="K473" s="4"/>
      <c r="L473" s="4"/>
      <c r="M473" s="4"/>
      <c r="O473" s="25">
        <v>469</v>
      </c>
      <c r="P473" s="58">
        <f t="shared" ca="1" si="186"/>
        <v>0.1322916174772677</v>
      </c>
      <c r="Q473" s="42">
        <f t="shared" ca="1" si="187"/>
        <v>547.63537609324453</v>
      </c>
      <c r="R473" s="42"/>
      <c r="S473" s="25">
        <v>469</v>
      </c>
      <c r="T473" s="58">
        <f t="shared" ca="1" si="188"/>
        <v>0.56829797378309443</v>
      </c>
      <c r="U473" s="42">
        <f t="shared" ca="1" si="189"/>
        <v>3.5510614674893048</v>
      </c>
      <c r="W473" s="1"/>
      <c r="X473" s="1"/>
      <c r="Y473" s="1"/>
      <c r="Z473" s="1"/>
      <c r="AC473" s="49">
        <v>470</v>
      </c>
      <c r="AD473" s="90">
        <f t="shared" ca="1" si="173"/>
        <v>45785.565472777984</v>
      </c>
      <c r="AE473" s="49" t="str">
        <f t="shared" ca="1" si="174"/>
        <v>EQUIPO 1</v>
      </c>
      <c r="AF473" s="49" t="str">
        <f t="shared" ca="1" si="175"/>
        <v>FIN</v>
      </c>
      <c r="AG473" s="49">
        <f t="shared" ca="1" si="190"/>
        <v>1</v>
      </c>
      <c r="AH473" s="49">
        <f t="shared" ca="1" si="191"/>
        <v>1</v>
      </c>
      <c r="AI473" s="49">
        <f t="shared" ca="1" si="176"/>
        <v>1</v>
      </c>
      <c r="AJ473" s="49">
        <f t="shared" ca="1" si="177"/>
        <v>9900</v>
      </c>
      <c r="AK473" s="49">
        <f t="shared" ca="1" si="178"/>
        <v>175.19004377641249</v>
      </c>
      <c r="AL473" s="49">
        <f t="shared" ca="1" si="179"/>
        <v>1734381.4333864837</v>
      </c>
      <c r="AM473" s="49">
        <f t="shared" ca="1" si="172"/>
        <v>1734381.4333864837</v>
      </c>
      <c r="AN473" s="49">
        <f t="shared" ca="1" si="180"/>
        <v>2025</v>
      </c>
      <c r="AO473" s="49">
        <f t="shared" ca="1" si="181"/>
        <v>5</v>
      </c>
      <c r="AU473" s="25">
        <v>463</v>
      </c>
      <c r="AV473" s="25">
        <v>0.98982397492743046</v>
      </c>
      <c r="AW473" s="25">
        <v>0.99301314927928475</v>
      </c>
      <c r="AX473" s="25">
        <v>0.98774159841514797</v>
      </c>
      <c r="AY473" s="25">
        <v>0.98242103395639702</v>
      </c>
      <c r="AZ473" s="25">
        <v>0.98096618548719572</v>
      </c>
      <c r="BA473" s="25">
        <v>0.99237253519439184</v>
      </c>
      <c r="BB473" s="25">
        <v>0.98909880605320899</v>
      </c>
      <c r="BC473" s="25">
        <v>0.99073671223765536</v>
      </c>
      <c r="BD473" s="25">
        <v>0.99462080036439871</v>
      </c>
      <c r="BE473" s="25">
        <v>0.98450617067647883</v>
      </c>
      <c r="BF473" s="25">
        <v>0.99059207530667526</v>
      </c>
      <c r="BG473" s="25">
        <v>0.98806262624374408</v>
      </c>
      <c r="BH473" s="25">
        <v>0.98096618548719572</v>
      </c>
      <c r="BI473" s="25">
        <v>0.98868996524073138</v>
      </c>
    </row>
    <row r="474" spans="4:61">
      <c r="D474" s="25">
        <v>470</v>
      </c>
      <c r="E474" s="56">
        <f t="shared" ca="1" si="182"/>
        <v>0.99834666736972655</v>
      </c>
      <c r="F474" s="42">
        <f t="shared" ca="1" si="183"/>
        <v>0.17448974127815281</v>
      </c>
      <c r="G474" s="42"/>
      <c r="H474" s="25">
        <v>470</v>
      </c>
      <c r="I474" s="42">
        <f t="shared" ca="1" si="184"/>
        <v>0.42170732284932821</v>
      </c>
      <c r="J474" s="42">
        <f t="shared" ca="1" si="185"/>
        <v>3.456401042585115</v>
      </c>
      <c r="K474" s="4"/>
      <c r="L474" s="4"/>
      <c r="M474" s="4"/>
      <c r="O474" s="25">
        <v>470</v>
      </c>
      <c r="P474" s="58">
        <f t="shared" ca="1" si="186"/>
        <v>0.28350917148458876</v>
      </c>
      <c r="Q474" s="42">
        <f t="shared" ca="1" si="187"/>
        <v>332.94050850554186</v>
      </c>
      <c r="R474" s="42"/>
      <c r="S474" s="25">
        <v>470</v>
      </c>
      <c r="T474" s="58">
        <f t="shared" ca="1" si="188"/>
        <v>0.18130096076592528</v>
      </c>
      <c r="U474" s="42">
        <f t="shared" ca="1" si="189"/>
        <v>3.2202337272951045</v>
      </c>
      <c r="W474" s="1"/>
      <c r="X474" s="1"/>
      <c r="Y474" s="1"/>
      <c r="Z474" s="1"/>
      <c r="AC474" s="49">
        <v>471</v>
      </c>
      <c r="AD474" s="90">
        <f t="shared" ca="1" si="173"/>
        <v>45792.865057935334</v>
      </c>
      <c r="AE474" s="49" t="str">
        <f t="shared" ca="1" si="174"/>
        <v>EQUIPO 1</v>
      </c>
      <c r="AF474" s="49" t="str">
        <f t="shared" ca="1" si="175"/>
        <v>INICIO</v>
      </c>
      <c r="AG474" s="49">
        <f t="shared" ca="1" si="190"/>
        <v>0</v>
      </c>
      <c r="AH474" s="49">
        <f t="shared" ca="1" si="191"/>
        <v>1</v>
      </c>
      <c r="AI474" s="49">
        <f t="shared" ca="1" si="176"/>
        <v>1</v>
      </c>
      <c r="AJ474" s="49">
        <f t="shared" ca="1" si="177"/>
        <v>5400</v>
      </c>
      <c r="AK474" s="49">
        <f t="shared" ca="1" si="178"/>
        <v>3.3627217384055257</v>
      </c>
      <c r="AL474" s="49">
        <f t="shared" ca="1" si="179"/>
        <v>18158.697387389839</v>
      </c>
      <c r="AM474" s="49">
        <f t="shared" ca="1" si="172"/>
        <v>33290.945210214704</v>
      </c>
      <c r="AN474" s="49">
        <f t="shared" ca="1" si="180"/>
        <v>2025</v>
      </c>
      <c r="AO474" s="49">
        <f t="shared" ca="1" si="181"/>
        <v>5</v>
      </c>
      <c r="AU474" s="25">
        <v>464</v>
      </c>
      <c r="AV474" s="25">
        <v>0.97820984756849227</v>
      </c>
      <c r="AW474" s="25">
        <v>0.98316253408092535</v>
      </c>
      <c r="AX474" s="25">
        <v>0.97440381873583104</v>
      </c>
      <c r="AY474" s="25">
        <v>0.96936744255185359</v>
      </c>
      <c r="AZ474" s="25">
        <v>0.98626451295865958</v>
      </c>
      <c r="BA474" s="25">
        <v>0.97790348307109631</v>
      </c>
      <c r="BB474" s="25">
        <v>0.99588151289609483</v>
      </c>
      <c r="BC474" s="25">
        <v>0.98306859163851834</v>
      </c>
      <c r="BD474" s="25">
        <v>0.98241388854909351</v>
      </c>
      <c r="BE474" s="25">
        <v>0.97763420562688319</v>
      </c>
      <c r="BF474" s="25">
        <v>0.98736696701936055</v>
      </c>
      <c r="BG474" s="25">
        <v>0.98309348291106202</v>
      </c>
      <c r="BH474" s="25">
        <v>0.96936744255185359</v>
      </c>
      <c r="BI474" s="25">
        <v>0.98166363753120811</v>
      </c>
    </row>
    <row r="475" spans="4:61">
      <c r="D475" s="25">
        <v>471</v>
      </c>
      <c r="E475" s="56">
        <f t="shared" ca="1" si="182"/>
        <v>0.17872479867747249</v>
      </c>
      <c r="F475" s="42">
        <f t="shared" ca="1" si="183"/>
        <v>433.00122105334043</v>
      </c>
      <c r="G475" s="42"/>
      <c r="H475" s="25">
        <v>471</v>
      </c>
      <c r="I475" s="42">
        <f t="shared" ca="1" si="184"/>
        <v>0.85962604674742282</v>
      </c>
      <c r="J475" s="42">
        <f t="shared" ca="1" si="185"/>
        <v>3.8730894303165821</v>
      </c>
      <c r="K475" s="4"/>
      <c r="L475" s="4"/>
      <c r="M475" s="4"/>
      <c r="O475" s="25">
        <v>471</v>
      </c>
      <c r="P475" s="58">
        <f t="shared" ca="1" si="186"/>
        <v>0.47414856340614442</v>
      </c>
      <c r="Q475" s="42">
        <f t="shared" ca="1" si="187"/>
        <v>191.77931051930682</v>
      </c>
      <c r="R475" s="42"/>
      <c r="S475" s="25">
        <v>471</v>
      </c>
      <c r="T475" s="58">
        <f t="shared" ca="1" si="188"/>
        <v>0.94990516280414128</v>
      </c>
      <c r="U475" s="42">
        <f t="shared" ca="1" si="189"/>
        <v>4.0009093595756351</v>
      </c>
      <c r="W475" s="1"/>
      <c r="X475" s="1"/>
      <c r="Y475" s="1"/>
      <c r="Z475" s="1"/>
      <c r="AC475" s="49">
        <v>472</v>
      </c>
      <c r="AD475" s="90">
        <f t="shared" ca="1" si="173"/>
        <v>45793.005171341101</v>
      </c>
      <c r="AE475" s="49" t="str">
        <f t="shared" ca="1" si="174"/>
        <v>EQUIPO 1</v>
      </c>
      <c r="AF475" s="49" t="str">
        <f t="shared" ca="1" si="175"/>
        <v>FIN</v>
      </c>
      <c r="AG475" s="49">
        <f t="shared" ca="1" si="190"/>
        <v>1</v>
      </c>
      <c r="AH475" s="49">
        <f t="shared" ca="1" si="191"/>
        <v>1</v>
      </c>
      <c r="AI475" s="49">
        <f t="shared" ca="1" si="176"/>
        <v>1</v>
      </c>
      <c r="AJ475" s="49">
        <f t="shared" ca="1" si="177"/>
        <v>9900</v>
      </c>
      <c r="AK475" s="49">
        <f t="shared" ca="1" si="178"/>
        <v>245.59846563806059</v>
      </c>
      <c r="AL475" s="49">
        <f t="shared" ca="1" si="179"/>
        <v>2431424.8098168001</v>
      </c>
      <c r="AM475" s="49">
        <f t="shared" ca="1" si="172"/>
        <v>2431424.8098168001</v>
      </c>
      <c r="AN475" s="49">
        <f t="shared" ca="1" si="180"/>
        <v>2025</v>
      </c>
      <c r="AO475" s="49">
        <f t="shared" ca="1" si="181"/>
        <v>5</v>
      </c>
      <c r="AU475" s="25">
        <v>465</v>
      </c>
      <c r="AV475" s="25">
        <v>0.98788253651547353</v>
      </c>
      <c r="AW475" s="25">
        <v>0.97576076324716388</v>
      </c>
      <c r="AX475" s="25">
        <v>0.97830614342711109</v>
      </c>
      <c r="AY475" s="25">
        <v>0.97274244726204062</v>
      </c>
      <c r="AZ475" s="25">
        <v>0.99205076045012208</v>
      </c>
      <c r="BA475" s="25">
        <v>0.98813896450854821</v>
      </c>
      <c r="BB475" s="25">
        <v>0.98560881457970306</v>
      </c>
      <c r="BC475" s="25">
        <v>0.97752503820121284</v>
      </c>
      <c r="BD475" s="25">
        <v>0.98410087226648235</v>
      </c>
      <c r="BE475" s="25">
        <v>0.98299797773696673</v>
      </c>
      <c r="BF475" s="25">
        <v>0.97994975932376815</v>
      </c>
      <c r="BG475" s="25">
        <v>0.98926800590156072</v>
      </c>
      <c r="BH475" s="25">
        <v>0.97274244726204062</v>
      </c>
      <c r="BI475" s="25">
        <v>0.98293855053613599</v>
      </c>
    </row>
    <row r="476" spans="4:61">
      <c r="D476" s="25">
        <v>472</v>
      </c>
      <c r="E476" s="56">
        <f t="shared" ca="1" si="182"/>
        <v>0.41644360634194921</v>
      </c>
      <c r="F476" s="42">
        <f t="shared" ca="1" si="183"/>
        <v>202.42836536761158</v>
      </c>
      <c r="G476" s="42"/>
      <c r="H476" s="25">
        <v>472</v>
      </c>
      <c r="I476" s="42">
        <f t="shared" ca="1" si="184"/>
        <v>0.83147526505856373</v>
      </c>
      <c r="J476" s="42">
        <f t="shared" ca="1" si="185"/>
        <v>3.8343551476244029</v>
      </c>
      <c r="K476" s="4"/>
      <c r="L476" s="4"/>
      <c r="M476" s="4"/>
      <c r="O476" s="25">
        <v>472</v>
      </c>
      <c r="P476" s="58">
        <f t="shared" ca="1" si="186"/>
        <v>0.57376128094421475</v>
      </c>
      <c r="Q476" s="42">
        <f t="shared" ca="1" si="187"/>
        <v>140.58794541206396</v>
      </c>
      <c r="R476" s="42"/>
      <c r="S476" s="25">
        <v>472</v>
      </c>
      <c r="T476" s="58">
        <f t="shared" ca="1" si="188"/>
        <v>0.97311375844124726</v>
      </c>
      <c r="U476" s="42">
        <f t="shared" ca="1" si="189"/>
        <v>4.0879301471552889</v>
      </c>
      <c r="W476" s="1"/>
      <c r="X476" s="1"/>
      <c r="Y476" s="1"/>
      <c r="Z476" s="1"/>
      <c r="AC476" s="49">
        <v>473</v>
      </c>
      <c r="AD476" s="90">
        <f t="shared" ca="1" si="173"/>
        <v>45803.238440742687</v>
      </c>
      <c r="AE476" s="49" t="str">
        <f t="shared" ca="1" si="174"/>
        <v>EQUIPO 2</v>
      </c>
      <c r="AF476" s="49" t="str">
        <f t="shared" ca="1" si="175"/>
        <v>INICIO</v>
      </c>
      <c r="AG476" s="49">
        <f t="shared" ca="1" si="190"/>
        <v>1</v>
      </c>
      <c r="AH476" s="49">
        <f t="shared" ca="1" si="191"/>
        <v>0</v>
      </c>
      <c r="AI476" s="49">
        <f t="shared" ca="1" si="176"/>
        <v>1</v>
      </c>
      <c r="AJ476" s="49">
        <f t="shared" ca="1" si="177"/>
        <v>4500</v>
      </c>
      <c r="AK476" s="49">
        <f t="shared" ca="1" si="178"/>
        <v>3.5695189432008192</v>
      </c>
      <c r="AL476" s="49">
        <f t="shared" ca="1" si="179"/>
        <v>16062.835244403686</v>
      </c>
      <c r="AM476" s="49">
        <f t="shared" ca="1" si="172"/>
        <v>35338.23753768811</v>
      </c>
      <c r="AN476" s="49">
        <f t="shared" ca="1" si="180"/>
        <v>2025</v>
      </c>
      <c r="AO476" s="49">
        <f t="shared" ca="1" si="181"/>
        <v>5</v>
      </c>
      <c r="AU476" s="25">
        <v>466</v>
      </c>
      <c r="AV476" s="25">
        <v>0.98543115873575471</v>
      </c>
      <c r="AW476" s="25">
        <v>0.99585690091903811</v>
      </c>
      <c r="AX476" s="25">
        <v>0.98528616290113702</v>
      </c>
      <c r="AY476" s="25">
        <v>0.9790661559587982</v>
      </c>
      <c r="AZ476" s="25">
        <v>0.99105566428590885</v>
      </c>
      <c r="BA476" s="25">
        <v>0.98108095971271703</v>
      </c>
      <c r="BB476" s="25">
        <v>0.990477140560867</v>
      </c>
      <c r="BC476" s="25">
        <v>0.9816464421681963</v>
      </c>
      <c r="BD476" s="25">
        <v>0.99608131324420623</v>
      </c>
      <c r="BE476" s="25">
        <v>0.98411623694225747</v>
      </c>
      <c r="BF476" s="25">
        <v>0.97940700213514376</v>
      </c>
      <c r="BG476" s="25">
        <v>0.99035868151508566</v>
      </c>
      <c r="BH476" s="25">
        <v>0.9790661559587982</v>
      </c>
      <c r="BI476" s="25">
        <v>0.98676990235842243</v>
      </c>
    </row>
    <row r="477" spans="4:61">
      <c r="D477" s="25">
        <v>473</v>
      </c>
      <c r="E477" s="56">
        <f t="shared" ca="1" si="182"/>
        <v>0.97340375877022201</v>
      </c>
      <c r="F477" s="42">
        <f t="shared" ca="1" si="183"/>
        <v>4.0300558510421993</v>
      </c>
      <c r="G477" s="42"/>
      <c r="H477" s="25">
        <v>473</v>
      </c>
      <c r="I477" s="42">
        <f t="shared" ca="1" si="184"/>
        <v>0.84754582500334141</v>
      </c>
      <c r="J477" s="42">
        <f t="shared" ca="1" si="185"/>
        <v>3.8558898102924108</v>
      </c>
      <c r="K477" s="4"/>
      <c r="L477" s="4"/>
      <c r="M477" s="4"/>
      <c r="O477" s="25">
        <v>473</v>
      </c>
      <c r="P477" s="58">
        <f t="shared" ca="1" si="186"/>
        <v>0.40586636526347508</v>
      </c>
      <c r="Q477" s="42">
        <f t="shared" ca="1" si="187"/>
        <v>234.04416044730965</v>
      </c>
      <c r="R477" s="42"/>
      <c r="S477" s="25">
        <v>473</v>
      </c>
      <c r="T477" s="58">
        <f t="shared" ca="1" si="188"/>
        <v>5.1764515805193145E-2</v>
      </c>
      <c r="U477" s="42">
        <f t="shared" ca="1" si="189"/>
        <v>3.0009284038770732</v>
      </c>
      <c r="W477" s="1"/>
      <c r="X477" s="1"/>
      <c r="Y477" s="1"/>
      <c r="Z477" s="1"/>
      <c r="AC477" s="49">
        <v>474</v>
      </c>
      <c r="AD477" s="90">
        <f t="shared" ca="1" si="173"/>
        <v>45803.387170698654</v>
      </c>
      <c r="AE477" s="49" t="str">
        <f t="shared" ca="1" si="174"/>
        <v>EQUIPO 2</v>
      </c>
      <c r="AF477" s="49" t="str">
        <f t="shared" ca="1" si="175"/>
        <v>FIN</v>
      </c>
      <c r="AG477" s="49">
        <f t="shared" ca="1" si="190"/>
        <v>1</v>
      </c>
      <c r="AH477" s="49">
        <f t="shared" ca="1" si="191"/>
        <v>1</v>
      </c>
      <c r="AI477" s="49">
        <f t="shared" ca="1" si="176"/>
        <v>1</v>
      </c>
      <c r="AJ477" s="49">
        <f t="shared" ca="1" si="177"/>
        <v>9900</v>
      </c>
      <c r="AK477" s="49">
        <f t="shared" ca="1" si="178"/>
        <v>466.4338186023524</v>
      </c>
      <c r="AL477" s="49">
        <f t="shared" ca="1" si="179"/>
        <v>4617694.8041632883</v>
      </c>
      <c r="AM477" s="49">
        <f t="shared" ca="1" si="172"/>
        <v>4617694.8041632883</v>
      </c>
      <c r="AN477" s="49">
        <f t="shared" ca="1" si="180"/>
        <v>2025</v>
      </c>
      <c r="AO477" s="49">
        <f t="shared" ca="1" si="181"/>
        <v>5</v>
      </c>
      <c r="AU477" s="25">
        <v>467</v>
      </c>
      <c r="AV477" s="25">
        <v>0.98755450909350961</v>
      </c>
      <c r="AW477" s="25">
        <v>0.98820681798450993</v>
      </c>
      <c r="AX477" s="25">
        <v>0.99109458746139334</v>
      </c>
      <c r="AY477" s="25">
        <v>0.98503976511514701</v>
      </c>
      <c r="AZ477" s="25">
        <v>0.98395766218714287</v>
      </c>
      <c r="BA477" s="25">
        <v>0.98402034939274685</v>
      </c>
      <c r="BB477" s="25">
        <v>0.99079260203785613</v>
      </c>
      <c r="BC477" s="25">
        <v>0.99037748350601751</v>
      </c>
      <c r="BD477" s="25">
        <v>0.99472156635437703</v>
      </c>
      <c r="BE477" s="25">
        <v>0.98333123328279537</v>
      </c>
      <c r="BF477" s="25">
        <v>0.98275355959796618</v>
      </c>
      <c r="BG477" s="25">
        <v>0.9909936509097822</v>
      </c>
      <c r="BH477" s="25">
        <v>0.98275355959796618</v>
      </c>
      <c r="BI477" s="25">
        <v>0.9877762525963969</v>
      </c>
    </row>
    <row r="478" spans="4:61">
      <c r="D478" s="25">
        <v>474</v>
      </c>
      <c r="E478" s="56">
        <f t="shared" ca="1" si="182"/>
        <v>0.37177205265370383</v>
      </c>
      <c r="F478" s="42">
        <f t="shared" ca="1" si="183"/>
        <v>232.15962889060432</v>
      </c>
      <c r="G478" s="42"/>
      <c r="H478" s="25">
        <v>474</v>
      </c>
      <c r="I478" s="42">
        <f t="shared" ca="1" si="184"/>
        <v>0.25926560285782529</v>
      </c>
      <c r="J478" s="42">
        <f t="shared" ca="1" si="185"/>
        <v>3.3100949625434315</v>
      </c>
      <c r="K478" s="4"/>
      <c r="L478" s="4"/>
      <c r="M478" s="4"/>
      <c r="O478" s="25">
        <v>474</v>
      </c>
      <c r="P478" s="58">
        <f t="shared" ca="1" si="186"/>
        <v>0.61126034639421167</v>
      </c>
      <c r="Q478" s="42">
        <f t="shared" ca="1" si="187"/>
        <v>123.78167273456053</v>
      </c>
      <c r="R478" s="42"/>
      <c r="S478" s="25">
        <v>474</v>
      </c>
      <c r="T478" s="58">
        <f t="shared" ca="1" si="188"/>
        <v>0.18737792354280725</v>
      </c>
      <c r="U478" s="42">
        <f t="shared" ca="1" si="189"/>
        <v>3.2272075394015216</v>
      </c>
      <c r="W478" s="1"/>
      <c r="X478" s="1"/>
      <c r="Y478" s="1"/>
      <c r="Z478" s="1"/>
      <c r="AC478" s="49">
        <v>475</v>
      </c>
      <c r="AD478" s="90">
        <f t="shared" ca="1" si="173"/>
        <v>45822.821913140418</v>
      </c>
      <c r="AE478" s="49" t="str">
        <f t="shared" ca="1" si="174"/>
        <v>EQUIPO 1</v>
      </c>
      <c r="AF478" s="49" t="str">
        <f t="shared" ca="1" si="175"/>
        <v>INICIO</v>
      </c>
      <c r="AG478" s="49">
        <f t="shared" ca="1" si="190"/>
        <v>0</v>
      </c>
      <c r="AH478" s="49">
        <f t="shared" ca="1" si="191"/>
        <v>1</v>
      </c>
      <c r="AI478" s="49">
        <f t="shared" ca="1" si="176"/>
        <v>1</v>
      </c>
      <c r="AJ478" s="49">
        <f t="shared" ca="1" si="177"/>
        <v>5400</v>
      </c>
      <c r="AK478" s="49">
        <f t="shared" ca="1" si="178"/>
        <v>3.7720011798664927</v>
      </c>
      <c r="AL478" s="49">
        <f t="shared" ca="1" si="179"/>
        <v>20368.806371279061</v>
      </c>
      <c r="AM478" s="49">
        <f t="shared" ca="1" si="172"/>
        <v>37342.811680678278</v>
      </c>
      <c r="AN478" s="49">
        <f t="shared" ca="1" si="180"/>
        <v>2025</v>
      </c>
      <c r="AO478" s="49">
        <f t="shared" ca="1" si="181"/>
        <v>6</v>
      </c>
      <c r="AU478" s="25">
        <v>468</v>
      </c>
      <c r="AV478" s="25">
        <v>0.99253229208631877</v>
      </c>
      <c r="AW478" s="25">
        <v>0.97748101282180477</v>
      </c>
      <c r="AX478" s="25">
        <v>0.97828657500541594</v>
      </c>
      <c r="AY478" s="25">
        <v>0.98532657141854607</v>
      </c>
      <c r="AZ478" s="25">
        <v>0.98065414379433258</v>
      </c>
      <c r="BA478" s="25">
        <v>1</v>
      </c>
      <c r="BB478" s="25">
        <v>0.98373688935800041</v>
      </c>
      <c r="BC478" s="25">
        <v>0.98241316125396128</v>
      </c>
      <c r="BD478" s="25">
        <v>0.99312672603052976</v>
      </c>
      <c r="BE478" s="25">
        <v>0.98554646436762083</v>
      </c>
      <c r="BF478" s="25">
        <v>0.98176490315509568</v>
      </c>
      <c r="BG478" s="25">
        <v>0.98392056665808558</v>
      </c>
      <c r="BH478" s="25">
        <v>0.97748101282180477</v>
      </c>
      <c r="BI478" s="25">
        <v>0.9853582970238085</v>
      </c>
    </row>
    <row r="479" spans="4:61">
      <c r="D479" s="25">
        <v>475</v>
      </c>
      <c r="E479" s="56">
        <f t="shared" ca="1" si="182"/>
        <v>5.1309167186484039E-2</v>
      </c>
      <c r="F479" s="42">
        <f t="shared" ca="1" si="183"/>
        <v>799.52328611400242</v>
      </c>
      <c r="G479" s="42"/>
      <c r="H479" s="25">
        <v>475</v>
      </c>
      <c r="I479" s="42">
        <f t="shared" ca="1" si="184"/>
        <v>0.2904087227752612</v>
      </c>
      <c r="J479" s="42">
        <f t="shared" ca="1" si="185"/>
        <v>3.3405980404890654</v>
      </c>
      <c r="K479" s="4"/>
      <c r="L479" s="4"/>
      <c r="M479" s="4"/>
      <c r="O479" s="25">
        <v>475</v>
      </c>
      <c r="P479" s="58">
        <f t="shared" ca="1" si="186"/>
        <v>0.63142333389782124</v>
      </c>
      <c r="Q479" s="42">
        <f t="shared" ca="1" si="187"/>
        <v>115.2093404839999</v>
      </c>
      <c r="R479" s="42"/>
      <c r="S479" s="25">
        <v>475</v>
      </c>
      <c r="T479" s="58">
        <f t="shared" ca="1" si="188"/>
        <v>0.58938265812329482</v>
      </c>
      <c r="U479" s="42">
        <f t="shared" ca="1" si="189"/>
        <v>3.5675391631780364</v>
      </c>
      <c r="W479" s="1"/>
      <c r="X479" s="1"/>
      <c r="Y479" s="1"/>
      <c r="Z479" s="1"/>
      <c r="AC479" s="49">
        <v>476</v>
      </c>
      <c r="AD479" s="90">
        <f t="shared" ca="1" si="173"/>
        <v>45822.979079856246</v>
      </c>
      <c r="AE479" s="49" t="str">
        <f t="shared" ca="1" si="174"/>
        <v>EQUIPO 1</v>
      </c>
      <c r="AF479" s="49" t="str">
        <f t="shared" ca="1" si="175"/>
        <v>FIN</v>
      </c>
      <c r="AG479" s="49">
        <f t="shared" ca="1" si="190"/>
        <v>1</v>
      </c>
      <c r="AH479" s="49">
        <f t="shared" ca="1" si="191"/>
        <v>1</v>
      </c>
      <c r="AI479" s="49">
        <f t="shared" ca="1" si="176"/>
        <v>1</v>
      </c>
      <c r="AJ479" s="49">
        <f t="shared" ca="1" si="177"/>
        <v>9900</v>
      </c>
      <c r="AK479" s="49">
        <f t="shared" ca="1" si="178"/>
        <v>77.25837768393103</v>
      </c>
      <c r="AL479" s="49">
        <f t="shared" ca="1" si="179"/>
        <v>764857.9390709172</v>
      </c>
      <c r="AM479" s="49">
        <f t="shared" ca="1" si="172"/>
        <v>764857.9390709172</v>
      </c>
      <c r="AN479" s="49">
        <f t="shared" ca="1" si="180"/>
        <v>2025</v>
      </c>
      <c r="AO479" s="49">
        <f t="shared" ca="1" si="181"/>
        <v>6</v>
      </c>
      <c r="AU479" s="25">
        <v>469</v>
      </c>
      <c r="AV479" s="25">
        <v>0.98540025834859779</v>
      </c>
      <c r="AW479" s="25">
        <v>0.9802838287643918</v>
      </c>
      <c r="AX479" s="25">
        <v>0.9898033363848443</v>
      </c>
      <c r="AY479" s="25">
        <v>0.97788392215244879</v>
      </c>
      <c r="AZ479" s="25">
        <v>0.98158060974123795</v>
      </c>
      <c r="BA479" s="25">
        <v>0.98833700610636954</v>
      </c>
      <c r="BB479" s="25">
        <v>0.98169090550898463</v>
      </c>
      <c r="BC479" s="25">
        <v>0.98741205391799491</v>
      </c>
      <c r="BD479" s="25">
        <v>0.99125396174857427</v>
      </c>
      <c r="BE479" s="25">
        <v>0.9869404549967481</v>
      </c>
      <c r="BF479" s="25">
        <v>0.9904024330318365</v>
      </c>
      <c r="BG479" s="25">
        <v>0.9949870534689963</v>
      </c>
      <c r="BH479" s="25">
        <v>0.97788392215244879</v>
      </c>
      <c r="BI479" s="25">
        <v>0.98638369049709473</v>
      </c>
    </row>
    <row r="480" spans="4:61">
      <c r="D480" s="25">
        <v>476</v>
      </c>
      <c r="E480" s="56">
        <f t="shared" ca="1" si="182"/>
        <v>0.80899805715993356</v>
      </c>
      <c r="F480" s="42">
        <f t="shared" ca="1" si="183"/>
        <v>41.013805497145235</v>
      </c>
      <c r="G480" s="42"/>
      <c r="H480" s="25">
        <v>476</v>
      </c>
      <c r="I480" s="42">
        <f t="shared" ca="1" si="184"/>
        <v>0.60228873953744477</v>
      </c>
      <c r="J480" s="42">
        <f t="shared" ca="1" si="185"/>
        <v>3.6055542847250575</v>
      </c>
      <c r="K480" s="4"/>
      <c r="L480" s="4"/>
      <c r="M480" s="4"/>
      <c r="O480" s="25">
        <v>476</v>
      </c>
      <c r="P480" s="58">
        <f t="shared" ca="1" si="186"/>
        <v>0.90969470756250637</v>
      </c>
      <c r="Q480" s="42">
        <f t="shared" ca="1" si="187"/>
        <v>21.836435101654402</v>
      </c>
      <c r="R480" s="42"/>
      <c r="S480" s="25">
        <v>476</v>
      </c>
      <c r="T480" s="58">
        <f t="shared" ca="1" si="188"/>
        <v>0.17665990466573112</v>
      </c>
      <c r="U480" s="42">
        <f t="shared" ca="1" si="189"/>
        <v>3.2148086156266817</v>
      </c>
      <c r="W480" s="1"/>
      <c r="X480" s="1"/>
      <c r="Y480" s="1"/>
      <c r="Z480" s="1"/>
      <c r="AC480" s="49">
        <v>477</v>
      </c>
      <c r="AD480" s="90">
        <f t="shared" ca="1" si="173"/>
        <v>45826.19817892641</v>
      </c>
      <c r="AE480" s="49" t="str">
        <f t="shared" ca="1" si="174"/>
        <v>EQUIPO 2</v>
      </c>
      <c r="AF480" s="49" t="str">
        <f t="shared" ca="1" si="175"/>
        <v>INICIO</v>
      </c>
      <c r="AG480" s="49">
        <f t="shared" ca="1" si="190"/>
        <v>1</v>
      </c>
      <c r="AH480" s="49">
        <f t="shared" ca="1" si="191"/>
        <v>0</v>
      </c>
      <c r="AI480" s="49">
        <f t="shared" ca="1" si="176"/>
        <v>1</v>
      </c>
      <c r="AJ480" s="49">
        <f t="shared" ca="1" si="177"/>
        <v>4500</v>
      </c>
      <c r="AK480" s="49">
        <f t="shared" ca="1" si="178"/>
        <v>3.0568617814569734</v>
      </c>
      <c r="AL480" s="49">
        <f t="shared" ca="1" si="179"/>
        <v>13755.87801655638</v>
      </c>
      <c r="AM480" s="49">
        <f t="shared" ca="1" si="172"/>
        <v>30262.931636424037</v>
      </c>
      <c r="AN480" s="49">
        <f t="shared" ca="1" si="180"/>
        <v>2025</v>
      </c>
      <c r="AO480" s="49">
        <f t="shared" ca="1" si="181"/>
        <v>6</v>
      </c>
      <c r="AU480" s="25">
        <v>470</v>
      </c>
      <c r="AV480" s="25">
        <v>0.98158125411430253</v>
      </c>
      <c r="AW480" s="25">
        <v>0.99027889381743017</v>
      </c>
      <c r="AX480" s="25">
        <v>0.98117274734708571</v>
      </c>
      <c r="AY480" s="25">
        <v>0.98220058557147583</v>
      </c>
      <c r="AZ480" s="25">
        <v>0.99259115602997616</v>
      </c>
      <c r="BA480" s="25">
        <v>0.98990087036473773</v>
      </c>
      <c r="BB480" s="25">
        <v>0.98962111897145077</v>
      </c>
      <c r="BC480" s="25">
        <v>0.97450431869354259</v>
      </c>
      <c r="BD480" s="25">
        <v>0.99745596775514878</v>
      </c>
      <c r="BE480" s="25">
        <v>0.98295766027081244</v>
      </c>
      <c r="BF480" s="25">
        <v>0.98491078154851996</v>
      </c>
      <c r="BG480" s="25">
        <v>0.98005443261258218</v>
      </c>
      <c r="BH480" s="25">
        <v>0.97450431869354259</v>
      </c>
      <c r="BI480" s="25">
        <v>0.98566198470842048</v>
      </c>
    </row>
    <row r="481" spans="4:61">
      <c r="D481" s="25">
        <v>477</v>
      </c>
      <c r="E481" s="56">
        <f t="shared" ca="1" si="182"/>
        <v>0.58018051622621325</v>
      </c>
      <c r="F481" s="42">
        <f t="shared" ca="1" si="183"/>
        <v>118.53751320795894</v>
      </c>
      <c r="G481" s="42"/>
      <c r="H481" s="25">
        <v>477</v>
      </c>
      <c r="I481" s="42">
        <f t="shared" ca="1" si="184"/>
        <v>5.8273930414180386E-2</v>
      </c>
      <c r="J481" s="42">
        <f t="shared" ca="1" si="185"/>
        <v>3.0084541817179993</v>
      </c>
      <c r="K481" s="4"/>
      <c r="L481" s="4"/>
      <c r="M481" s="4"/>
      <c r="O481" s="25">
        <v>477</v>
      </c>
      <c r="P481" s="58">
        <f t="shared" ca="1" si="186"/>
        <v>0.90817444331360031</v>
      </c>
      <c r="Q481" s="42">
        <f t="shared" ca="1" si="187"/>
        <v>22.24267202110866</v>
      </c>
      <c r="R481" s="42"/>
      <c r="S481" s="25">
        <v>477</v>
      </c>
      <c r="T481" s="58">
        <f t="shared" ca="1" si="188"/>
        <v>0.52756010505126838</v>
      </c>
      <c r="U481" s="42">
        <f t="shared" ca="1" si="189"/>
        <v>3.5196111898051647</v>
      </c>
      <c r="W481" s="1"/>
      <c r="X481" s="1"/>
      <c r="Y481" s="1"/>
      <c r="Z481" s="1"/>
      <c r="AC481" s="49">
        <v>478</v>
      </c>
      <c r="AD481" s="90">
        <f t="shared" ca="1" si="173"/>
        <v>45826.325548167304</v>
      </c>
      <c r="AE481" s="49" t="str">
        <f t="shared" ca="1" si="174"/>
        <v>EQUIPO 2</v>
      </c>
      <c r="AF481" s="49" t="str">
        <f t="shared" ca="1" si="175"/>
        <v>FIN</v>
      </c>
      <c r="AG481" s="49">
        <f t="shared" ca="1" si="190"/>
        <v>1</v>
      </c>
      <c r="AH481" s="49">
        <f t="shared" ca="1" si="191"/>
        <v>1</v>
      </c>
      <c r="AI481" s="49">
        <f t="shared" ca="1" si="176"/>
        <v>1</v>
      </c>
      <c r="AJ481" s="49">
        <f t="shared" ca="1" si="177"/>
        <v>9900</v>
      </c>
      <c r="AK481" s="49">
        <f t="shared" ca="1" si="178"/>
        <v>126.32084159518126</v>
      </c>
      <c r="AL481" s="49">
        <f t="shared" ca="1" si="179"/>
        <v>1250576.3317922945</v>
      </c>
      <c r="AM481" s="49">
        <f t="shared" ca="1" si="172"/>
        <v>1250576.3317922945</v>
      </c>
      <c r="AN481" s="49">
        <f t="shared" ca="1" si="180"/>
        <v>2025</v>
      </c>
      <c r="AO481" s="49">
        <f t="shared" ca="1" si="181"/>
        <v>6</v>
      </c>
      <c r="AU481" s="25">
        <v>471</v>
      </c>
      <c r="AV481" s="25">
        <v>0.98674617658305741</v>
      </c>
      <c r="AW481" s="25">
        <v>0.99090821334923296</v>
      </c>
      <c r="AX481" s="25">
        <v>0.97769252003989982</v>
      </c>
      <c r="AY481" s="25">
        <v>0.98138986066931155</v>
      </c>
      <c r="AZ481" s="25">
        <v>0.98162448118006196</v>
      </c>
      <c r="BA481" s="25">
        <v>0.97829733339570935</v>
      </c>
      <c r="BB481" s="25">
        <v>0.98335385165674682</v>
      </c>
      <c r="BC481" s="25">
        <v>0.99261670677845948</v>
      </c>
      <c r="BD481" s="25">
        <v>0.98778106583192049</v>
      </c>
      <c r="BE481" s="25">
        <v>0.98390843177611886</v>
      </c>
      <c r="BF481" s="25">
        <v>0.98558561494823083</v>
      </c>
      <c r="BG481" s="25">
        <v>0.9922687825998826</v>
      </c>
      <c r="BH481" s="25">
        <v>0.97769252003989982</v>
      </c>
      <c r="BI481" s="25">
        <v>0.98520533914891573</v>
      </c>
    </row>
    <row r="482" spans="4:61">
      <c r="D482" s="25">
        <v>478</v>
      </c>
      <c r="E482" s="56">
        <f t="shared" ca="1" si="182"/>
        <v>0.67891863640642769</v>
      </c>
      <c r="F482" s="42">
        <f t="shared" ca="1" si="183"/>
        <v>80.800835952013912</v>
      </c>
      <c r="G482" s="42"/>
      <c r="H482" s="25">
        <v>478</v>
      </c>
      <c r="I482" s="42">
        <f t="shared" ca="1" si="184"/>
        <v>0.31206882250080725</v>
      </c>
      <c r="J482" s="42">
        <f t="shared" ca="1" si="185"/>
        <v>3.3609061020656172</v>
      </c>
      <c r="K482" s="4"/>
      <c r="L482" s="4"/>
      <c r="M482" s="4"/>
      <c r="O482" s="25">
        <v>478</v>
      </c>
      <c r="P482" s="58">
        <f t="shared" ca="1" si="186"/>
        <v>0.51327088936711984</v>
      </c>
      <c r="Q482" s="42">
        <f t="shared" ca="1" si="187"/>
        <v>170.40106168320298</v>
      </c>
      <c r="R482" s="42"/>
      <c r="S482" s="25">
        <v>478</v>
      </c>
      <c r="T482" s="58">
        <f t="shared" ca="1" si="188"/>
        <v>0.32519857196137547</v>
      </c>
      <c r="U482" s="42">
        <f t="shared" ca="1" si="189"/>
        <v>3.3599681261732113</v>
      </c>
      <c r="W482" s="1"/>
      <c r="X482" s="1"/>
      <c r="Y482" s="1"/>
      <c r="Z482" s="1"/>
      <c r="AC482" s="49">
        <v>479</v>
      </c>
      <c r="AD482" s="90">
        <f t="shared" ca="1" si="173"/>
        <v>45831.588916567103</v>
      </c>
      <c r="AE482" s="49" t="str">
        <f t="shared" ca="1" si="174"/>
        <v>EQUIPO 2</v>
      </c>
      <c r="AF482" s="49" t="str">
        <f t="shared" ca="1" si="175"/>
        <v>INICIO</v>
      </c>
      <c r="AG482" s="49">
        <f t="shared" ca="1" si="190"/>
        <v>1</v>
      </c>
      <c r="AH482" s="49">
        <f t="shared" ca="1" si="191"/>
        <v>0</v>
      </c>
      <c r="AI482" s="49">
        <f t="shared" ca="1" si="176"/>
        <v>1</v>
      </c>
      <c r="AJ482" s="49">
        <f t="shared" ca="1" si="177"/>
        <v>4500</v>
      </c>
      <c r="AK482" s="49">
        <f t="shared" ca="1" si="178"/>
        <v>3.6285516801872291</v>
      </c>
      <c r="AL482" s="49">
        <f t="shared" ca="1" si="179"/>
        <v>16328.482560842531</v>
      </c>
      <c r="AM482" s="49">
        <f t="shared" ca="1" si="172"/>
        <v>35922.661633853568</v>
      </c>
      <c r="AN482" s="49">
        <f t="shared" ca="1" si="180"/>
        <v>2025</v>
      </c>
      <c r="AO482" s="49">
        <f t="shared" ca="1" si="181"/>
        <v>6</v>
      </c>
      <c r="AU482" s="25">
        <v>472</v>
      </c>
      <c r="AV482" s="25">
        <v>0.99241966819774285</v>
      </c>
      <c r="AW482" s="25">
        <v>0.98717556995183253</v>
      </c>
      <c r="AX482" s="25">
        <v>0.98165711770088482</v>
      </c>
      <c r="AY482" s="25">
        <v>0.98416298491715026</v>
      </c>
      <c r="AZ482" s="25">
        <v>0.98697464899000342</v>
      </c>
      <c r="BA482" s="25">
        <v>0.98744389609791761</v>
      </c>
      <c r="BB482" s="25">
        <v>0.98686898621594199</v>
      </c>
      <c r="BC482" s="25">
        <v>0.98034210082162943</v>
      </c>
      <c r="BD482" s="25">
        <v>0.98261071774120123</v>
      </c>
      <c r="BE482" s="25">
        <v>0.97087861252794183</v>
      </c>
      <c r="BF482" s="25">
        <v>0.98791734991078317</v>
      </c>
      <c r="BG482" s="25">
        <v>0.98962091269276087</v>
      </c>
      <c r="BH482" s="25">
        <v>0.97087861252794183</v>
      </c>
      <c r="BI482" s="25">
        <v>0.98482092484646588</v>
      </c>
    </row>
    <row r="483" spans="4:61">
      <c r="D483" s="25">
        <v>479</v>
      </c>
      <c r="E483" s="56">
        <f t="shared" ca="1" si="182"/>
        <v>0.50330346062797204</v>
      </c>
      <c r="F483" s="42">
        <f t="shared" ca="1" si="183"/>
        <v>153.88887923748706</v>
      </c>
      <c r="G483" s="42"/>
      <c r="H483" s="25">
        <v>479</v>
      </c>
      <c r="I483" s="42">
        <f t="shared" ca="1" si="184"/>
        <v>6.4648444000972916E-2</v>
      </c>
      <c r="J483" s="42">
        <f t="shared" ca="1" si="185"/>
        <v>3.0256123158749855</v>
      </c>
      <c r="K483" s="4"/>
      <c r="L483" s="4"/>
      <c r="M483" s="4"/>
      <c r="O483" s="25">
        <v>479</v>
      </c>
      <c r="P483" s="58">
        <f t="shared" ca="1" si="186"/>
        <v>0.48483811473270411</v>
      </c>
      <c r="Q483" s="42">
        <f t="shared" ca="1" si="187"/>
        <v>185.75518461518055</v>
      </c>
      <c r="R483" s="42"/>
      <c r="S483" s="25">
        <v>479</v>
      </c>
      <c r="T483" s="58">
        <f t="shared" ca="1" si="188"/>
        <v>0.99088698926703334</v>
      </c>
      <c r="U483" s="42">
        <f t="shared" ca="1" si="189"/>
        <v>4.2200610161624077</v>
      </c>
      <c r="W483" s="1"/>
      <c r="X483" s="1"/>
      <c r="Y483" s="1"/>
      <c r="Z483" s="1"/>
      <c r="AC483" s="49">
        <v>480</v>
      </c>
      <c r="AD483" s="90">
        <f t="shared" ca="1" si="173"/>
        <v>45831.740106220444</v>
      </c>
      <c r="AE483" s="49" t="str">
        <f t="shared" ca="1" si="174"/>
        <v>EQUIPO 2</v>
      </c>
      <c r="AF483" s="49" t="str">
        <f t="shared" ca="1" si="175"/>
        <v>FIN</v>
      </c>
      <c r="AG483" s="49">
        <f t="shared" ca="1" si="190"/>
        <v>1</v>
      </c>
      <c r="AH483" s="49">
        <f t="shared" ca="1" si="191"/>
        <v>1</v>
      </c>
      <c r="AI483" s="49">
        <f t="shared" ca="1" si="176"/>
        <v>1</v>
      </c>
      <c r="AJ483" s="49">
        <f t="shared" ca="1" si="177"/>
        <v>9900</v>
      </c>
      <c r="AK483" s="49">
        <f t="shared" ca="1" si="178"/>
        <v>162.27492180245463</v>
      </c>
      <c r="AL483" s="49">
        <f t="shared" ca="1" si="179"/>
        <v>1606521.7258443008</v>
      </c>
      <c r="AM483" s="49">
        <f t="shared" ca="1" si="172"/>
        <v>1606521.7258443008</v>
      </c>
      <c r="AN483" s="49">
        <f t="shared" ca="1" si="180"/>
        <v>2025</v>
      </c>
      <c r="AO483" s="49">
        <f t="shared" ca="1" si="181"/>
        <v>6</v>
      </c>
      <c r="AU483" s="25">
        <v>473</v>
      </c>
      <c r="AV483" s="25">
        <v>0.98653530302227321</v>
      </c>
      <c r="AW483" s="25">
        <v>0.99055979187467857</v>
      </c>
      <c r="AX483" s="25">
        <v>0.97978513326029126</v>
      </c>
      <c r="AY483" s="25">
        <v>0.97944467715350103</v>
      </c>
      <c r="AZ483" s="25">
        <v>0.99019411722573836</v>
      </c>
      <c r="BA483" s="25">
        <v>0.98772808823185099</v>
      </c>
      <c r="BB483" s="25">
        <v>0.98785232698467706</v>
      </c>
      <c r="BC483" s="25">
        <v>0.99302097016338708</v>
      </c>
      <c r="BD483" s="25">
        <v>0.99349360622740335</v>
      </c>
      <c r="BE483" s="25">
        <v>0.99276464891620753</v>
      </c>
      <c r="BF483" s="25">
        <v>0.98406420809899842</v>
      </c>
      <c r="BG483" s="25">
        <v>0.98545100150541609</v>
      </c>
      <c r="BH483" s="25">
        <v>0.97944467715350103</v>
      </c>
      <c r="BI483" s="25">
        <v>0.98763843137430163</v>
      </c>
    </row>
    <row r="484" spans="4:61">
      <c r="D484" s="25">
        <v>480</v>
      </c>
      <c r="E484" s="56">
        <f t="shared" ca="1" si="182"/>
        <v>0.33144002033735509</v>
      </c>
      <c r="F484" s="42">
        <f t="shared" ca="1" si="183"/>
        <v>262.68633968447949</v>
      </c>
      <c r="G484" s="42"/>
      <c r="H484" s="25">
        <v>480</v>
      </c>
      <c r="I484" s="42">
        <f t="shared" ca="1" si="184"/>
        <v>0.29504599954142741</v>
      </c>
      <c r="J484" s="42">
        <f t="shared" ca="1" si="185"/>
        <v>3.3450021960702285</v>
      </c>
      <c r="K484" s="4"/>
      <c r="L484" s="4"/>
      <c r="M484" s="4"/>
      <c r="O484" s="25">
        <v>480</v>
      </c>
      <c r="P484" s="58">
        <f t="shared" ca="1" si="186"/>
        <v>9.1644967404579392E-2</v>
      </c>
      <c r="Q484" s="42">
        <f t="shared" ca="1" si="187"/>
        <v>652.68134498654001</v>
      </c>
      <c r="R484" s="42"/>
      <c r="S484" s="25">
        <v>480</v>
      </c>
      <c r="T484" s="58">
        <f t="shared" ca="1" si="188"/>
        <v>0.28365348653932809</v>
      </c>
      <c r="U484" s="42">
        <f t="shared" ca="1" si="189"/>
        <v>3.3236562620301227</v>
      </c>
      <c r="W484" s="1"/>
      <c r="X484" s="1"/>
      <c r="Y484" s="1"/>
      <c r="Z484" s="1"/>
      <c r="AC484" s="49">
        <v>481</v>
      </c>
      <c r="AD484" s="90">
        <f t="shared" ca="1" si="173"/>
        <v>45838.501561295547</v>
      </c>
      <c r="AE484" s="49" t="str">
        <f t="shared" ca="1" si="174"/>
        <v>EQUIPO 2</v>
      </c>
      <c r="AF484" s="49" t="str">
        <f t="shared" ca="1" si="175"/>
        <v>INICIO</v>
      </c>
      <c r="AG484" s="49">
        <f t="shared" ca="1" si="190"/>
        <v>1</v>
      </c>
      <c r="AH484" s="49">
        <f t="shared" ca="1" si="191"/>
        <v>0</v>
      </c>
      <c r="AI484" s="49">
        <f t="shared" ca="1" si="176"/>
        <v>1</v>
      </c>
      <c r="AJ484" s="49">
        <f t="shared" ca="1" si="177"/>
        <v>4500</v>
      </c>
      <c r="AK484" s="49">
        <f t="shared" ca="1" si="178"/>
        <v>3.2009889106848277</v>
      </c>
      <c r="AL484" s="49">
        <f t="shared" ca="1" si="179"/>
        <v>14404.450098081725</v>
      </c>
      <c r="AM484" s="49">
        <f t="shared" ca="1" si="172"/>
        <v>31689.790215779794</v>
      </c>
      <c r="AN484" s="49">
        <f t="shared" ca="1" si="180"/>
        <v>2025</v>
      </c>
      <c r="AO484" s="49">
        <f t="shared" ca="1" si="181"/>
        <v>6</v>
      </c>
      <c r="AU484" s="25">
        <v>474</v>
      </c>
      <c r="AV484" s="25">
        <v>0.97945264905270502</v>
      </c>
      <c r="AW484" s="25">
        <v>0.99216365430460896</v>
      </c>
      <c r="AX484" s="25">
        <v>0.98703695810148151</v>
      </c>
      <c r="AY484" s="25">
        <v>0.9878261136773171</v>
      </c>
      <c r="AZ484" s="25">
        <v>0.97988487690723625</v>
      </c>
      <c r="BA484" s="25">
        <v>0.97746828868998403</v>
      </c>
      <c r="BB484" s="25">
        <v>0.9824398809038013</v>
      </c>
      <c r="BC484" s="25">
        <v>0.98325203712782683</v>
      </c>
      <c r="BD484" s="25">
        <v>0.98876139668402452</v>
      </c>
      <c r="BE484" s="25">
        <v>0.98994952161129635</v>
      </c>
      <c r="BF484" s="25">
        <v>0.99756686574096842</v>
      </c>
      <c r="BG484" s="25">
        <v>0.98253556640456929</v>
      </c>
      <c r="BH484" s="25">
        <v>0.97746828868998403</v>
      </c>
      <c r="BI484" s="25">
        <v>0.98569110658558101</v>
      </c>
    </row>
    <row r="485" spans="4:61">
      <c r="D485" s="25">
        <v>481</v>
      </c>
      <c r="E485" s="56">
        <f t="shared" ca="1" si="182"/>
        <v>0.67195285976399077</v>
      </c>
      <c r="F485" s="42">
        <f t="shared" ca="1" si="183"/>
        <v>83.22584455383776</v>
      </c>
      <c r="G485" s="42"/>
      <c r="H485" s="25">
        <v>481</v>
      </c>
      <c r="I485" s="42">
        <f t="shared" ca="1" si="184"/>
        <v>0.34497880062378172</v>
      </c>
      <c r="J485" s="42">
        <f t="shared" ca="1" si="185"/>
        <v>3.3906457930161404</v>
      </c>
      <c r="K485" s="4"/>
      <c r="L485" s="4"/>
      <c r="M485" s="4"/>
      <c r="O485" s="25">
        <v>481</v>
      </c>
      <c r="P485" s="58">
        <f t="shared" ca="1" si="186"/>
        <v>2.1571823694487513E-2</v>
      </c>
      <c r="Q485" s="42">
        <f t="shared" ca="1" si="187"/>
        <v>1073.9695735795069</v>
      </c>
      <c r="R485" s="42"/>
      <c r="S485" s="25">
        <v>481</v>
      </c>
      <c r="T485" s="58">
        <f t="shared" ca="1" si="188"/>
        <v>0.28773917649775616</v>
      </c>
      <c r="U485" s="42">
        <f t="shared" ca="1" si="189"/>
        <v>3.3273300504649073</v>
      </c>
      <c r="W485" s="1"/>
      <c r="X485" s="1"/>
      <c r="Y485" s="1"/>
      <c r="Z485" s="1"/>
      <c r="AC485" s="49">
        <v>482</v>
      </c>
      <c r="AD485" s="90">
        <f t="shared" ca="1" si="173"/>
        <v>45838.634935833492</v>
      </c>
      <c r="AE485" s="49" t="str">
        <f t="shared" ca="1" si="174"/>
        <v>EQUIPO 2</v>
      </c>
      <c r="AF485" s="49" t="str">
        <f t="shared" ca="1" si="175"/>
        <v>FIN</v>
      </c>
      <c r="AG485" s="49">
        <f t="shared" ca="1" si="190"/>
        <v>1</v>
      </c>
      <c r="AH485" s="49">
        <f t="shared" ca="1" si="191"/>
        <v>1</v>
      </c>
      <c r="AI485" s="49">
        <f t="shared" ca="1" si="176"/>
        <v>1</v>
      </c>
      <c r="AJ485" s="49">
        <f t="shared" ca="1" si="177"/>
        <v>9900</v>
      </c>
      <c r="AK485" s="49">
        <f t="shared" ca="1" si="178"/>
        <v>145.16416059510084</v>
      </c>
      <c r="AL485" s="49">
        <f t="shared" ca="1" si="179"/>
        <v>1437125.1898914983</v>
      </c>
      <c r="AM485" s="49">
        <f t="shared" ca="1" si="172"/>
        <v>1437125.1898914983</v>
      </c>
      <c r="AN485" s="49">
        <f t="shared" ca="1" si="180"/>
        <v>2025</v>
      </c>
      <c r="AO485" s="49">
        <f t="shared" ca="1" si="181"/>
        <v>6</v>
      </c>
      <c r="AU485" s="25">
        <v>475</v>
      </c>
      <c r="AV485" s="25">
        <v>0.98630814176378223</v>
      </c>
      <c r="AW485" s="25">
        <v>0.98747205116041914</v>
      </c>
      <c r="AX485" s="25">
        <v>0.99198436385544309</v>
      </c>
      <c r="AY485" s="25">
        <v>0.98995172301624457</v>
      </c>
      <c r="AZ485" s="25">
        <v>0.98035960603548289</v>
      </c>
      <c r="BA485" s="25">
        <v>0.98898318118131789</v>
      </c>
      <c r="BB485" s="25">
        <v>0.99129363860254915</v>
      </c>
      <c r="BC485" s="25">
        <v>0.99224564436105245</v>
      </c>
      <c r="BD485" s="25">
        <v>0.97684182403246012</v>
      </c>
      <c r="BE485" s="25">
        <v>0.9899535264053092</v>
      </c>
      <c r="BF485" s="25">
        <v>0.9917469616359359</v>
      </c>
      <c r="BG485" s="25">
        <v>0.98328371065834075</v>
      </c>
      <c r="BH485" s="25">
        <v>0.97684182403246012</v>
      </c>
      <c r="BI485" s="25">
        <v>0.98749045604374697</v>
      </c>
    </row>
    <row r="486" spans="4:61">
      <c r="D486" s="25">
        <v>482</v>
      </c>
      <c r="E486" s="56">
        <f t="shared" ca="1" si="182"/>
        <v>0.65847867837992213</v>
      </c>
      <c r="F486" s="42">
        <f t="shared" ca="1" si="183"/>
        <v>88.011604818614998</v>
      </c>
      <c r="G486" s="42"/>
      <c r="H486" s="25">
        <v>482</v>
      </c>
      <c r="I486" s="42">
        <f t="shared" ca="1" si="184"/>
        <v>0.32396741740239499</v>
      </c>
      <c r="J486" s="42">
        <f t="shared" ca="1" si="185"/>
        <v>3.3717991968502794</v>
      </c>
      <c r="K486" s="4"/>
      <c r="L486" s="4"/>
      <c r="M486" s="4"/>
      <c r="O486" s="25">
        <v>482</v>
      </c>
      <c r="P486" s="58">
        <f t="shared" ca="1" si="186"/>
        <v>0.50342475362478134</v>
      </c>
      <c r="Q486" s="42">
        <f t="shared" ca="1" si="187"/>
        <v>175.61226314092673</v>
      </c>
      <c r="R486" s="42"/>
      <c r="S486" s="25">
        <v>482</v>
      </c>
      <c r="T486" s="58">
        <f t="shared" ca="1" si="188"/>
        <v>0.90676575270130422</v>
      </c>
      <c r="U486" s="42">
        <f t="shared" ca="1" si="189"/>
        <v>3.9022423629281588</v>
      </c>
      <c r="W486" s="1"/>
      <c r="X486" s="1"/>
      <c r="Y486" s="1"/>
      <c r="Z486" s="1"/>
      <c r="AC486" s="49">
        <v>483</v>
      </c>
      <c r="AD486" s="90">
        <f t="shared" ca="1" si="173"/>
        <v>45844.683442524954</v>
      </c>
      <c r="AE486" s="49" t="str">
        <f t="shared" ca="1" si="174"/>
        <v>EQUIPO 1</v>
      </c>
      <c r="AF486" s="49" t="str">
        <f t="shared" ca="1" si="175"/>
        <v>INICIO</v>
      </c>
      <c r="AG486" s="49">
        <f t="shared" ca="1" si="190"/>
        <v>0</v>
      </c>
      <c r="AH486" s="49">
        <f t="shared" ca="1" si="191"/>
        <v>1</v>
      </c>
      <c r="AI486" s="49">
        <f t="shared" ca="1" si="176"/>
        <v>1</v>
      </c>
      <c r="AJ486" s="49">
        <f t="shared" ca="1" si="177"/>
        <v>5400</v>
      </c>
      <c r="AK486" s="49">
        <f t="shared" ca="1" si="178"/>
        <v>3.7577248541638255</v>
      </c>
      <c r="AL486" s="49">
        <f t="shared" ca="1" si="179"/>
        <v>20291.714212484658</v>
      </c>
      <c r="AM486" s="49">
        <f t="shared" ca="1" si="172"/>
        <v>37201.476056221873</v>
      </c>
      <c r="AN486" s="49">
        <f t="shared" ca="1" si="180"/>
        <v>2025</v>
      </c>
      <c r="AO486" s="49">
        <f t="shared" ca="1" si="181"/>
        <v>7</v>
      </c>
      <c r="AU486" s="25">
        <v>476</v>
      </c>
      <c r="AV486" s="25">
        <v>0.9863050050630896</v>
      </c>
      <c r="AW486" s="25">
        <v>0.98722159150724809</v>
      </c>
      <c r="AX486" s="25">
        <v>0.98756143333798929</v>
      </c>
      <c r="AY486" s="25">
        <v>0.98451189647709147</v>
      </c>
      <c r="AZ486" s="25">
        <v>0.97961349421704991</v>
      </c>
      <c r="BA486" s="25">
        <v>0.99001827958237487</v>
      </c>
      <c r="BB486" s="25">
        <v>0.98856176032432619</v>
      </c>
      <c r="BC486" s="25">
        <v>0.99116827383020933</v>
      </c>
      <c r="BD486" s="25">
        <v>0.99140329213446898</v>
      </c>
      <c r="BE486" s="25">
        <v>0.99327984861591723</v>
      </c>
      <c r="BF486" s="25">
        <v>0.98438515107378466</v>
      </c>
      <c r="BG486" s="25">
        <v>0.98419415314145942</v>
      </c>
      <c r="BH486" s="25">
        <v>0.97961349421704991</v>
      </c>
      <c r="BI486" s="25">
        <v>0.98736859495746443</v>
      </c>
    </row>
    <row r="487" spans="4:61">
      <c r="D487" s="25">
        <v>483</v>
      </c>
      <c r="E487" s="56">
        <f t="shared" ca="1" si="182"/>
        <v>0.75894964515177055</v>
      </c>
      <c r="F487" s="42">
        <f t="shared" ca="1" si="183"/>
        <v>55.158330058865047</v>
      </c>
      <c r="G487" s="42"/>
      <c r="H487" s="25">
        <v>483</v>
      </c>
      <c r="I487" s="42">
        <f t="shared" ca="1" si="184"/>
        <v>0.46366720760593783</v>
      </c>
      <c r="J487" s="42">
        <f t="shared" ca="1" si="185"/>
        <v>3.4911189413567505</v>
      </c>
      <c r="K487" s="4"/>
      <c r="L487" s="4"/>
      <c r="M487" s="4"/>
      <c r="O487" s="25">
        <v>483</v>
      </c>
      <c r="P487" s="58">
        <f t="shared" ca="1" si="186"/>
        <v>0.27058015503185295</v>
      </c>
      <c r="Q487" s="42">
        <f t="shared" ca="1" si="187"/>
        <v>345.92559054299147</v>
      </c>
      <c r="R487" s="42"/>
      <c r="S487" s="25">
        <v>483</v>
      </c>
      <c r="T487" s="58">
        <f t="shared" ca="1" si="188"/>
        <v>0.12614851862540211</v>
      </c>
      <c r="U487" s="42">
        <f t="shared" ca="1" si="189"/>
        <v>3.148604407726082</v>
      </c>
      <c r="W487" s="1"/>
      <c r="X487" s="1"/>
      <c r="Y487" s="1"/>
      <c r="Z487" s="1"/>
      <c r="AC487" s="49">
        <v>484</v>
      </c>
      <c r="AD487" s="90">
        <f t="shared" ca="1" si="173"/>
        <v>45844.840014393878</v>
      </c>
      <c r="AE487" s="49" t="str">
        <f t="shared" ca="1" si="174"/>
        <v>EQUIPO 1</v>
      </c>
      <c r="AF487" s="49" t="str">
        <f t="shared" ca="1" si="175"/>
        <v>FIN</v>
      </c>
      <c r="AG487" s="49">
        <f t="shared" ca="1" si="190"/>
        <v>1</v>
      </c>
      <c r="AH487" s="49">
        <f t="shared" ca="1" si="191"/>
        <v>1</v>
      </c>
      <c r="AI487" s="49">
        <f t="shared" ca="1" si="176"/>
        <v>1</v>
      </c>
      <c r="AJ487" s="49">
        <f t="shared" ca="1" si="177"/>
        <v>9900</v>
      </c>
      <c r="AK487" s="49">
        <f t="shared" ca="1" si="178"/>
        <v>32.04922119359253</v>
      </c>
      <c r="AL487" s="49">
        <f t="shared" ca="1" si="179"/>
        <v>317287.28981656604</v>
      </c>
      <c r="AM487" s="49">
        <f t="shared" ca="1" si="172"/>
        <v>317287.28981656604</v>
      </c>
      <c r="AN487" s="49">
        <f t="shared" ca="1" si="180"/>
        <v>2025</v>
      </c>
      <c r="AO487" s="49">
        <f t="shared" ca="1" si="181"/>
        <v>7</v>
      </c>
      <c r="AU487" s="25">
        <v>477</v>
      </c>
      <c r="AV487" s="25">
        <v>0.98855118229050387</v>
      </c>
      <c r="AW487" s="25">
        <v>0.99319977427309947</v>
      </c>
      <c r="AX487" s="25">
        <v>0.98516882499787017</v>
      </c>
      <c r="AY487" s="25">
        <v>0.98241071631215271</v>
      </c>
      <c r="AZ487" s="25">
        <v>0.98575057105160913</v>
      </c>
      <c r="BA487" s="25">
        <v>0.99577583791941637</v>
      </c>
      <c r="BB487" s="25">
        <v>0.99296481329656661</v>
      </c>
      <c r="BC487" s="25">
        <v>0.98026539106080735</v>
      </c>
      <c r="BD487" s="25">
        <v>0.99037294211300542</v>
      </c>
      <c r="BE487" s="25">
        <v>0.99540826297417018</v>
      </c>
      <c r="BF487" s="25">
        <v>0.98849183806839092</v>
      </c>
      <c r="BG487" s="25">
        <v>0.98568875642863452</v>
      </c>
      <c r="BH487" s="25">
        <v>0.98026539106080735</v>
      </c>
      <c r="BI487" s="25">
        <v>0.98872657489341775</v>
      </c>
    </row>
    <row r="488" spans="4:61">
      <c r="D488" s="25">
        <v>484</v>
      </c>
      <c r="E488" s="56">
        <f t="shared" ca="1" si="182"/>
        <v>6.6644527051901825E-2</v>
      </c>
      <c r="F488" s="42">
        <f t="shared" ca="1" si="183"/>
        <v>720.76562303770106</v>
      </c>
      <c r="G488" s="42"/>
      <c r="H488" s="25">
        <v>484</v>
      </c>
      <c r="I488" s="42">
        <f t="shared" ca="1" si="184"/>
        <v>0.9823191582548958</v>
      </c>
      <c r="J488" s="42">
        <f t="shared" ca="1" si="185"/>
        <v>4.2079475753177444</v>
      </c>
      <c r="K488" s="4"/>
      <c r="L488" s="4"/>
      <c r="M488" s="4"/>
      <c r="O488" s="25">
        <v>484</v>
      </c>
      <c r="P488" s="58">
        <f t="shared" ca="1" si="186"/>
        <v>0.75273987177572366</v>
      </c>
      <c r="Q488" s="42">
        <f t="shared" ca="1" si="187"/>
        <v>69.403924903169354</v>
      </c>
      <c r="R488" s="42"/>
      <c r="S488" s="25">
        <v>484</v>
      </c>
      <c r="T488" s="58">
        <f t="shared" ca="1" si="188"/>
        <v>0.1488501939224145</v>
      </c>
      <c r="U488" s="42">
        <f t="shared" ca="1" si="189"/>
        <v>3.1802092685620305</v>
      </c>
      <c r="W488" s="1"/>
      <c r="X488" s="1"/>
      <c r="Y488" s="1"/>
      <c r="Z488" s="1"/>
      <c r="AC488" s="49">
        <v>485</v>
      </c>
      <c r="AD488" s="90">
        <f t="shared" ca="1" si="173"/>
        <v>45846.175398610278</v>
      </c>
      <c r="AE488" s="49" t="str">
        <f t="shared" ca="1" si="174"/>
        <v>EQUIPO 2</v>
      </c>
      <c r="AF488" s="49" t="str">
        <f t="shared" ca="1" si="175"/>
        <v>INICIO</v>
      </c>
      <c r="AG488" s="49">
        <f t="shared" ca="1" si="190"/>
        <v>1</v>
      </c>
      <c r="AH488" s="49">
        <f t="shared" ca="1" si="191"/>
        <v>0</v>
      </c>
      <c r="AI488" s="49">
        <f t="shared" ca="1" si="176"/>
        <v>1</v>
      </c>
      <c r="AJ488" s="49">
        <f t="shared" ca="1" si="177"/>
        <v>4500</v>
      </c>
      <c r="AK488" s="49">
        <f t="shared" ca="1" si="178"/>
        <v>3.2534610932925716</v>
      </c>
      <c r="AL488" s="49">
        <f t="shared" ca="1" si="179"/>
        <v>14640.574919816572</v>
      </c>
      <c r="AM488" s="49">
        <f t="shared" ca="1" si="172"/>
        <v>32209.264823596459</v>
      </c>
      <c r="AN488" s="49">
        <f t="shared" ca="1" si="180"/>
        <v>2025</v>
      </c>
      <c r="AO488" s="49">
        <f t="shared" ca="1" si="181"/>
        <v>7</v>
      </c>
      <c r="AU488" s="25">
        <v>478</v>
      </c>
      <c r="AV488" s="25">
        <v>0.98361328223530142</v>
      </c>
      <c r="AW488" s="25">
        <v>0.99020285391569851</v>
      </c>
      <c r="AX488" s="25">
        <v>0.98660857416495207</v>
      </c>
      <c r="AY488" s="25">
        <v>0.98475904229438471</v>
      </c>
      <c r="AZ488" s="25">
        <v>0.98470983224827635</v>
      </c>
      <c r="BA488" s="25">
        <v>0.98992312595106668</v>
      </c>
      <c r="BB488" s="25">
        <v>0.9913591840328545</v>
      </c>
      <c r="BC488" s="25">
        <v>0.97744352695442593</v>
      </c>
      <c r="BD488" s="25">
        <v>0.98942559095533744</v>
      </c>
      <c r="BE488" s="25">
        <v>0.98532197084575301</v>
      </c>
      <c r="BF488" s="25">
        <v>0.98586348480393737</v>
      </c>
      <c r="BG488" s="25">
        <v>0.98867933955806986</v>
      </c>
      <c r="BH488" s="25">
        <v>0.97744352695442593</v>
      </c>
      <c r="BI488" s="25">
        <v>0.98653173561625729</v>
      </c>
    </row>
    <row r="489" spans="4:61">
      <c r="D489" s="25">
        <v>485</v>
      </c>
      <c r="E489" s="56">
        <f t="shared" ca="1" si="182"/>
        <v>0.26382891954979093</v>
      </c>
      <c r="F489" s="42">
        <f t="shared" ca="1" si="183"/>
        <v>324.49046770205661</v>
      </c>
      <c r="G489" s="42"/>
      <c r="H489" s="25">
        <v>485</v>
      </c>
      <c r="I489" s="42">
        <f t="shared" ca="1" si="184"/>
        <v>0.39396935497982177</v>
      </c>
      <c r="J489" s="42">
        <f t="shared" ca="1" si="185"/>
        <v>3.4330680640555817</v>
      </c>
      <c r="K489" s="4"/>
      <c r="L489" s="4"/>
      <c r="M489" s="4"/>
      <c r="O489" s="25">
        <v>485</v>
      </c>
      <c r="P489" s="58">
        <f t="shared" ca="1" si="186"/>
        <v>0.39518994220874726</v>
      </c>
      <c r="Q489" s="42">
        <f t="shared" ca="1" si="187"/>
        <v>241.33011230199892</v>
      </c>
      <c r="R489" s="42"/>
      <c r="S489" s="25">
        <v>485</v>
      </c>
      <c r="T489" s="58">
        <f t="shared" ca="1" si="188"/>
        <v>0.18760195327079909</v>
      </c>
      <c r="U489" s="42">
        <f t="shared" ca="1" si="189"/>
        <v>3.2274619299000182</v>
      </c>
      <c r="W489" s="1"/>
      <c r="X489" s="1"/>
      <c r="Y489" s="1"/>
      <c r="Z489" s="1"/>
      <c r="AC489" s="49">
        <v>486</v>
      </c>
      <c r="AD489" s="90">
        <f t="shared" ca="1" si="173"/>
        <v>45846.310959489165</v>
      </c>
      <c r="AE489" s="49" t="str">
        <f t="shared" ca="1" si="174"/>
        <v>EQUIPO 2</v>
      </c>
      <c r="AF489" s="49" t="str">
        <f t="shared" ca="1" si="175"/>
        <v>FIN</v>
      </c>
      <c r="AG489" s="49">
        <f t="shared" ca="1" si="190"/>
        <v>1</v>
      </c>
      <c r="AH489" s="49">
        <f t="shared" ca="1" si="191"/>
        <v>1</v>
      </c>
      <c r="AI489" s="49">
        <f t="shared" ca="1" si="176"/>
        <v>1</v>
      </c>
      <c r="AJ489" s="49">
        <f t="shared" ca="1" si="177"/>
        <v>9900</v>
      </c>
      <c r="AK489" s="49">
        <f t="shared" ca="1" si="178"/>
        <v>191.17505020351382</v>
      </c>
      <c r="AL489" s="49">
        <f t="shared" ca="1" si="179"/>
        <v>1892632.9970147868</v>
      </c>
      <c r="AM489" s="49">
        <f t="shared" ca="1" si="172"/>
        <v>1892632.9970147868</v>
      </c>
      <c r="AN489" s="49">
        <f t="shared" ca="1" si="180"/>
        <v>2025</v>
      </c>
      <c r="AO489" s="49">
        <f t="shared" ca="1" si="181"/>
        <v>7</v>
      </c>
      <c r="AU489" s="25">
        <v>479</v>
      </c>
      <c r="AV489" s="25">
        <v>0.97745511870867419</v>
      </c>
      <c r="AW489" s="25">
        <v>0.98843722526731526</v>
      </c>
      <c r="AX489" s="25">
        <v>0.99478129668543125</v>
      </c>
      <c r="AY489" s="25">
        <v>0.98373085405983618</v>
      </c>
      <c r="AZ489" s="25">
        <v>0.98105398313688763</v>
      </c>
      <c r="BA489" s="25">
        <v>0.98262106338110178</v>
      </c>
      <c r="BB489" s="25">
        <v>0.98283643342995053</v>
      </c>
      <c r="BC489" s="25">
        <v>0.9849974706823228</v>
      </c>
      <c r="BD489" s="25">
        <v>0.9772062906879555</v>
      </c>
      <c r="BE489" s="25">
        <v>0.98288083431046613</v>
      </c>
      <c r="BF489" s="25">
        <v>0.98608798096950823</v>
      </c>
      <c r="BG489" s="25">
        <v>0.98267983727698538</v>
      </c>
      <c r="BH489" s="25">
        <v>0.9772062906879555</v>
      </c>
      <c r="BI489" s="25">
        <v>0.98374100233032424</v>
      </c>
    </row>
    <row r="490" spans="4:61">
      <c r="D490" s="25">
        <v>486</v>
      </c>
      <c r="E490" s="56">
        <f t="shared" ca="1" si="182"/>
        <v>0.96742497612925948</v>
      </c>
      <c r="F490" s="42">
        <f t="shared" ca="1" si="183"/>
        <v>5.0802968296914424</v>
      </c>
      <c r="G490" s="42"/>
      <c r="H490" s="25">
        <v>486</v>
      </c>
      <c r="I490" s="42">
        <f t="shared" ca="1" si="184"/>
        <v>5.3710538072788694E-2</v>
      </c>
      <c r="J490" s="42">
        <f t="shared" ca="1" si="185"/>
        <v>2.9952420699959572</v>
      </c>
      <c r="K490" s="4"/>
      <c r="L490" s="4"/>
      <c r="M490" s="4"/>
      <c r="O490" s="25">
        <v>486</v>
      </c>
      <c r="P490" s="58">
        <f t="shared" ca="1" si="186"/>
        <v>0.69495687345887869</v>
      </c>
      <c r="Q490" s="42">
        <f t="shared" ca="1" si="187"/>
        <v>90.078642068838022</v>
      </c>
      <c r="R490" s="42"/>
      <c r="S490" s="25">
        <v>486</v>
      </c>
      <c r="T490" s="58">
        <f t="shared" ca="1" si="188"/>
        <v>0.64189259534244036</v>
      </c>
      <c r="U490" s="42">
        <f t="shared" ca="1" si="189"/>
        <v>3.6095825441964604</v>
      </c>
      <c r="W490" s="1"/>
      <c r="X490" s="1"/>
      <c r="Y490" s="1"/>
      <c r="Z490" s="1"/>
      <c r="AC490" s="49">
        <v>487</v>
      </c>
      <c r="AD490" s="90">
        <f t="shared" ca="1" si="173"/>
        <v>45854.276586580978</v>
      </c>
      <c r="AE490" s="49" t="str">
        <f t="shared" ca="1" si="174"/>
        <v>EQUIPO 1</v>
      </c>
      <c r="AF490" s="49" t="str">
        <f t="shared" ca="1" si="175"/>
        <v>INICIO</v>
      </c>
      <c r="AG490" s="49">
        <f t="shared" ca="1" si="190"/>
        <v>0</v>
      </c>
      <c r="AH490" s="49">
        <f t="shared" ca="1" si="191"/>
        <v>1</v>
      </c>
      <c r="AI490" s="49">
        <f t="shared" ca="1" si="176"/>
        <v>1</v>
      </c>
      <c r="AJ490" s="49">
        <f t="shared" ca="1" si="177"/>
        <v>5400</v>
      </c>
      <c r="AK490" s="49">
        <f t="shared" ca="1" si="178"/>
        <v>3.2063350067473948</v>
      </c>
      <c r="AL490" s="49">
        <f t="shared" ca="1" si="179"/>
        <v>17314.209036435932</v>
      </c>
      <c r="AM490" s="49">
        <f t="shared" ca="1" si="172"/>
        <v>31742.716566799209</v>
      </c>
      <c r="AN490" s="49">
        <f t="shared" ca="1" si="180"/>
        <v>2025</v>
      </c>
      <c r="AO490" s="49">
        <f t="shared" ca="1" si="181"/>
        <v>7</v>
      </c>
      <c r="AU490" s="25">
        <v>480</v>
      </c>
      <c r="AV490" s="25">
        <v>0.97807232510332875</v>
      </c>
      <c r="AW490" s="25">
        <v>0.98118015637955347</v>
      </c>
      <c r="AX490" s="25">
        <v>0.98556249091641346</v>
      </c>
      <c r="AY490" s="25">
        <v>0.99463030437665978</v>
      </c>
      <c r="AZ490" s="25">
        <v>0.98224434897987989</v>
      </c>
      <c r="BA490" s="25">
        <v>0.99502158479667613</v>
      </c>
      <c r="BB490" s="25">
        <v>0.99108630324559144</v>
      </c>
      <c r="BC490" s="25">
        <v>0.98714506984163597</v>
      </c>
      <c r="BD490" s="25">
        <v>0.98906130798269332</v>
      </c>
      <c r="BE490" s="25">
        <v>0.97729106051936521</v>
      </c>
      <c r="BF490" s="25">
        <v>0.99248651837194568</v>
      </c>
      <c r="BG490" s="25">
        <v>0.99502244273591423</v>
      </c>
      <c r="BH490" s="25">
        <v>0.97729106051936521</v>
      </c>
      <c r="BI490" s="25">
        <v>0.98733234219039967</v>
      </c>
    </row>
    <row r="491" spans="4:61">
      <c r="D491" s="25">
        <v>487</v>
      </c>
      <c r="E491" s="56">
        <f t="shared" ca="1" si="182"/>
        <v>0.85745710005599163</v>
      </c>
      <c r="F491" s="42">
        <f t="shared" ca="1" si="183"/>
        <v>28.586460021114149</v>
      </c>
      <c r="G491" s="42"/>
      <c r="H491" s="25">
        <v>487</v>
      </c>
      <c r="I491" s="42">
        <f t="shared" ca="1" si="184"/>
        <v>0.96003919831662832</v>
      </c>
      <c r="J491" s="42">
        <f t="shared" ca="1" si="185"/>
        <v>4.0926710277558653</v>
      </c>
      <c r="K491" s="4"/>
      <c r="L491" s="4"/>
      <c r="M491" s="4"/>
      <c r="O491" s="25">
        <v>487</v>
      </c>
      <c r="P491" s="58">
        <f t="shared" ca="1" si="186"/>
        <v>0.6669449639397893</v>
      </c>
      <c r="Q491" s="42">
        <f t="shared" ca="1" si="187"/>
        <v>100.825308105779</v>
      </c>
      <c r="R491" s="42"/>
      <c r="S491" s="25">
        <v>487</v>
      </c>
      <c r="T491" s="58">
        <f t="shared" ca="1" si="188"/>
        <v>0.49044924785858157</v>
      </c>
      <c r="U491" s="42">
        <f t="shared" ca="1" si="189"/>
        <v>3.4911634235486053</v>
      </c>
      <c r="W491" s="1"/>
      <c r="X491" s="1"/>
      <c r="Y491" s="1"/>
      <c r="Z491" s="1"/>
      <c r="AC491" s="49">
        <v>488</v>
      </c>
      <c r="AD491" s="90">
        <f t="shared" ca="1" si="173"/>
        <v>45854.410183872926</v>
      </c>
      <c r="AE491" s="49" t="str">
        <f t="shared" ca="1" si="174"/>
        <v>EQUIPO 1</v>
      </c>
      <c r="AF491" s="49" t="str">
        <f t="shared" ca="1" si="175"/>
        <v>FIN</v>
      </c>
      <c r="AG491" s="49">
        <f t="shared" ca="1" si="190"/>
        <v>1</v>
      </c>
      <c r="AH491" s="49">
        <f t="shared" ca="1" si="191"/>
        <v>1</v>
      </c>
      <c r="AI491" s="49">
        <f t="shared" ca="1" si="176"/>
        <v>1</v>
      </c>
      <c r="AJ491" s="49">
        <f t="shared" ca="1" si="177"/>
        <v>9900</v>
      </c>
      <c r="AK491" s="49">
        <f t="shared" ca="1" si="178"/>
        <v>213.52161507052369</v>
      </c>
      <c r="AL491" s="49">
        <f t="shared" ca="1" si="179"/>
        <v>2113863.9891981846</v>
      </c>
      <c r="AM491" s="49">
        <f t="shared" ca="1" si="172"/>
        <v>2113863.9891981846</v>
      </c>
      <c r="AN491" s="49">
        <f t="shared" ca="1" si="180"/>
        <v>2025</v>
      </c>
      <c r="AO491" s="49">
        <f t="shared" ca="1" si="181"/>
        <v>7</v>
      </c>
      <c r="AU491" s="25">
        <v>481</v>
      </c>
      <c r="AV491" s="25">
        <v>0.98164304563112892</v>
      </c>
      <c r="AW491" s="25">
        <v>0.9833846310104698</v>
      </c>
      <c r="AX491" s="25">
        <v>0.98604674871793407</v>
      </c>
      <c r="AY491" s="25">
        <v>0.97806395146819181</v>
      </c>
      <c r="AZ491" s="25">
        <v>0.98903121795323734</v>
      </c>
      <c r="BA491" s="25">
        <v>0.98113162719647273</v>
      </c>
      <c r="BB491" s="25">
        <v>0.98736136405085395</v>
      </c>
      <c r="BC491" s="25">
        <v>0.9946913529375514</v>
      </c>
      <c r="BD491" s="25">
        <v>0.98579996729595998</v>
      </c>
      <c r="BE491" s="25">
        <v>0.98662441396428013</v>
      </c>
      <c r="BF491" s="25">
        <v>0.981557740901432</v>
      </c>
      <c r="BG491" s="25">
        <v>0.99308382976918674</v>
      </c>
      <c r="BH491" s="25">
        <v>0.97806395146819181</v>
      </c>
      <c r="BI491" s="25">
        <v>0.98577479725130568</v>
      </c>
    </row>
    <row r="492" spans="4:61">
      <c r="D492" s="25">
        <v>488</v>
      </c>
      <c r="E492" s="56">
        <f t="shared" ca="1" si="182"/>
        <v>0.87388885054584065</v>
      </c>
      <c r="F492" s="42">
        <f t="shared" ca="1" si="183"/>
        <v>24.648388493360475</v>
      </c>
      <c r="G492" s="42"/>
      <c r="H492" s="25">
        <v>488</v>
      </c>
      <c r="I492" s="42">
        <f t="shared" ca="1" si="184"/>
        <v>0.52431659364916516</v>
      </c>
      <c r="J492" s="42">
        <f t="shared" ca="1" si="185"/>
        <v>3.5408111339256561</v>
      </c>
      <c r="K492" s="4"/>
      <c r="L492" s="4"/>
      <c r="M492" s="4"/>
      <c r="O492" s="25">
        <v>488</v>
      </c>
      <c r="P492" s="58">
        <f t="shared" ca="1" si="186"/>
        <v>0.70138749504390363</v>
      </c>
      <c r="Q492" s="42">
        <f t="shared" ca="1" si="187"/>
        <v>87.68117734998529</v>
      </c>
      <c r="R492" s="42"/>
      <c r="S492" s="25">
        <v>488</v>
      </c>
      <c r="T492" s="58">
        <f t="shared" ca="1" si="188"/>
        <v>0.27936657618868743</v>
      </c>
      <c r="U492" s="42">
        <f t="shared" ca="1" si="189"/>
        <v>3.319774176560331</v>
      </c>
      <c r="W492" s="1"/>
      <c r="X492" s="1"/>
      <c r="Y492" s="1"/>
      <c r="Z492" s="1"/>
      <c r="AC492" s="49">
        <v>489</v>
      </c>
      <c r="AD492" s="90">
        <f t="shared" ca="1" si="173"/>
        <v>45863.306917834198</v>
      </c>
      <c r="AE492" s="49" t="str">
        <f t="shared" ca="1" si="174"/>
        <v>EQUIPO 1</v>
      </c>
      <c r="AF492" s="49" t="str">
        <f t="shared" ca="1" si="175"/>
        <v>INICIO</v>
      </c>
      <c r="AG492" s="49">
        <f t="shared" ca="1" si="190"/>
        <v>0</v>
      </c>
      <c r="AH492" s="49">
        <f t="shared" ca="1" si="191"/>
        <v>1</v>
      </c>
      <c r="AI492" s="49">
        <f t="shared" ca="1" si="176"/>
        <v>1</v>
      </c>
      <c r="AJ492" s="49">
        <f t="shared" ca="1" si="177"/>
        <v>5400</v>
      </c>
      <c r="AK492" s="49">
        <f t="shared" ca="1" si="178"/>
        <v>3.4914530856767669</v>
      </c>
      <c r="AL492" s="49">
        <f t="shared" ca="1" si="179"/>
        <v>18853.846662654541</v>
      </c>
      <c r="AM492" s="49">
        <f t="shared" ca="1" si="172"/>
        <v>34565.385548199993</v>
      </c>
      <c r="AN492" s="49">
        <f t="shared" ca="1" si="180"/>
        <v>2025</v>
      </c>
      <c r="AO492" s="49">
        <f t="shared" ca="1" si="181"/>
        <v>7</v>
      </c>
      <c r="AU492" s="25">
        <v>482</v>
      </c>
      <c r="AV492" s="25">
        <v>0.98891414338284078</v>
      </c>
      <c r="AW492" s="25">
        <v>0.98795585071487424</v>
      </c>
      <c r="AX492" s="25">
        <v>0.98369148652083105</v>
      </c>
      <c r="AY492" s="25">
        <v>0.98487804075916574</v>
      </c>
      <c r="AZ492" s="25">
        <v>0.99302037086040285</v>
      </c>
      <c r="BA492" s="25">
        <v>0.99255711685982528</v>
      </c>
      <c r="BB492" s="25">
        <v>0.99521980818271938</v>
      </c>
      <c r="BC492" s="25">
        <v>0.98341553578057128</v>
      </c>
      <c r="BD492" s="25">
        <v>0.9916499058900009</v>
      </c>
      <c r="BE492" s="25">
        <v>0.98239209135830297</v>
      </c>
      <c r="BF492" s="25">
        <v>0.99026443350911997</v>
      </c>
      <c r="BG492" s="25">
        <v>0.98073461790638428</v>
      </c>
      <c r="BH492" s="25">
        <v>0.98073461790638428</v>
      </c>
      <c r="BI492" s="25">
        <v>0.98790605507305829</v>
      </c>
    </row>
    <row r="493" spans="4:61">
      <c r="D493" s="25">
        <v>489</v>
      </c>
      <c r="E493" s="56">
        <f t="shared" ca="1" si="182"/>
        <v>0.38833256294364404</v>
      </c>
      <c r="F493" s="42">
        <f t="shared" ca="1" si="183"/>
        <v>220.68723103164783</v>
      </c>
      <c r="G493" s="42"/>
      <c r="H493" s="25">
        <v>489</v>
      </c>
      <c r="I493" s="42">
        <f t="shared" ca="1" si="184"/>
        <v>0.25717485538912666</v>
      </c>
      <c r="J493" s="42">
        <f t="shared" ca="1" si="185"/>
        <v>3.3079828626890064</v>
      </c>
      <c r="K493" s="4"/>
      <c r="L493" s="4"/>
      <c r="M493" s="4"/>
      <c r="O493" s="25">
        <v>489</v>
      </c>
      <c r="P493" s="58">
        <f t="shared" ca="1" si="186"/>
        <v>0.47215515734314462</v>
      </c>
      <c r="Q493" s="42">
        <f t="shared" ca="1" si="187"/>
        <v>192.91877616036118</v>
      </c>
      <c r="R493" s="42"/>
      <c r="S493" s="25">
        <v>489</v>
      </c>
      <c r="T493" s="58">
        <f t="shared" ca="1" si="188"/>
        <v>0.6059885727606229</v>
      </c>
      <c r="U493" s="42">
        <f t="shared" ca="1" si="189"/>
        <v>3.5806571302964616</v>
      </c>
      <c r="W493" s="1"/>
      <c r="X493" s="1"/>
      <c r="Y493" s="1"/>
      <c r="Z493" s="1"/>
      <c r="AC493" s="49">
        <v>490</v>
      </c>
      <c r="AD493" s="90">
        <f t="shared" ca="1" si="173"/>
        <v>45863.452395046101</v>
      </c>
      <c r="AE493" s="49" t="str">
        <f t="shared" ca="1" si="174"/>
        <v>EQUIPO 1</v>
      </c>
      <c r="AF493" s="49" t="str">
        <f t="shared" ca="1" si="175"/>
        <v>FIN</v>
      </c>
      <c r="AG493" s="49">
        <f t="shared" ca="1" si="190"/>
        <v>1</v>
      </c>
      <c r="AH493" s="49">
        <f t="shared" ca="1" si="191"/>
        <v>1</v>
      </c>
      <c r="AI493" s="49">
        <f t="shared" ca="1" si="176"/>
        <v>1</v>
      </c>
      <c r="AJ493" s="49">
        <f t="shared" ca="1" si="177"/>
        <v>9900</v>
      </c>
      <c r="AK493" s="49">
        <f t="shared" ca="1" si="178"/>
        <v>130.41888906882377</v>
      </c>
      <c r="AL493" s="49">
        <f t="shared" ca="1" si="179"/>
        <v>1291147.0017813554</v>
      </c>
      <c r="AM493" s="49">
        <f t="shared" ca="1" si="172"/>
        <v>1291147.0017813554</v>
      </c>
      <c r="AN493" s="49">
        <f t="shared" ca="1" si="180"/>
        <v>2025</v>
      </c>
      <c r="AO493" s="49">
        <f t="shared" ca="1" si="181"/>
        <v>7</v>
      </c>
      <c r="AU493" s="25">
        <v>483</v>
      </c>
      <c r="AV493" s="25">
        <v>0.98712886972590996</v>
      </c>
      <c r="AW493" s="25">
        <v>0.99328062593026001</v>
      </c>
      <c r="AX493" s="25">
        <v>0.99279201652770099</v>
      </c>
      <c r="AY493" s="25">
        <v>0.98419222093252745</v>
      </c>
      <c r="AZ493" s="25">
        <v>0.99117433098534447</v>
      </c>
      <c r="BA493" s="25">
        <v>0.97617212521405272</v>
      </c>
      <c r="BB493" s="25">
        <v>0.97537812986146544</v>
      </c>
      <c r="BC493" s="25">
        <v>0.97880827991521624</v>
      </c>
      <c r="BD493" s="25">
        <v>0.98835495983331867</v>
      </c>
      <c r="BE493" s="25">
        <v>0.98476090814375083</v>
      </c>
      <c r="BF493" s="25">
        <v>0.98080011786666788</v>
      </c>
      <c r="BG493" s="25">
        <v>0.98735071464324431</v>
      </c>
      <c r="BH493" s="25">
        <v>0.97537812986146544</v>
      </c>
      <c r="BI493" s="25">
        <v>0.98506988008614771</v>
      </c>
    </row>
    <row r="494" spans="4:61">
      <c r="D494" s="25">
        <v>490</v>
      </c>
      <c r="E494" s="56">
        <f t="shared" ca="1" si="182"/>
        <v>0.31503912429974545</v>
      </c>
      <c r="F494" s="42">
        <f t="shared" ca="1" si="183"/>
        <v>276.30706609817832</v>
      </c>
      <c r="G494" s="42"/>
      <c r="H494" s="25">
        <v>490</v>
      </c>
      <c r="I494" s="42">
        <f t="shared" ca="1" si="184"/>
        <v>0.88125080610929363</v>
      </c>
      <c r="J494" s="42">
        <f t="shared" ca="1" si="185"/>
        <v>3.9065970498934242</v>
      </c>
      <c r="K494" s="4"/>
      <c r="L494" s="4"/>
      <c r="M494" s="4"/>
      <c r="O494" s="25">
        <v>490</v>
      </c>
      <c r="P494" s="58">
        <f t="shared" ca="1" si="186"/>
        <v>0.44278534245575507</v>
      </c>
      <c r="Q494" s="42">
        <f t="shared" ca="1" si="187"/>
        <v>210.32887865990838</v>
      </c>
      <c r="R494" s="42"/>
      <c r="S494" s="25">
        <v>490</v>
      </c>
      <c r="T494" s="58">
        <f t="shared" ca="1" si="188"/>
        <v>0.90071358819706693</v>
      </c>
      <c r="U494" s="42">
        <f t="shared" ca="1" si="189"/>
        <v>3.8914017293224847</v>
      </c>
      <c r="W494" s="1"/>
      <c r="X494" s="1"/>
      <c r="Y494" s="1"/>
      <c r="Z494" s="1"/>
      <c r="AC494" s="49">
        <v>491</v>
      </c>
      <c r="AD494" s="90">
        <f t="shared" ca="1" si="173"/>
        <v>45868.886515423968</v>
      </c>
      <c r="AE494" s="49" t="str">
        <f t="shared" ca="1" si="174"/>
        <v>EQUIPO 2</v>
      </c>
      <c r="AF494" s="49" t="str">
        <f t="shared" ca="1" si="175"/>
        <v>INICIO</v>
      </c>
      <c r="AG494" s="49">
        <f t="shared" ca="1" si="190"/>
        <v>1</v>
      </c>
      <c r="AH494" s="49">
        <f t="shared" ca="1" si="191"/>
        <v>0</v>
      </c>
      <c r="AI494" s="49">
        <f t="shared" ca="1" si="176"/>
        <v>1</v>
      </c>
      <c r="AJ494" s="49">
        <f t="shared" ca="1" si="177"/>
        <v>4500</v>
      </c>
      <c r="AK494" s="49">
        <f t="shared" ca="1" si="178"/>
        <v>3.616350076161325</v>
      </c>
      <c r="AL494" s="49">
        <f t="shared" ca="1" si="179"/>
        <v>16273.575342725962</v>
      </c>
      <c r="AM494" s="49">
        <f t="shared" ca="1" si="172"/>
        <v>35801.865753997117</v>
      </c>
      <c r="AN494" s="49">
        <f t="shared" ca="1" si="180"/>
        <v>2025</v>
      </c>
      <c r="AO494" s="49">
        <f t="shared" ca="1" si="181"/>
        <v>7</v>
      </c>
      <c r="AU494" s="25">
        <v>484</v>
      </c>
      <c r="AV494" s="25">
        <v>0.99565112259116362</v>
      </c>
      <c r="AW494" s="25">
        <v>0.98228832332786453</v>
      </c>
      <c r="AX494" s="25">
        <v>0.98908233914344756</v>
      </c>
      <c r="AY494" s="25">
        <v>0.98437666409002977</v>
      </c>
      <c r="AZ494" s="25">
        <v>0.97681712164237</v>
      </c>
      <c r="BA494" s="25">
        <v>0.98859523325621868</v>
      </c>
      <c r="BB494" s="25">
        <v>0.98831578995981273</v>
      </c>
      <c r="BC494" s="25">
        <v>0.99241699278420792</v>
      </c>
      <c r="BD494" s="25">
        <v>0.97879566196968493</v>
      </c>
      <c r="BE494" s="25">
        <v>0.98729546344273589</v>
      </c>
      <c r="BF494" s="25">
        <v>0.98992925704199786</v>
      </c>
      <c r="BG494" s="25">
        <v>0.99307786539491683</v>
      </c>
      <c r="BH494" s="25">
        <v>0.97681712164237</v>
      </c>
      <c r="BI494" s="25">
        <v>0.98719499801653243</v>
      </c>
    </row>
    <row r="495" spans="4:61">
      <c r="D495" s="25">
        <v>491</v>
      </c>
      <c r="E495" s="56">
        <f t="shared" ca="1" si="182"/>
        <v>0.5136120768091923</v>
      </c>
      <c r="F495" s="42">
        <f t="shared" ca="1" si="183"/>
        <v>148.78541971529046</v>
      </c>
      <c r="G495" s="42"/>
      <c r="H495" s="25">
        <v>491</v>
      </c>
      <c r="I495" s="42">
        <f t="shared" ca="1" si="184"/>
        <v>0.28937415320388027</v>
      </c>
      <c r="J495" s="42">
        <f t="shared" ca="1" si="185"/>
        <v>3.3396110168128126</v>
      </c>
      <c r="K495" s="4"/>
      <c r="L495" s="4"/>
      <c r="M495" s="4"/>
      <c r="O495" s="25">
        <v>491</v>
      </c>
      <c r="P495" s="58">
        <f t="shared" ca="1" si="186"/>
        <v>0.70045208148071669</v>
      </c>
      <c r="Q495" s="42">
        <f t="shared" ca="1" si="187"/>
        <v>88.02834934416822</v>
      </c>
      <c r="R495" s="42"/>
      <c r="S495" s="25">
        <v>491</v>
      </c>
      <c r="T495" s="58">
        <f t="shared" ca="1" si="188"/>
        <v>0.86036351046648307</v>
      </c>
      <c r="U495" s="42">
        <f t="shared" ca="1" si="189"/>
        <v>3.829153655374272</v>
      </c>
      <c r="W495" s="1"/>
      <c r="X495" s="1"/>
      <c r="Y495" s="1"/>
      <c r="Z495" s="1"/>
      <c r="AC495" s="49">
        <v>492</v>
      </c>
      <c r="AD495" s="90">
        <f t="shared" ca="1" si="173"/>
        <v>45869.037196677142</v>
      </c>
      <c r="AE495" s="49" t="str">
        <f t="shared" ca="1" si="174"/>
        <v>EQUIPO 2</v>
      </c>
      <c r="AF495" s="49" t="str">
        <f t="shared" ca="1" si="175"/>
        <v>FIN</v>
      </c>
      <c r="AG495" s="49">
        <f t="shared" ca="1" si="190"/>
        <v>1</v>
      </c>
      <c r="AH495" s="49">
        <f t="shared" ca="1" si="191"/>
        <v>1</v>
      </c>
      <c r="AI495" s="49">
        <f t="shared" ca="1" si="176"/>
        <v>1</v>
      </c>
      <c r="AJ495" s="49">
        <f t="shared" ca="1" si="177"/>
        <v>9900</v>
      </c>
      <c r="AK495" s="49">
        <f t="shared" ca="1" si="178"/>
        <v>1057.7368915043771</v>
      </c>
      <c r="AL495" s="49">
        <f t="shared" ca="1" si="179"/>
        <v>10471595.225893334</v>
      </c>
      <c r="AM495" s="49">
        <f t="shared" ca="1" si="172"/>
        <v>10471595.225893334</v>
      </c>
      <c r="AN495" s="49">
        <f t="shared" ca="1" si="180"/>
        <v>2025</v>
      </c>
      <c r="AO495" s="49">
        <f t="shared" ca="1" si="181"/>
        <v>7</v>
      </c>
      <c r="AU495" s="25">
        <v>485</v>
      </c>
      <c r="AV495" s="25">
        <v>0.99342812731331576</v>
      </c>
      <c r="AW495" s="25">
        <v>0.98660928434544237</v>
      </c>
      <c r="AX495" s="25">
        <v>0.98652476900759201</v>
      </c>
      <c r="AY495" s="25">
        <v>0.98274881641555123</v>
      </c>
      <c r="AZ495" s="25">
        <v>0.98846185475834847</v>
      </c>
      <c r="BA495" s="25">
        <v>0.97888808862039833</v>
      </c>
      <c r="BB495" s="25">
        <v>0.98508612949891816</v>
      </c>
      <c r="BC495" s="25">
        <v>0.98557427324917757</v>
      </c>
      <c r="BD495" s="25">
        <v>0.99071259461063343</v>
      </c>
      <c r="BE495" s="25">
        <v>0.98155000301519979</v>
      </c>
      <c r="BF495" s="25">
        <v>0.99122409352357566</v>
      </c>
      <c r="BG495" s="25">
        <v>0.98610724753669821</v>
      </c>
      <c r="BH495" s="25">
        <v>0.97888808862039833</v>
      </c>
      <c r="BI495" s="25">
        <v>0.98643017179941728</v>
      </c>
    </row>
    <row r="496" spans="4:61">
      <c r="D496" s="25">
        <v>492</v>
      </c>
      <c r="E496" s="56">
        <f t="shared" ca="1" si="182"/>
        <v>0.66067166337302474</v>
      </c>
      <c r="F496" s="42">
        <f t="shared" ca="1" si="183"/>
        <v>87.224034666117149</v>
      </c>
      <c r="G496" s="42"/>
      <c r="H496" s="25">
        <v>492</v>
      </c>
      <c r="I496" s="42">
        <f t="shared" ca="1" si="184"/>
        <v>0.25994938042537452</v>
      </c>
      <c r="J496" s="42">
        <f t="shared" ca="1" si="185"/>
        <v>3.3107838093973352</v>
      </c>
      <c r="K496" s="4"/>
      <c r="L496" s="4"/>
      <c r="M496" s="4"/>
      <c r="O496" s="25">
        <v>492</v>
      </c>
      <c r="P496" s="58">
        <f t="shared" ca="1" si="186"/>
        <v>3.8574736953983058E-2</v>
      </c>
      <c r="Q496" s="42">
        <f t="shared" ca="1" si="187"/>
        <v>903.47587918105455</v>
      </c>
      <c r="R496" s="42"/>
      <c r="S496" s="25">
        <v>492</v>
      </c>
      <c r="T496" s="58">
        <f t="shared" ca="1" si="188"/>
        <v>0.53420614113001963</v>
      </c>
      <c r="U496" s="42">
        <f t="shared" ca="1" si="189"/>
        <v>3.5247180189844629</v>
      </c>
      <c r="W496" s="1"/>
      <c r="X496" s="1"/>
      <c r="Y496" s="1"/>
      <c r="Z496" s="1"/>
      <c r="AC496" s="49">
        <v>493</v>
      </c>
      <c r="AD496" s="90">
        <f t="shared" ca="1" si="173"/>
        <v>45913.109567156491</v>
      </c>
      <c r="AE496" s="49" t="str">
        <f t="shared" ca="1" si="174"/>
        <v>EQUIPO 1</v>
      </c>
      <c r="AF496" s="49" t="str">
        <f t="shared" ca="1" si="175"/>
        <v>INICIO</v>
      </c>
      <c r="AG496" s="49">
        <f t="shared" ca="1" si="190"/>
        <v>0</v>
      </c>
      <c r="AH496" s="49">
        <f t="shared" ca="1" si="191"/>
        <v>1</v>
      </c>
      <c r="AI496" s="49">
        <f t="shared" ca="1" si="176"/>
        <v>1</v>
      </c>
      <c r="AJ496" s="49">
        <f t="shared" ca="1" si="177"/>
        <v>5400</v>
      </c>
      <c r="AK496" s="49">
        <f t="shared" ca="1" si="178"/>
        <v>3.488510659430176</v>
      </c>
      <c r="AL496" s="49">
        <f t="shared" ca="1" si="179"/>
        <v>18837.957560922951</v>
      </c>
      <c r="AM496" s="49">
        <f t="shared" ca="1" si="172"/>
        <v>34536.255528358743</v>
      </c>
      <c r="AN496" s="49">
        <f t="shared" ca="1" si="180"/>
        <v>2025</v>
      </c>
      <c r="AO496" s="49">
        <f t="shared" ca="1" si="181"/>
        <v>9</v>
      </c>
      <c r="AU496" s="25">
        <v>486</v>
      </c>
      <c r="AV496" s="25">
        <v>0.98772725274750628</v>
      </c>
      <c r="AW496" s="25">
        <v>0.98584931093234218</v>
      </c>
      <c r="AX496" s="25">
        <v>0.98562160856026482</v>
      </c>
      <c r="AY496" s="25">
        <v>0.9856172791489558</v>
      </c>
      <c r="AZ496" s="25">
        <v>0.98150233112470953</v>
      </c>
      <c r="BA496" s="25">
        <v>0.9742923957066415</v>
      </c>
      <c r="BB496" s="25">
        <v>0.98744825096131361</v>
      </c>
      <c r="BC496" s="25">
        <v>0.98596132684562521</v>
      </c>
      <c r="BD496" s="25">
        <v>0.99582573537419206</v>
      </c>
      <c r="BE496" s="25">
        <v>0.98510742043083976</v>
      </c>
      <c r="BF496" s="25">
        <v>0.98044370618233445</v>
      </c>
      <c r="BG496" s="25">
        <v>0.99300795878331305</v>
      </c>
      <c r="BH496" s="25">
        <v>0.9742923957066415</v>
      </c>
      <c r="BI496" s="25">
        <v>0.9857404530460554</v>
      </c>
    </row>
    <row r="497" spans="4:61">
      <c r="D497" s="25">
        <v>493</v>
      </c>
      <c r="E497" s="56">
        <f t="shared" ca="1" si="182"/>
        <v>0.15608414490484623</v>
      </c>
      <c r="F497" s="42">
        <f t="shared" ca="1" si="183"/>
        <v>471.50785168504785</v>
      </c>
      <c r="G497" s="42"/>
      <c r="H497" s="25">
        <v>493</v>
      </c>
      <c r="I497" s="42">
        <f t="shared" ca="1" si="184"/>
        <v>5.1470200116108256E-2</v>
      </c>
      <c r="J497" s="42">
        <f t="shared" ca="1" si="185"/>
        <v>2.9884280060729562</v>
      </c>
      <c r="K497" s="4"/>
      <c r="L497" s="4"/>
      <c r="M497" s="4"/>
      <c r="O497" s="25">
        <v>493</v>
      </c>
      <c r="P497" s="58">
        <f t="shared" ca="1" si="186"/>
        <v>0.81861513511496575</v>
      </c>
      <c r="Q497" s="42">
        <f t="shared" ca="1" si="187"/>
        <v>48.018147215120742</v>
      </c>
      <c r="R497" s="42"/>
      <c r="S497" s="25">
        <v>493</v>
      </c>
      <c r="T497" s="58">
        <f t="shared" ca="1" si="188"/>
        <v>0.167020003738934</v>
      </c>
      <c r="U497" s="42">
        <f t="shared" ca="1" si="189"/>
        <v>3.2032440061730174</v>
      </c>
      <c r="W497" s="1"/>
      <c r="X497" s="1"/>
      <c r="Y497" s="1"/>
      <c r="Z497" s="1"/>
      <c r="AC497" s="49">
        <v>494</v>
      </c>
      <c r="AD497" s="90">
        <f t="shared" ca="1" si="173"/>
        <v>45913.2549217673</v>
      </c>
      <c r="AE497" s="49" t="str">
        <f t="shared" ca="1" si="174"/>
        <v>EQUIPO 1</v>
      </c>
      <c r="AF497" s="49" t="str">
        <f t="shared" ca="1" si="175"/>
        <v>FIN</v>
      </c>
      <c r="AG497" s="49">
        <f t="shared" ca="1" si="190"/>
        <v>1</v>
      </c>
      <c r="AH497" s="49">
        <f t="shared" ca="1" si="191"/>
        <v>1</v>
      </c>
      <c r="AI497" s="49">
        <f t="shared" ca="1" si="176"/>
        <v>1</v>
      </c>
      <c r="AJ497" s="49">
        <f t="shared" ca="1" si="177"/>
        <v>9900</v>
      </c>
      <c r="AK497" s="49">
        <f t="shared" ca="1" si="178"/>
        <v>284.96896598237799</v>
      </c>
      <c r="AL497" s="49">
        <f t="shared" ca="1" si="179"/>
        <v>2821192.7632255424</v>
      </c>
      <c r="AM497" s="49">
        <f t="shared" ca="1" si="172"/>
        <v>2821192.7632255424</v>
      </c>
      <c r="AN497" s="49">
        <f t="shared" ca="1" si="180"/>
        <v>2025</v>
      </c>
      <c r="AO497" s="49">
        <f t="shared" ca="1" si="181"/>
        <v>9</v>
      </c>
      <c r="AU497" s="25">
        <v>487</v>
      </c>
      <c r="AV497" s="25">
        <v>0.98790631450304323</v>
      </c>
      <c r="AW497" s="25">
        <v>0.99359615209791596</v>
      </c>
      <c r="AX497" s="25">
        <v>0.99078145066794765</v>
      </c>
      <c r="AY497" s="25">
        <v>0.98585088251754582</v>
      </c>
      <c r="AZ497" s="25">
        <v>0.98389645116393465</v>
      </c>
      <c r="BA497" s="25">
        <v>0.99044455371221174</v>
      </c>
      <c r="BB497" s="25">
        <v>0.98624004180349545</v>
      </c>
      <c r="BC497" s="25">
        <v>0.99259294092310801</v>
      </c>
      <c r="BD497" s="25">
        <v>0.97657963121397362</v>
      </c>
      <c r="BE497" s="25">
        <v>0.9842111348818724</v>
      </c>
      <c r="BF497" s="25">
        <v>0.99232580346980481</v>
      </c>
      <c r="BG497" s="25">
        <v>0.98587918911083383</v>
      </c>
      <c r="BH497" s="25">
        <v>0.97657963121397362</v>
      </c>
      <c r="BI497" s="25">
        <v>0.98750306484349426</v>
      </c>
    </row>
    <row r="498" spans="4:61">
      <c r="D498" s="25">
        <v>494</v>
      </c>
      <c r="E498" s="56">
        <f t="shared" ca="1" si="182"/>
        <v>5.9979726540394518E-2</v>
      </c>
      <c r="F498" s="42">
        <f t="shared" ca="1" si="183"/>
        <v>752.38958777474295</v>
      </c>
      <c r="G498" s="42"/>
      <c r="H498" s="25">
        <v>494</v>
      </c>
      <c r="I498" s="42">
        <f t="shared" ca="1" si="184"/>
        <v>0.85521896588119817</v>
      </c>
      <c r="J498" s="42">
        <f t="shared" ca="1" si="185"/>
        <v>3.8667034641933431</v>
      </c>
      <c r="K498" s="4"/>
      <c r="L498" s="4"/>
      <c r="M498" s="4"/>
      <c r="O498" s="25">
        <v>494</v>
      </c>
      <c r="P498" s="58">
        <f t="shared" ca="1" si="186"/>
        <v>0.45398331337022046</v>
      </c>
      <c r="Q498" s="42">
        <f t="shared" ca="1" si="187"/>
        <v>203.54946240545402</v>
      </c>
      <c r="R498" s="42"/>
      <c r="S498" s="25">
        <v>494</v>
      </c>
      <c r="T498" s="58">
        <f t="shared" ca="1" si="188"/>
        <v>0.78934960166709711</v>
      </c>
      <c r="U498" s="42">
        <f t="shared" ca="1" si="189"/>
        <v>3.7442547138859892</v>
      </c>
      <c r="W498" s="1"/>
      <c r="X498" s="1"/>
      <c r="Y498" s="1"/>
      <c r="Z498" s="1"/>
      <c r="AC498" s="49">
        <v>495</v>
      </c>
      <c r="AD498" s="90">
        <f t="shared" ca="1" si="173"/>
        <v>45925.128628683233</v>
      </c>
      <c r="AE498" s="49" t="str">
        <f t="shared" ca="1" si="174"/>
        <v>EQUIPO 1</v>
      </c>
      <c r="AF498" s="49" t="str">
        <f t="shared" ca="1" si="175"/>
        <v>INICIO</v>
      </c>
      <c r="AG498" s="49">
        <f t="shared" ca="1" si="190"/>
        <v>0</v>
      </c>
      <c r="AH498" s="49">
        <f t="shared" ca="1" si="191"/>
        <v>1</v>
      </c>
      <c r="AI498" s="49">
        <f t="shared" ca="1" si="176"/>
        <v>1</v>
      </c>
      <c r="AJ498" s="49">
        <f t="shared" ca="1" si="177"/>
        <v>5400</v>
      </c>
      <c r="AK498" s="49">
        <f t="shared" ca="1" si="178"/>
        <v>3.1747301635332406</v>
      </c>
      <c r="AL498" s="49">
        <f t="shared" ca="1" si="179"/>
        <v>17143.542883079499</v>
      </c>
      <c r="AM498" s="49">
        <f t="shared" ca="1" si="172"/>
        <v>31429.828618979082</v>
      </c>
      <c r="AN498" s="49">
        <f t="shared" ca="1" si="180"/>
        <v>2025</v>
      </c>
      <c r="AO498" s="49">
        <f t="shared" ca="1" si="181"/>
        <v>9</v>
      </c>
      <c r="AU498" s="25">
        <v>488</v>
      </c>
      <c r="AV498" s="25">
        <v>0.99055201862171416</v>
      </c>
      <c r="AW498" s="25">
        <v>0.98731967067546822</v>
      </c>
      <c r="AX498" s="25">
        <v>0.98579847684237265</v>
      </c>
      <c r="AY498" s="25">
        <v>0.98786709305889631</v>
      </c>
      <c r="AZ498" s="25">
        <v>0.97918296058121912</v>
      </c>
      <c r="BA498" s="25">
        <v>0.98074590923642968</v>
      </c>
      <c r="BB498" s="25">
        <v>0.98926582744972302</v>
      </c>
      <c r="BC498" s="25">
        <v>0.99001072676945845</v>
      </c>
      <c r="BD498" s="25">
        <v>0.99023751638729596</v>
      </c>
      <c r="BE498" s="25">
        <v>0.98474024294990292</v>
      </c>
      <c r="BF498" s="25">
        <v>0.98740393941129301</v>
      </c>
      <c r="BG498" s="25">
        <v>0.9841968769618038</v>
      </c>
      <c r="BH498" s="25">
        <v>0.97918296058121912</v>
      </c>
      <c r="BI498" s="25">
        <v>0.98642368535369129</v>
      </c>
    </row>
    <row r="499" spans="4:61">
      <c r="D499" s="25">
        <v>495</v>
      </c>
      <c r="E499" s="56">
        <f t="shared" ca="1" si="182"/>
        <v>2.2183235362638776E-2</v>
      </c>
      <c r="F499" s="42">
        <f t="shared" ca="1" si="183"/>
        <v>1057.6603071823854</v>
      </c>
      <c r="G499" s="42"/>
      <c r="H499" s="25">
        <v>495</v>
      </c>
      <c r="I499" s="42">
        <f t="shared" ca="1" si="184"/>
        <v>0.39640672037112878</v>
      </c>
      <c r="J499" s="42">
        <f t="shared" ca="1" si="185"/>
        <v>3.4351346751624563</v>
      </c>
      <c r="K499" s="4"/>
      <c r="L499" s="4"/>
      <c r="M499" s="4"/>
      <c r="O499" s="25">
        <v>495</v>
      </c>
      <c r="P499" s="58">
        <f t="shared" ca="1" si="186"/>
        <v>0.21382436960553619</v>
      </c>
      <c r="Q499" s="42">
        <f t="shared" ca="1" si="187"/>
        <v>411.77060204214405</v>
      </c>
      <c r="R499" s="42"/>
      <c r="S499" s="25">
        <v>495</v>
      </c>
      <c r="T499" s="58">
        <f t="shared" ca="1" si="188"/>
        <v>0.27682585826373174</v>
      </c>
      <c r="U499" s="42">
        <f t="shared" ca="1" si="189"/>
        <v>3.3174597438529743</v>
      </c>
      <c r="W499" s="1"/>
      <c r="X499" s="1"/>
      <c r="Y499" s="1"/>
      <c r="Z499" s="1"/>
      <c r="AC499" s="49">
        <v>496</v>
      </c>
      <c r="AD499" s="90">
        <f t="shared" ca="1" si="173"/>
        <v>45925.260909106713</v>
      </c>
      <c r="AE499" s="49" t="str">
        <f t="shared" ca="1" si="174"/>
        <v>EQUIPO 1</v>
      </c>
      <c r="AF499" s="49" t="str">
        <f t="shared" ca="1" si="175"/>
        <v>FIN</v>
      </c>
      <c r="AG499" s="49">
        <f t="shared" ca="1" si="190"/>
        <v>1</v>
      </c>
      <c r="AH499" s="49">
        <f t="shared" ca="1" si="191"/>
        <v>1</v>
      </c>
      <c r="AI499" s="49">
        <f t="shared" ca="1" si="176"/>
        <v>1</v>
      </c>
      <c r="AJ499" s="49">
        <f t="shared" ca="1" si="177"/>
        <v>9900</v>
      </c>
      <c r="AK499" s="49">
        <f t="shared" ca="1" si="178"/>
        <v>13.634393747372087</v>
      </c>
      <c r="AL499" s="49">
        <f t="shared" ca="1" si="179"/>
        <v>134980.49809898366</v>
      </c>
      <c r="AM499" s="49">
        <f t="shared" ca="1" si="172"/>
        <v>134980.49809898366</v>
      </c>
      <c r="AN499" s="49">
        <f t="shared" ca="1" si="180"/>
        <v>2025</v>
      </c>
      <c r="AO499" s="49">
        <f t="shared" ca="1" si="181"/>
        <v>9</v>
      </c>
      <c r="AU499" s="25">
        <v>489</v>
      </c>
      <c r="AV499" s="25">
        <v>0.98548106417233183</v>
      </c>
      <c r="AW499" s="25">
        <v>0.99745189171278292</v>
      </c>
      <c r="AX499" s="25">
        <v>0.99041520928444848</v>
      </c>
      <c r="AY499" s="25">
        <v>0.98558943112664854</v>
      </c>
      <c r="AZ499" s="25">
        <v>0.9837139371639243</v>
      </c>
      <c r="BA499" s="25">
        <v>0.99514488868490758</v>
      </c>
      <c r="BB499" s="25">
        <v>0.98123344083791508</v>
      </c>
      <c r="BC499" s="25">
        <v>0.99028910197280995</v>
      </c>
      <c r="BD499" s="25">
        <v>0.98190867604452337</v>
      </c>
      <c r="BE499" s="25">
        <v>0.97921356943062043</v>
      </c>
      <c r="BF499" s="25">
        <v>0.98673045945529725</v>
      </c>
      <c r="BG499" s="25">
        <v>0.98269700262147364</v>
      </c>
      <c r="BH499" s="25">
        <v>0.97921356943062043</v>
      </c>
      <c r="BI499" s="25">
        <v>0.98663428778102169</v>
      </c>
    </row>
    <row r="500" spans="4:61">
      <c r="D500" s="25">
        <v>496</v>
      </c>
      <c r="E500" s="56">
        <f t="shared" ca="1" si="182"/>
        <v>0.83255181719682003</v>
      </c>
      <c r="F500" s="42">
        <f t="shared" ca="1" si="183"/>
        <v>34.821086661682394</v>
      </c>
      <c r="G500" s="42"/>
      <c r="H500" s="25">
        <v>496</v>
      </c>
      <c r="I500" s="42">
        <f t="shared" ca="1" si="184"/>
        <v>0.43906720850802294</v>
      </c>
      <c r="J500" s="42">
        <f t="shared" ca="1" si="185"/>
        <v>3.4708307457593706</v>
      </c>
      <c r="K500" s="4"/>
      <c r="L500" s="4"/>
      <c r="M500" s="4"/>
      <c r="O500" s="25">
        <v>496</v>
      </c>
      <c r="P500" s="58">
        <f t="shared" ca="1" si="186"/>
        <v>0.43065171764699928</v>
      </c>
      <c r="Q500" s="42">
        <f t="shared" ca="1" si="187"/>
        <v>217.88382977278823</v>
      </c>
      <c r="R500" s="42"/>
      <c r="S500" s="25">
        <v>496</v>
      </c>
      <c r="T500" s="58">
        <f t="shared" ca="1" si="188"/>
        <v>0.23259945766122114</v>
      </c>
      <c r="U500" s="42">
        <f t="shared" ca="1" si="189"/>
        <v>3.2752785446925539</v>
      </c>
      <c r="W500" s="1"/>
      <c r="X500" s="1"/>
      <c r="Y500" s="1"/>
      <c r="Z500" s="1"/>
      <c r="AC500" s="49">
        <v>497</v>
      </c>
      <c r="AD500" s="90">
        <f t="shared" ca="1" si="173"/>
        <v>45925.829008846187</v>
      </c>
      <c r="AE500" s="49" t="str">
        <f t="shared" ca="1" si="174"/>
        <v>EQUIPO 1</v>
      </c>
      <c r="AF500" s="49" t="str">
        <f t="shared" ca="1" si="175"/>
        <v>INICIO</v>
      </c>
      <c r="AG500" s="49">
        <f t="shared" ca="1" si="190"/>
        <v>0</v>
      </c>
      <c r="AH500" s="49">
        <f t="shared" ca="1" si="191"/>
        <v>1</v>
      </c>
      <c r="AI500" s="49">
        <f t="shared" ca="1" si="176"/>
        <v>1</v>
      </c>
      <c r="AJ500" s="49">
        <f t="shared" ca="1" si="177"/>
        <v>5400</v>
      </c>
      <c r="AK500" s="49">
        <f t="shared" ca="1" si="178"/>
        <v>3.3779947485309094</v>
      </c>
      <c r="AL500" s="49">
        <f t="shared" ca="1" si="179"/>
        <v>18241.171642066911</v>
      </c>
      <c r="AM500" s="49">
        <f t="shared" ca="1" si="172"/>
        <v>33442.148010456003</v>
      </c>
      <c r="AN500" s="49">
        <f t="shared" ca="1" si="180"/>
        <v>2025</v>
      </c>
      <c r="AO500" s="49">
        <f t="shared" ca="1" si="181"/>
        <v>9</v>
      </c>
      <c r="AU500" s="25">
        <v>490</v>
      </c>
      <c r="AV500" s="25">
        <v>0.98783545649963678</v>
      </c>
      <c r="AW500" s="25">
        <v>0.98794961911847201</v>
      </c>
      <c r="AX500" s="25">
        <v>0.98651587511250205</v>
      </c>
      <c r="AY500" s="25">
        <v>0.9973495427123914</v>
      </c>
      <c r="AZ500" s="25">
        <v>0.97816176458893545</v>
      </c>
      <c r="BA500" s="25">
        <v>0.98719531043521291</v>
      </c>
      <c r="BB500" s="25">
        <v>0.99063894117074447</v>
      </c>
      <c r="BC500" s="25">
        <v>0.99507220463867374</v>
      </c>
      <c r="BD500" s="25">
        <v>0.98326024450781646</v>
      </c>
      <c r="BE500" s="25">
        <v>0.98171460772065644</v>
      </c>
      <c r="BF500" s="25">
        <v>0.98270694255907343</v>
      </c>
      <c r="BG500" s="25">
        <v>0.97890987799044915</v>
      </c>
      <c r="BH500" s="25">
        <v>0.97816176458893545</v>
      </c>
      <c r="BI500" s="25">
        <v>0.98633359851074442</v>
      </c>
    </row>
    <row r="501" spans="4:61">
      <c r="D501" s="25">
        <v>497</v>
      </c>
      <c r="E501" s="56">
        <f t="shared" ca="1" si="182"/>
        <v>0.17652589757396875</v>
      </c>
      <c r="F501" s="42">
        <f t="shared" ca="1" si="183"/>
        <v>436.50524469139918</v>
      </c>
      <c r="G501" s="42"/>
      <c r="H501" s="25">
        <v>497</v>
      </c>
      <c r="I501" s="42">
        <f t="shared" ca="1" si="184"/>
        <v>0.77214603010956506</v>
      </c>
      <c r="J501" s="42">
        <f t="shared" ca="1" si="185"/>
        <v>3.7644552628436085</v>
      </c>
      <c r="K501" s="4"/>
      <c r="L501" s="4"/>
      <c r="M501" s="4"/>
      <c r="O501" s="25">
        <v>497</v>
      </c>
      <c r="P501" s="58">
        <f t="shared" ca="1" si="186"/>
        <v>0.25671334584493888</v>
      </c>
      <c r="Q501" s="42">
        <f t="shared" ca="1" si="187"/>
        <v>360.59001226379507</v>
      </c>
      <c r="R501" s="42"/>
      <c r="S501" s="25">
        <v>497</v>
      </c>
      <c r="T501" s="58">
        <f t="shared" ca="1" si="188"/>
        <v>0.34960422825335691</v>
      </c>
      <c r="U501" s="42">
        <f t="shared" ca="1" si="189"/>
        <v>3.3803904398494913</v>
      </c>
      <c r="W501" s="1"/>
      <c r="X501" s="1"/>
      <c r="Y501" s="1"/>
      <c r="Z501" s="1"/>
      <c r="AC501" s="49">
        <v>498</v>
      </c>
      <c r="AD501" s="90">
        <f t="shared" ca="1" si="173"/>
        <v>45925.969758627376</v>
      </c>
      <c r="AE501" s="49" t="str">
        <f t="shared" ca="1" si="174"/>
        <v>EQUIPO 1</v>
      </c>
      <c r="AF501" s="49" t="str">
        <f t="shared" ca="1" si="175"/>
        <v>FIN</v>
      </c>
      <c r="AG501" s="49">
        <f t="shared" ca="1" si="190"/>
        <v>1</v>
      </c>
      <c r="AH501" s="49">
        <f t="shared" ca="1" si="191"/>
        <v>1</v>
      </c>
      <c r="AI501" s="49">
        <f t="shared" ca="1" si="176"/>
        <v>1</v>
      </c>
      <c r="AJ501" s="49">
        <f t="shared" ca="1" si="177"/>
        <v>9900</v>
      </c>
      <c r="AK501" s="49">
        <f t="shared" ca="1" si="178"/>
        <v>376.15495291101979</v>
      </c>
      <c r="AL501" s="49">
        <f t="shared" ca="1" si="179"/>
        <v>3723934.0338190962</v>
      </c>
      <c r="AM501" s="49">
        <f t="shared" ca="1" si="172"/>
        <v>3723934.0338190962</v>
      </c>
      <c r="AN501" s="49">
        <f t="shared" ca="1" si="180"/>
        <v>2025</v>
      </c>
      <c r="AO501" s="49">
        <f t="shared" ca="1" si="181"/>
        <v>9</v>
      </c>
      <c r="AU501" s="25">
        <v>491</v>
      </c>
      <c r="AV501" s="25">
        <v>0.99757981655844064</v>
      </c>
      <c r="AW501" s="25">
        <v>0.98785450202016456</v>
      </c>
      <c r="AX501" s="25">
        <v>1</v>
      </c>
      <c r="AY501" s="25">
        <v>0.98708827069968752</v>
      </c>
      <c r="AZ501" s="25">
        <v>0.98624911272434101</v>
      </c>
      <c r="BA501" s="25">
        <v>0.99003722886005907</v>
      </c>
      <c r="BB501" s="25">
        <v>0.98697430459341073</v>
      </c>
      <c r="BC501" s="25">
        <v>0.98558206816903249</v>
      </c>
      <c r="BD501" s="25">
        <v>0.99803570351027671</v>
      </c>
      <c r="BE501" s="25">
        <v>0.99027560731314401</v>
      </c>
      <c r="BF501" s="25">
        <v>0.98629801375751747</v>
      </c>
      <c r="BG501" s="25">
        <v>0.99006642910616505</v>
      </c>
      <c r="BH501" s="25">
        <v>0.98558206816903249</v>
      </c>
      <c r="BI501" s="25">
        <v>0.99053838585543919</v>
      </c>
    </row>
    <row r="502" spans="4:61">
      <c r="D502" s="25">
        <v>498</v>
      </c>
      <c r="E502" s="56">
        <f t="shared" ca="1" si="182"/>
        <v>0.40200769935995373</v>
      </c>
      <c r="F502" s="42">
        <f t="shared" ca="1" si="183"/>
        <v>211.62350132512844</v>
      </c>
      <c r="G502" s="42"/>
      <c r="H502" s="25">
        <v>498</v>
      </c>
      <c r="I502" s="42">
        <f t="shared" ca="1" si="184"/>
        <v>0.50884512627581358</v>
      </c>
      <c r="J502" s="42">
        <f t="shared" ca="1" si="185"/>
        <v>3.5281367305005804</v>
      </c>
      <c r="K502" s="4"/>
      <c r="L502" s="4"/>
      <c r="M502" s="4"/>
      <c r="O502" s="25">
        <v>498</v>
      </c>
      <c r="P502" s="58">
        <f t="shared" ca="1" si="186"/>
        <v>0.26465473052199617</v>
      </c>
      <c r="Q502" s="42">
        <f t="shared" ca="1" si="187"/>
        <v>352.09401075952059</v>
      </c>
      <c r="R502" s="42"/>
      <c r="S502" s="25">
        <v>498</v>
      </c>
      <c r="T502" s="58">
        <f t="shared" ca="1" si="188"/>
        <v>0.33279186175469677</v>
      </c>
      <c r="U502" s="42">
        <f t="shared" ca="1" si="189"/>
        <v>3.3663842964702955</v>
      </c>
      <c r="W502" s="1"/>
      <c r="X502" s="1"/>
      <c r="Y502" s="1"/>
      <c r="Z502" s="1"/>
      <c r="AC502" s="49">
        <v>499</v>
      </c>
      <c r="AD502" s="90">
        <f t="shared" ca="1" si="173"/>
        <v>45941.642881665335</v>
      </c>
      <c r="AE502" s="49" t="str">
        <f t="shared" ca="1" si="174"/>
        <v>EQUIPO 2</v>
      </c>
      <c r="AF502" s="49" t="str">
        <f t="shared" ca="1" si="175"/>
        <v>INICIO</v>
      </c>
      <c r="AG502" s="49">
        <f t="shared" ca="1" si="190"/>
        <v>1</v>
      </c>
      <c r="AH502" s="49">
        <f t="shared" ca="1" si="191"/>
        <v>0</v>
      </c>
      <c r="AI502" s="49">
        <f t="shared" ca="1" si="176"/>
        <v>1</v>
      </c>
      <c r="AJ502" s="49">
        <f t="shared" ca="1" si="177"/>
        <v>4500</v>
      </c>
      <c r="AK502" s="49">
        <f t="shared" ca="1" si="178"/>
        <v>3.8349102407810278</v>
      </c>
      <c r="AL502" s="49">
        <f t="shared" ca="1" si="179"/>
        <v>17257.096083514625</v>
      </c>
      <c r="AM502" s="49">
        <f t="shared" ca="1" si="172"/>
        <v>37965.611383732175</v>
      </c>
      <c r="AN502" s="49">
        <f t="shared" ca="1" si="180"/>
        <v>2025</v>
      </c>
      <c r="AO502" s="49">
        <f t="shared" ca="1" si="181"/>
        <v>10</v>
      </c>
      <c r="AU502" s="25">
        <v>492</v>
      </c>
      <c r="AV502" s="25">
        <v>0.99322821927408134</v>
      </c>
      <c r="AW502" s="25">
        <v>0.97915580569158545</v>
      </c>
      <c r="AX502" s="25">
        <v>0.97497995370748725</v>
      </c>
      <c r="AY502" s="25">
        <v>0.99303189797596036</v>
      </c>
      <c r="AZ502" s="25">
        <v>0.99741607038970792</v>
      </c>
      <c r="BA502" s="25">
        <v>0.97829464653561571</v>
      </c>
      <c r="BB502" s="25">
        <v>0.98640640084376974</v>
      </c>
      <c r="BC502" s="25">
        <v>0.98868010529876094</v>
      </c>
      <c r="BD502" s="25">
        <v>0.98101667176763629</v>
      </c>
      <c r="BE502" s="25">
        <v>0.97345886483189403</v>
      </c>
      <c r="BF502" s="25">
        <v>0.98635040716474065</v>
      </c>
      <c r="BG502" s="25">
        <v>0.98663440404227765</v>
      </c>
      <c r="BH502" s="25">
        <v>0.97345886483189403</v>
      </c>
      <c r="BI502" s="25">
        <v>0.98480166520829582</v>
      </c>
    </row>
    <row r="503" spans="4:61">
      <c r="D503" s="25">
        <v>499</v>
      </c>
      <c r="E503" s="56">
        <f t="shared" ca="1" si="182"/>
        <v>0.34250714496353041</v>
      </c>
      <c r="F503" s="42">
        <f t="shared" ca="1" si="183"/>
        <v>253.91237151114171</v>
      </c>
      <c r="G503" s="42"/>
      <c r="H503" s="25">
        <v>499</v>
      </c>
      <c r="I503" s="42">
        <f t="shared" ca="1" si="184"/>
        <v>0.14272498260726918</v>
      </c>
      <c r="J503" s="42">
        <f t="shared" ca="1" si="185"/>
        <v>3.1721275159453963</v>
      </c>
      <c r="K503" s="4"/>
      <c r="L503" s="4"/>
      <c r="M503" s="4"/>
      <c r="O503" s="25">
        <v>499</v>
      </c>
      <c r="P503" s="58">
        <f t="shared" ca="1" si="186"/>
        <v>0.10062555728957268</v>
      </c>
      <c r="Q503" s="42">
        <f t="shared" ca="1" si="187"/>
        <v>625.84413451545879</v>
      </c>
      <c r="R503" s="42"/>
      <c r="S503" s="25">
        <v>499</v>
      </c>
      <c r="T503" s="58">
        <f t="shared" ca="1" si="188"/>
        <v>0.74369037324692155</v>
      </c>
      <c r="U503" s="42">
        <f t="shared" ca="1" si="189"/>
        <v>3.6985936934536636</v>
      </c>
      <c r="W503" s="1"/>
      <c r="X503" s="1"/>
      <c r="Y503" s="1"/>
      <c r="Z503" s="1"/>
      <c r="AC503" s="49">
        <v>500</v>
      </c>
      <c r="AD503" s="90">
        <f t="shared" ca="1" si="173"/>
        <v>45941.802669592034</v>
      </c>
      <c r="AE503" s="49" t="str">
        <f t="shared" ca="1" si="174"/>
        <v>EQUIPO 2</v>
      </c>
      <c r="AF503" s="49" t="str">
        <f t="shared" ca="1" si="175"/>
        <v>FIN</v>
      </c>
      <c r="AG503" s="49">
        <f t="shared" ca="1" si="190"/>
        <v>1</v>
      </c>
      <c r="AH503" s="49">
        <f t="shared" ca="1" si="191"/>
        <v>1</v>
      </c>
      <c r="AI503" s="49">
        <f t="shared" ca="1" si="176"/>
        <v>1</v>
      </c>
      <c r="AJ503" s="49">
        <f t="shared" ca="1" si="177"/>
        <v>9900</v>
      </c>
      <c r="AK503" s="49">
        <f t="shared" ca="1" si="178"/>
        <v>15.032358079450205</v>
      </c>
      <c r="AL503" s="49">
        <f t="shared" ca="1" si="179"/>
        <v>148820.34498655703</v>
      </c>
      <c r="AM503" s="49">
        <f t="shared" ca="1" si="172"/>
        <v>148820.34498655703</v>
      </c>
      <c r="AN503" s="49">
        <f t="shared" ca="1" si="180"/>
        <v>2025</v>
      </c>
      <c r="AO503" s="49">
        <f t="shared" ca="1" si="181"/>
        <v>10</v>
      </c>
      <c r="AU503" s="25">
        <v>493</v>
      </c>
      <c r="AV503" s="25">
        <v>0.98662598695564996</v>
      </c>
      <c r="AW503" s="25">
        <v>0.98613655525751687</v>
      </c>
      <c r="AX503" s="25">
        <v>0.98347915689589116</v>
      </c>
      <c r="AY503" s="25">
        <v>0.99013085618153351</v>
      </c>
      <c r="AZ503" s="25">
        <v>0.98798171741183083</v>
      </c>
      <c r="BA503" s="25">
        <v>0.98777798835062924</v>
      </c>
      <c r="BB503" s="25">
        <v>0.97875765598596876</v>
      </c>
      <c r="BC503" s="25">
        <v>0.98789896818217859</v>
      </c>
      <c r="BD503" s="25">
        <v>0.98778597986930483</v>
      </c>
      <c r="BE503" s="25">
        <v>0.99368907695207187</v>
      </c>
      <c r="BF503" s="25">
        <v>0.98360765993334498</v>
      </c>
      <c r="BG503" s="25">
        <v>0.9889347524847284</v>
      </c>
      <c r="BH503" s="25">
        <v>0.97875765598596876</v>
      </c>
      <c r="BI503" s="25">
        <v>0.98687861319538006</v>
      </c>
    </row>
    <row r="504" spans="4:61">
      <c r="D504" s="25">
        <v>500</v>
      </c>
      <c r="E504" s="56">
        <f t="shared" ca="1" si="182"/>
        <v>0.52473003027228238</v>
      </c>
      <c r="F504" s="42">
        <f t="shared" ca="1" si="183"/>
        <v>143.41591183088804</v>
      </c>
      <c r="G504" s="42"/>
      <c r="H504" s="25">
        <v>500</v>
      </c>
      <c r="I504" s="42">
        <f t="shared" ca="1" si="184"/>
        <v>0.28861692942473915</v>
      </c>
      <c r="J504" s="42">
        <f t="shared" ca="1" si="185"/>
        <v>3.3388875419958599</v>
      </c>
      <c r="K504" s="4"/>
      <c r="L504" s="4"/>
      <c r="M504" s="4"/>
      <c r="O504" s="25">
        <v>500</v>
      </c>
      <c r="P504" s="58">
        <f t="shared" ca="1" si="186"/>
        <v>0.91145399363250146</v>
      </c>
      <c r="Q504" s="42">
        <f t="shared" ca="1" si="187"/>
        <v>21.367641620670184</v>
      </c>
      <c r="R504" s="42"/>
      <c r="S504" s="25">
        <v>500</v>
      </c>
      <c r="T504" s="58">
        <f t="shared" ca="1" si="188"/>
        <v>0.97855116097447503</v>
      </c>
      <c r="U504" s="42">
        <f t="shared" ca="1" si="189"/>
        <v>4.1172824348889927</v>
      </c>
      <c r="W504" s="1"/>
      <c r="X504" s="1"/>
      <c r="Y504" s="1"/>
      <c r="Z504" s="1"/>
      <c r="AC504" s="49">
        <v>501</v>
      </c>
      <c r="AD504" s="90">
        <f t="shared" ca="1" si="173"/>
        <v>45942.429017845345</v>
      </c>
      <c r="AE504" s="49" t="str">
        <f t="shared" ca="1" si="174"/>
        <v>EQUIPO 1</v>
      </c>
      <c r="AF504" s="49" t="str">
        <f t="shared" ca="1" si="175"/>
        <v>INICIO</v>
      </c>
      <c r="AG504" s="49">
        <f t="shared" ca="1" si="190"/>
        <v>0</v>
      </c>
      <c r="AH504" s="49">
        <f t="shared" ca="1" si="191"/>
        <v>1</v>
      </c>
      <c r="AI504" s="49">
        <f t="shared" ca="1" si="176"/>
        <v>1</v>
      </c>
      <c r="AJ504" s="49">
        <f t="shared" ca="1" si="177"/>
        <v>5400</v>
      </c>
      <c r="AK504" s="49">
        <f t="shared" ca="1" si="178"/>
        <v>3.360419116448611</v>
      </c>
      <c r="AL504" s="49">
        <f t="shared" ca="1" si="179"/>
        <v>18146.2632288225</v>
      </c>
      <c r="AM504" s="49">
        <f t="shared" ca="1" si="172"/>
        <v>33268.149252841249</v>
      </c>
      <c r="AN504" s="49">
        <f t="shared" ca="1" si="180"/>
        <v>2025</v>
      </c>
      <c r="AO504" s="49">
        <f t="shared" ca="1" si="181"/>
        <v>10</v>
      </c>
      <c r="AU504" s="25">
        <v>494</v>
      </c>
      <c r="AV504" s="25">
        <v>0.99313662558071703</v>
      </c>
      <c r="AW504" s="25">
        <v>0.98090386275051655</v>
      </c>
      <c r="AX504" s="25">
        <v>0.98113239730309831</v>
      </c>
      <c r="AY504" s="25">
        <v>0.97618831216794943</v>
      </c>
      <c r="AZ504" s="25">
        <v>0.97934052450403597</v>
      </c>
      <c r="BA504" s="25">
        <v>0.98996288389541642</v>
      </c>
      <c r="BB504" s="25">
        <v>0.97829463453706511</v>
      </c>
      <c r="BC504" s="25">
        <v>0.99107394641508684</v>
      </c>
      <c r="BD504" s="25">
        <v>0.98768632053508965</v>
      </c>
      <c r="BE504" s="25">
        <v>0.98269054205211481</v>
      </c>
      <c r="BF504" s="25">
        <v>0.98954169213955712</v>
      </c>
      <c r="BG504" s="25">
        <v>0.98049588564429901</v>
      </c>
      <c r="BH504" s="25">
        <v>0.97618831216794943</v>
      </c>
      <c r="BI504" s="25">
        <v>0.98419615443490061</v>
      </c>
    </row>
    <row r="505" spans="4:61">
      <c r="AC505" s="49">
        <v>502</v>
      </c>
      <c r="AD505" s="90">
        <f t="shared" ca="1" si="173"/>
        <v>45942.56903530853</v>
      </c>
      <c r="AE505" s="49" t="str">
        <f t="shared" ca="1" si="174"/>
        <v>EQUIPO 1</v>
      </c>
      <c r="AF505" s="49" t="str">
        <f t="shared" ca="1" si="175"/>
        <v>FIN</v>
      </c>
      <c r="AG505" s="49">
        <f t="shared" ca="1" si="190"/>
        <v>1</v>
      </c>
      <c r="AH505" s="49">
        <f t="shared" ca="1" si="191"/>
        <v>1</v>
      </c>
      <c r="AI505" s="49">
        <f t="shared" ca="1" si="176"/>
        <v>1</v>
      </c>
      <c r="AJ505" s="49">
        <f t="shared" ca="1" si="177"/>
        <v>9900</v>
      </c>
      <c r="AK505" s="49">
        <f t="shared" ca="1" si="178"/>
        <v>206.39867947023595</v>
      </c>
      <c r="AL505" s="49">
        <f t="shared" ca="1" si="179"/>
        <v>2043346.9267553359</v>
      </c>
      <c r="AM505" s="49">
        <f t="shared" ca="1" si="172"/>
        <v>2043346.9267553359</v>
      </c>
      <c r="AN505" s="49">
        <f t="shared" ca="1" si="180"/>
        <v>2025</v>
      </c>
      <c r="AO505" s="49">
        <f t="shared" ca="1" si="181"/>
        <v>10</v>
      </c>
      <c r="AU505" s="25">
        <v>495</v>
      </c>
      <c r="AV505" s="25">
        <v>0.98489502966414988</v>
      </c>
      <c r="AW505" s="25">
        <v>0.98328042601488597</v>
      </c>
      <c r="AX505" s="25">
        <v>0.98376382298081277</v>
      </c>
      <c r="AY505" s="25">
        <v>0.99706612097309377</v>
      </c>
      <c r="AZ505" s="25">
        <v>0.99064477203691026</v>
      </c>
      <c r="BA505" s="25">
        <v>0.97999160758904924</v>
      </c>
      <c r="BB505" s="25">
        <v>0.99568642823382247</v>
      </c>
      <c r="BC505" s="25">
        <v>0.99288312985094818</v>
      </c>
      <c r="BD505" s="25">
        <v>0.98913563835518925</v>
      </c>
      <c r="BE505" s="25">
        <v>0.98025209137798996</v>
      </c>
      <c r="BF505" s="25">
        <v>0.98543813836125371</v>
      </c>
      <c r="BG505" s="25">
        <v>0.98681496422301029</v>
      </c>
      <c r="BH505" s="25">
        <v>0.97999160758904924</v>
      </c>
      <c r="BI505" s="25">
        <v>0.98742742737290379</v>
      </c>
    </row>
    <row r="506" spans="4:61">
      <c r="AC506" s="49">
        <v>503</v>
      </c>
      <c r="AD506" s="90">
        <f t="shared" ca="1" si="173"/>
        <v>45951.168980286457</v>
      </c>
      <c r="AE506" s="49" t="str">
        <f t="shared" ca="1" si="174"/>
        <v>EQUIPO 2</v>
      </c>
      <c r="AF506" s="49" t="str">
        <f t="shared" ca="1" si="175"/>
        <v>INICIO</v>
      </c>
      <c r="AG506" s="49">
        <f t="shared" ca="1" si="190"/>
        <v>1</v>
      </c>
      <c r="AH506" s="49">
        <f t="shared" ca="1" si="191"/>
        <v>0</v>
      </c>
      <c r="AI506" s="49">
        <f t="shared" ca="1" si="176"/>
        <v>1</v>
      </c>
      <c r="AJ506" s="49">
        <f t="shared" ca="1" si="177"/>
        <v>4500</v>
      </c>
      <c r="AK506" s="49">
        <f t="shared" ca="1" si="178"/>
        <v>3.323369467863813</v>
      </c>
      <c r="AL506" s="49">
        <f t="shared" ca="1" si="179"/>
        <v>14955.162605387159</v>
      </c>
      <c r="AM506" s="49">
        <f t="shared" ca="1" si="172"/>
        <v>32901.357731851749</v>
      </c>
      <c r="AN506" s="49">
        <f t="shared" ca="1" si="180"/>
        <v>2025</v>
      </c>
      <c r="AO506" s="49">
        <f t="shared" ca="1" si="181"/>
        <v>10</v>
      </c>
      <c r="AU506" s="25">
        <v>496</v>
      </c>
      <c r="AV506" s="25">
        <v>0.97429751112592322</v>
      </c>
      <c r="AW506" s="25">
        <v>0.98485605513896857</v>
      </c>
      <c r="AX506" s="25">
        <v>0.99078064069729344</v>
      </c>
      <c r="AY506" s="25">
        <v>0.98328970327542309</v>
      </c>
      <c r="AZ506" s="25">
        <v>0.98671776468181405</v>
      </c>
      <c r="BA506" s="25">
        <v>0.98066792630905331</v>
      </c>
      <c r="BB506" s="25">
        <v>0.98814639945376148</v>
      </c>
      <c r="BC506" s="25">
        <v>0.98193027722696891</v>
      </c>
      <c r="BD506" s="25">
        <v>0.9914111655312472</v>
      </c>
      <c r="BE506" s="25">
        <v>0.98447570485166402</v>
      </c>
      <c r="BF506" s="25">
        <v>0.98840438559433985</v>
      </c>
      <c r="BG506" s="25">
        <v>0.9874205546327024</v>
      </c>
      <c r="BH506" s="25">
        <v>0.97429751112592322</v>
      </c>
      <c r="BI506" s="25">
        <v>0.9852580042027711</v>
      </c>
    </row>
    <row r="507" spans="4:61">
      <c r="AC507" s="49">
        <v>504</v>
      </c>
      <c r="AD507" s="90">
        <f t="shared" ca="1" si="173"/>
        <v>45951.307454014284</v>
      </c>
      <c r="AE507" s="49" t="str">
        <f t="shared" ca="1" si="174"/>
        <v>EQUIPO 2</v>
      </c>
      <c r="AF507" s="49" t="str">
        <f t="shared" ca="1" si="175"/>
        <v>FIN</v>
      </c>
      <c r="AG507" s="49">
        <f t="shared" ca="1" si="190"/>
        <v>1</v>
      </c>
      <c r="AH507" s="49">
        <f t="shared" ca="1" si="191"/>
        <v>1</v>
      </c>
      <c r="AI507" s="49">
        <f t="shared" ca="1" si="176"/>
        <v>1</v>
      </c>
      <c r="AJ507" s="49">
        <f t="shared" ca="1" si="177"/>
        <v>9900</v>
      </c>
      <c r="AK507" s="49">
        <f t="shared" ca="1" si="178"/>
        <v>6.9850098001188599</v>
      </c>
      <c r="AL507" s="49">
        <f t="shared" ca="1" si="179"/>
        <v>69151.597021176713</v>
      </c>
      <c r="AM507" s="49">
        <f t="shared" ca="1" si="172"/>
        <v>69151.597021176713</v>
      </c>
      <c r="AN507" s="49">
        <f t="shared" ca="1" si="180"/>
        <v>2025</v>
      </c>
      <c r="AO507" s="49">
        <f t="shared" ca="1" si="181"/>
        <v>10</v>
      </c>
      <c r="AU507" s="25">
        <v>497</v>
      </c>
      <c r="AV507" s="25">
        <v>0.9889846211487594</v>
      </c>
      <c r="AW507" s="25">
        <v>0.99491269059582177</v>
      </c>
      <c r="AX507" s="25">
        <v>0.99220258092714786</v>
      </c>
      <c r="AY507" s="25">
        <v>0.99177767812450057</v>
      </c>
      <c r="AZ507" s="25">
        <v>0.97618216005281289</v>
      </c>
      <c r="BA507" s="25">
        <v>0.98770313181567782</v>
      </c>
      <c r="BB507" s="25">
        <v>0.97956810787885051</v>
      </c>
      <c r="BC507" s="25">
        <v>0.99162163709909446</v>
      </c>
      <c r="BD507" s="25">
        <v>0.99753729719122397</v>
      </c>
      <c r="BE507" s="25">
        <v>0.9774284961792904</v>
      </c>
      <c r="BF507" s="25">
        <v>0.99300615321399455</v>
      </c>
      <c r="BG507" s="25">
        <v>0.98348946157377126</v>
      </c>
      <c r="BH507" s="25">
        <v>0.97618216005281289</v>
      </c>
      <c r="BI507" s="25">
        <v>0.9878087285265158</v>
      </c>
    </row>
    <row r="508" spans="4:61">
      <c r="AC508" s="49">
        <v>505</v>
      </c>
      <c r="AD508" s="90">
        <f t="shared" ca="1" si="173"/>
        <v>45951.598496089289</v>
      </c>
      <c r="AE508" s="49" t="str">
        <f t="shared" ca="1" si="174"/>
        <v>EQUIPO 2</v>
      </c>
      <c r="AF508" s="49" t="str">
        <f t="shared" ca="1" si="175"/>
        <v>INICIO</v>
      </c>
      <c r="AG508" s="49">
        <f t="shared" ca="1" si="190"/>
        <v>1</v>
      </c>
      <c r="AH508" s="49">
        <f t="shared" ca="1" si="191"/>
        <v>0</v>
      </c>
      <c r="AI508" s="49">
        <f t="shared" ca="1" si="176"/>
        <v>1</v>
      </c>
      <c r="AJ508" s="49">
        <f t="shared" ca="1" si="177"/>
        <v>4500</v>
      </c>
      <c r="AK508" s="49">
        <f t="shared" ca="1" si="178"/>
        <v>3.5781394475488923</v>
      </c>
      <c r="AL508" s="49">
        <f t="shared" ca="1" si="179"/>
        <v>16101.627513970016</v>
      </c>
      <c r="AM508" s="49">
        <f t="shared" ca="1" si="172"/>
        <v>35423.580530734034</v>
      </c>
      <c r="AN508" s="49">
        <f t="shared" ca="1" si="180"/>
        <v>2025</v>
      </c>
      <c r="AO508" s="49">
        <f t="shared" ca="1" si="181"/>
        <v>10</v>
      </c>
      <c r="AU508" s="25">
        <v>498</v>
      </c>
      <c r="AV508" s="25">
        <v>0.99769808992238151</v>
      </c>
      <c r="AW508" s="25">
        <v>0.97934059320469424</v>
      </c>
      <c r="AX508" s="25">
        <v>0.98973864646910292</v>
      </c>
      <c r="AY508" s="25">
        <v>0.97575574555601474</v>
      </c>
      <c r="AZ508" s="25">
        <v>0.99094261551881657</v>
      </c>
      <c r="BA508" s="25">
        <v>0.98827323765711328</v>
      </c>
      <c r="BB508" s="25">
        <v>0.98846416757442068</v>
      </c>
      <c r="BC508" s="25">
        <v>0.9857557678728357</v>
      </c>
      <c r="BD508" s="25">
        <v>0.98478366382810267</v>
      </c>
      <c r="BE508" s="25">
        <v>0.98391796507404228</v>
      </c>
      <c r="BF508" s="25">
        <v>0.99523384247912672</v>
      </c>
      <c r="BG508" s="25">
        <v>0.98921456405107089</v>
      </c>
      <c r="BH508" s="25">
        <v>0.97575574555601474</v>
      </c>
      <c r="BI508" s="25">
        <v>0.98747522657764331</v>
      </c>
    </row>
    <row r="509" spans="4:61">
      <c r="AC509" s="49">
        <v>506</v>
      </c>
      <c r="AD509" s="90">
        <f t="shared" ca="1" si="173"/>
        <v>45951.747585232937</v>
      </c>
      <c r="AE509" s="49" t="str">
        <f t="shared" ca="1" si="174"/>
        <v>EQUIPO 2</v>
      </c>
      <c r="AF509" s="49" t="str">
        <f t="shared" ca="1" si="175"/>
        <v>FIN</v>
      </c>
      <c r="AG509" s="49">
        <f t="shared" ca="1" si="190"/>
        <v>1</v>
      </c>
      <c r="AH509" s="49">
        <f t="shared" ca="1" si="191"/>
        <v>1</v>
      </c>
      <c r="AI509" s="49">
        <f t="shared" ca="1" si="176"/>
        <v>1</v>
      </c>
      <c r="AJ509" s="49">
        <f t="shared" ca="1" si="177"/>
        <v>9900</v>
      </c>
      <c r="AK509" s="49">
        <f t="shared" ca="1" si="178"/>
        <v>364.88899371901061</v>
      </c>
      <c r="AL509" s="49">
        <f t="shared" ca="1" si="179"/>
        <v>3612401.0378182051</v>
      </c>
      <c r="AM509" s="49">
        <f t="shared" ca="1" si="172"/>
        <v>3612401.0378182051</v>
      </c>
      <c r="AN509" s="49">
        <f t="shared" ca="1" si="180"/>
        <v>2025</v>
      </c>
      <c r="AO509" s="49">
        <f t="shared" ca="1" si="181"/>
        <v>10</v>
      </c>
      <c r="AU509" s="25">
        <v>499</v>
      </c>
      <c r="AV509" s="25">
        <v>0.98517754392342993</v>
      </c>
      <c r="AW509" s="25">
        <v>0.98472718939398451</v>
      </c>
      <c r="AX509" s="25">
        <v>0.98559988735605453</v>
      </c>
      <c r="AY509" s="25">
        <v>0.98624828789219132</v>
      </c>
      <c r="AZ509" s="25">
        <v>0.98060627233070519</v>
      </c>
      <c r="BA509" s="25">
        <v>0.99037189635957046</v>
      </c>
      <c r="BB509" s="25">
        <v>0.99130735348566024</v>
      </c>
      <c r="BC509" s="25">
        <v>0.98436511565190787</v>
      </c>
      <c r="BD509" s="25">
        <v>0.98430900930876286</v>
      </c>
      <c r="BE509" s="25">
        <v>0.98900405002508796</v>
      </c>
      <c r="BF509" s="25">
        <v>0.97823965322461326</v>
      </c>
      <c r="BG509" s="25">
        <v>0.98865074934275277</v>
      </c>
      <c r="BH509" s="25">
        <v>0.97823965322461326</v>
      </c>
      <c r="BI509" s="25">
        <v>0.98572580324465797</v>
      </c>
    </row>
    <row r="510" spans="4:61">
      <c r="AC510" s="49">
        <v>507</v>
      </c>
      <c r="AD510" s="90">
        <f t="shared" ca="1" si="173"/>
        <v>45966.951293304563</v>
      </c>
      <c r="AE510" s="49" t="str">
        <f t="shared" ca="1" si="174"/>
        <v>EQUIPO 2</v>
      </c>
      <c r="AF510" s="49" t="str">
        <f t="shared" ca="1" si="175"/>
        <v>INICIO</v>
      </c>
      <c r="AG510" s="49">
        <f t="shared" ca="1" si="190"/>
        <v>1</v>
      </c>
      <c r="AH510" s="49">
        <f t="shared" ca="1" si="191"/>
        <v>0</v>
      </c>
      <c r="AI510" s="49">
        <f t="shared" ca="1" si="176"/>
        <v>1</v>
      </c>
      <c r="AJ510" s="49">
        <f t="shared" ca="1" si="177"/>
        <v>4500</v>
      </c>
      <c r="AK510" s="49">
        <f t="shared" ca="1" si="178"/>
        <v>3.5202256174525246</v>
      </c>
      <c r="AL510" s="49">
        <f t="shared" ca="1" si="179"/>
        <v>15841.015278536361</v>
      </c>
      <c r="AM510" s="49">
        <f t="shared" ca="1" si="172"/>
        <v>34850.233612779994</v>
      </c>
      <c r="AN510" s="49">
        <f t="shared" ca="1" si="180"/>
        <v>2025</v>
      </c>
      <c r="AO510" s="49">
        <f t="shared" ca="1" si="181"/>
        <v>11</v>
      </c>
      <c r="AU510" s="25">
        <v>500</v>
      </c>
      <c r="AV510" s="25">
        <v>0.98451412658960713</v>
      </c>
      <c r="AW510" s="25">
        <v>0.99237172408324303</v>
      </c>
      <c r="AX510" s="25">
        <v>0.99739926634057652</v>
      </c>
      <c r="AY510" s="25">
        <v>0.98230659339998216</v>
      </c>
      <c r="AZ510" s="25">
        <v>0.98285064389504984</v>
      </c>
      <c r="BA510" s="25">
        <v>0.96171617836272072</v>
      </c>
      <c r="BB510" s="25">
        <v>0.9791637668926999</v>
      </c>
      <c r="BC510" s="25">
        <v>0.98475580137649865</v>
      </c>
      <c r="BD510" s="25">
        <v>0.98668053216356644</v>
      </c>
      <c r="BE510" s="25">
        <v>0.98865164498194025</v>
      </c>
      <c r="BF510" s="25">
        <v>0.98489435280474324</v>
      </c>
      <c r="BG510" s="25">
        <v>0.99038702332846285</v>
      </c>
      <c r="BH510" s="25">
        <v>0.96171617836272072</v>
      </c>
      <c r="BI510" s="25">
        <v>0.98472230422317342</v>
      </c>
    </row>
    <row r="511" spans="4:61">
      <c r="AC511" s="49">
        <v>508</v>
      </c>
      <c r="AD511" s="90">
        <f t="shared" ca="1" si="173"/>
        <v>45967.097969371956</v>
      </c>
      <c r="AE511" s="49" t="str">
        <f t="shared" ca="1" si="174"/>
        <v>EQUIPO 2</v>
      </c>
      <c r="AF511" s="49" t="str">
        <f t="shared" ca="1" si="175"/>
        <v>FIN</v>
      </c>
      <c r="AG511" s="49">
        <f t="shared" ca="1" si="190"/>
        <v>1</v>
      </c>
      <c r="AH511" s="49">
        <f t="shared" ca="1" si="191"/>
        <v>1</v>
      </c>
      <c r="AI511" s="49">
        <f t="shared" ca="1" si="176"/>
        <v>1</v>
      </c>
      <c r="AJ511" s="49">
        <f t="shared" ca="1" si="177"/>
        <v>9900</v>
      </c>
      <c r="AK511" s="49">
        <f t="shared" ca="1" si="178"/>
        <v>45.844545388128608</v>
      </c>
      <c r="AL511" s="49">
        <f t="shared" ca="1" si="179"/>
        <v>453860.99934247322</v>
      </c>
      <c r="AM511" s="49">
        <f t="shared" ca="1" si="172"/>
        <v>453860.99934247322</v>
      </c>
      <c r="AN511" s="49">
        <f t="shared" ca="1" si="180"/>
        <v>2025</v>
      </c>
      <c r="AO511" s="49">
        <f t="shared" ca="1" si="181"/>
        <v>11</v>
      </c>
      <c r="AU511" s="25">
        <v>501</v>
      </c>
      <c r="AV511" s="25">
        <v>0.98636765005794602</v>
      </c>
      <c r="AW511" s="25">
        <v>0.99525508259354711</v>
      </c>
      <c r="AX511" s="25">
        <v>0.98791947077861708</v>
      </c>
      <c r="AY511" s="25">
        <v>0.98729147547105234</v>
      </c>
      <c r="AZ511" s="25">
        <v>0.98866974840467603</v>
      </c>
      <c r="BA511" s="25">
        <v>0.9817717056409464</v>
      </c>
      <c r="BB511" s="25">
        <v>0.99120051585480684</v>
      </c>
      <c r="BC511" s="25">
        <v>0.99000673376109294</v>
      </c>
      <c r="BD511" s="25">
        <v>0.98308584922324649</v>
      </c>
      <c r="BE511" s="25">
        <v>0.99073067558465033</v>
      </c>
      <c r="BF511" s="25">
        <v>0.97597377347419478</v>
      </c>
      <c r="BG511" s="25">
        <v>0.98083484543205712</v>
      </c>
      <c r="BH511" s="25">
        <v>0.97597377347419478</v>
      </c>
      <c r="BI511" s="25">
        <v>0.98662010691845081</v>
      </c>
    </row>
    <row r="512" spans="4:61">
      <c r="AC512" s="49">
        <v>509</v>
      </c>
      <c r="AD512" s="90">
        <f t="shared" ca="1" si="173"/>
        <v>45969.008158763128</v>
      </c>
      <c r="AE512" s="49" t="str">
        <f t="shared" ca="1" si="174"/>
        <v>EQUIPO 1</v>
      </c>
      <c r="AF512" s="49" t="str">
        <f t="shared" ca="1" si="175"/>
        <v>INICIO</v>
      </c>
      <c r="AG512" s="49">
        <f t="shared" ca="1" si="190"/>
        <v>0</v>
      </c>
      <c r="AH512" s="49">
        <f t="shared" ca="1" si="191"/>
        <v>1</v>
      </c>
      <c r="AI512" s="49">
        <f t="shared" ca="1" si="176"/>
        <v>1</v>
      </c>
      <c r="AJ512" s="49">
        <f t="shared" ca="1" si="177"/>
        <v>5400</v>
      </c>
      <c r="AK512" s="49">
        <f t="shared" ca="1" si="178"/>
        <v>2.9883469244814478</v>
      </c>
      <c r="AL512" s="49">
        <f t="shared" ca="1" si="179"/>
        <v>16137.073392199818</v>
      </c>
      <c r="AM512" s="49">
        <f t="shared" ca="1" si="172"/>
        <v>29584.634552366333</v>
      </c>
      <c r="AN512" s="49">
        <f t="shared" ca="1" si="180"/>
        <v>2025</v>
      </c>
      <c r="AO512" s="49">
        <f t="shared" ca="1" si="181"/>
        <v>11</v>
      </c>
      <c r="AU512" s="25">
        <v>502</v>
      </c>
      <c r="AV512" s="25">
        <v>0.9898118769237374</v>
      </c>
      <c r="AW512" s="25">
        <v>0.99538917863501508</v>
      </c>
      <c r="AX512" s="25">
        <v>0.99041000867890727</v>
      </c>
      <c r="AY512" s="25">
        <v>0.98711057544854852</v>
      </c>
      <c r="AZ512" s="25">
        <v>0.98448532488006968</v>
      </c>
      <c r="BA512" s="25">
        <v>0.99019854944966612</v>
      </c>
      <c r="BB512" s="25">
        <v>0.9930823290929004</v>
      </c>
      <c r="BC512" s="25">
        <v>0.98948563358227903</v>
      </c>
      <c r="BD512" s="25">
        <v>0.98767528371060354</v>
      </c>
      <c r="BE512" s="25">
        <v>0.99293791311100432</v>
      </c>
      <c r="BF512" s="25">
        <v>0.9896285047988358</v>
      </c>
      <c r="BG512" s="25">
        <v>0.98851590588777793</v>
      </c>
      <c r="BH512" s="25">
        <v>0.98448532488006968</v>
      </c>
      <c r="BI512" s="25">
        <v>0.98991837621665657</v>
      </c>
    </row>
    <row r="513" spans="29:61">
      <c r="AC513" s="49">
        <v>510</v>
      </c>
      <c r="AD513" s="90">
        <f t="shared" ca="1" si="173"/>
        <v>45969.132673218315</v>
      </c>
      <c r="AE513" s="49" t="str">
        <f t="shared" ca="1" si="174"/>
        <v>EQUIPO 1</v>
      </c>
      <c r="AF513" s="49" t="str">
        <f t="shared" ca="1" si="175"/>
        <v>FIN</v>
      </c>
      <c r="AG513" s="49">
        <f t="shared" ca="1" si="190"/>
        <v>1</v>
      </c>
      <c r="AH513" s="49">
        <f t="shared" ca="1" si="191"/>
        <v>1</v>
      </c>
      <c r="AI513" s="49">
        <f t="shared" ca="1" si="176"/>
        <v>1</v>
      </c>
      <c r="AJ513" s="49">
        <f t="shared" ca="1" si="177"/>
        <v>9900</v>
      </c>
      <c r="AK513" s="49">
        <f t="shared" ca="1" si="178"/>
        <v>259.34613129892386</v>
      </c>
      <c r="AL513" s="49">
        <f t="shared" ca="1" si="179"/>
        <v>2567526.6998593463</v>
      </c>
      <c r="AM513" s="49">
        <f t="shared" ca="1" si="172"/>
        <v>2567526.6998593463</v>
      </c>
      <c r="AN513" s="49">
        <f t="shared" ca="1" si="180"/>
        <v>2025</v>
      </c>
      <c r="AO513" s="49">
        <f t="shared" ca="1" si="181"/>
        <v>11</v>
      </c>
      <c r="AU513" s="25">
        <v>503</v>
      </c>
      <c r="AV513" s="25">
        <v>0.98776152249896187</v>
      </c>
      <c r="AW513" s="25">
        <v>0.98152298122267445</v>
      </c>
      <c r="AX513" s="25">
        <v>0.99577663410595385</v>
      </c>
      <c r="AY513" s="25">
        <v>0.99129376854804596</v>
      </c>
      <c r="AZ513" s="25">
        <v>0.99340346978958638</v>
      </c>
      <c r="BA513" s="25">
        <v>0.99053909745465119</v>
      </c>
      <c r="BB513" s="25">
        <v>0.98312455415102662</v>
      </c>
      <c r="BC513" s="25">
        <v>0.98247693171303596</v>
      </c>
      <c r="BD513" s="25">
        <v>0.99571675944661464</v>
      </c>
      <c r="BE513" s="25">
        <v>0.99193463044936125</v>
      </c>
      <c r="BF513" s="25">
        <v>0.99332641631531948</v>
      </c>
      <c r="BG513" s="25">
        <v>0.97837391756075121</v>
      </c>
      <c r="BH513" s="25">
        <v>0.97837391756075121</v>
      </c>
      <c r="BI513" s="25">
        <v>0.98875283810221726</v>
      </c>
    </row>
    <row r="514" spans="29:61">
      <c r="AC514" s="49">
        <v>511</v>
      </c>
      <c r="AD514" s="90">
        <f t="shared" ca="1" si="173"/>
        <v>45979.938762022437</v>
      </c>
      <c r="AE514" s="49" t="str">
        <f t="shared" ca="1" si="174"/>
        <v>EQUIPO 1</v>
      </c>
      <c r="AF514" s="49" t="str">
        <f t="shared" ca="1" si="175"/>
        <v>INICIO</v>
      </c>
      <c r="AG514" s="49">
        <f t="shared" ca="1" si="190"/>
        <v>0</v>
      </c>
      <c r="AH514" s="49">
        <f t="shared" ca="1" si="191"/>
        <v>1</v>
      </c>
      <c r="AI514" s="49">
        <f t="shared" ca="1" si="176"/>
        <v>1</v>
      </c>
      <c r="AJ514" s="49">
        <f t="shared" ca="1" si="177"/>
        <v>5400</v>
      </c>
      <c r="AK514" s="49">
        <f t="shared" ca="1" si="178"/>
        <v>3.8593405679566786</v>
      </c>
      <c r="AL514" s="49">
        <f t="shared" ca="1" si="179"/>
        <v>20840.439066966064</v>
      </c>
      <c r="AM514" s="49">
        <f t="shared" ca="1" si="172"/>
        <v>38207.471622771118</v>
      </c>
      <c r="AN514" s="49">
        <f t="shared" ca="1" si="180"/>
        <v>2025</v>
      </c>
      <c r="AO514" s="49">
        <f t="shared" ca="1" si="181"/>
        <v>11</v>
      </c>
      <c r="AU514" s="25">
        <v>504</v>
      </c>
      <c r="AV514" s="25">
        <v>0.99474161573415376</v>
      </c>
      <c r="AW514" s="25">
        <v>0.99047756258819397</v>
      </c>
      <c r="AX514" s="25">
        <v>0.98156525377431503</v>
      </c>
      <c r="AY514" s="25">
        <v>0.98731026184299042</v>
      </c>
      <c r="AZ514" s="25">
        <v>0.97391422584997633</v>
      </c>
      <c r="BA514" s="25">
        <v>0.9905619423377644</v>
      </c>
      <c r="BB514" s="25">
        <v>0.99062115965914022</v>
      </c>
      <c r="BC514" s="25">
        <v>0.9931311389392552</v>
      </c>
      <c r="BD514" s="25">
        <v>0.99080835129636191</v>
      </c>
      <c r="BE514" s="25">
        <v>0.97303722980497065</v>
      </c>
      <c r="BF514" s="25">
        <v>0.9828712544258229</v>
      </c>
      <c r="BG514" s="25">
        <v>0.99078092893621084</v>
      </c>
      <c r="BH514" s="25">
        <v>0.97303722980497065</v>
      </c>
      <c r="BI514" s="25">
        <v>0.98660606012026808</v>
      </c>
    </row>
    <row r="515" spans="29:61">
      <c r="AC515" s="49">
        <v>512</v>
      </c>
      <c r="AD515" s="90">
        <f t="shared" ca="1" si="173"/>
        <v>45980.099567879435</v>
      </c>
      <c r="AE515" s="49" t="str">
        <f t="shared" ca="1" si="174"/>
        <v>EQUIPO 1</v>
      </c>
      <c r="AF515" s="49" t="str">
        <f t="shared" ca="1" si="175"/>
        <v>FIN</v>
      </c>
      <c r="AG515" s="49">
        <f t="shared" ca="1" si="190"/>
        <v>1</v>
      </c>
      <c r="AH515" s="49">
        <f t="shared" ca="1" si="191"/>
        <v>1</v>
      </c>
      <c r="AI515" s="49">
        <f t="shared" ca="1" si="176"/>
        <v>1</v>
      </c>
      <c r="AJ515" s="49">
        <f t="shared" ca="1" si="177"/>
        <v>9900</v>
      </c>
      <c r="AK515" s="49">
        <f t="shared" ca="1" si="178"/>
        <v>65.567807763582096</v>
      </c>
      <c r="AL515" s="49">
        <f t="shared" ca="1" si="179"/>
        <v>649121.29685946275</v>
      </c>
      <c r="AM515" s="49">
        <f t="shared" ca="1" si="172"/>
        <v>649121.29685946275</v>
      </c>
      <c r="AN515" s="49">
        <f t="shared" ca="1" si="180"/>
        <v>2025</v>
      </c>
      <c r="AO515" s="49">
        <f t="shared" ca="1" si="181"/>
        <v>11</v>
      </c>
      <c r="AU515" s="25">
        <v>505</v>
      </c>
      <c r="AV515" s="25">
        <v>0.99479407484003324</v>
      </c>
      <c r="AW515" s="25">
        <v>0.99016156358193452</v>
      </c>
      <c r="AX515" s="25">
        <v>0.98035638160266858</v>
      </c>
      <c r="AY515" s="25">
        <v>0.98766680027442966</v>
      </c>
      <c r="AZ515" s="25">
        <v>0.98632185137760275</v>
      </c>
      <c r="BA515" s="25">
        <v>0.99737509468792596</v>
      </c>
      <c r="BB515" s="25">
        <v>0.98645279786185602</v>
      </c>
      <c r="BC515" s="25">
        <v>0.98195795598239222</v>
      </c>
      <c r="BD515" s="25">
        <v>0.98307456095088264</v>
      </c>
      <c r="BE515" s="25">
        <v>0.99527130574633194</v>
      </c>
      <c r="BF515" s="25">
        <v>0.98479840508944405</v>
      </c>
      <c r="BG515" s="25">
        <v>0.9830058449235336</v>
      </c>
      <c r="BH515" s="25">
        <v>0.98035638160266858</v>
      </c>
      <c r="BI515" s="25">
        <v>0.98757920496730667</v>
      </c>
    </row>
    <row r="516" spans="29:61">
      <c r="AC516" s="49">
        <v>513</v>
      </c>
      <c r="AD516" s="90">
        <f t="shared" ca="1" si="173"/>
        <v>45982.831559869584</v>
      </c>
      <c r="AE516" s="49" t="str">
        <f t="shared" ca="1" si="174"/>
        <v>EQUIPO 1</v>
      </c>
      <c r="AF516" s="49" t="str">
        <f t="shared" ca="1" si="175"/>
        <v>INICIO</v>
      </c>
      <c r="AG516" s="49">
        <f t="shared" ca="1" si="190"/>
        <v>0</v>
      </c>
      <c r="AH516" s="49">
        <f t="shared" ca="1" si="191"/>
        <v>1</v>
      </c>
      <c r="AI516" s="49">
        <f t="shared" ca="1" si="176"/>
        <v>1</v>
      </c>
      <c r="AJ516" s="49">
        <f t="shared" ca="1" si="177"/>
        <v>5400</v>
      </c>
      <c r="AK516" s="49">
        <f t="shared" ca="1" si="178"/>
        <v>3.1144210593192838</v>
      </c>
      <c r="AL516" s="49">
        <f t="shared" ca="1" si="179"/>
        <v>16817.873720324133</v>
      </c>
      <c r="AM516" s="49">
        <f t="shared" ref="AM516:AM579" ca="1" si="192">$AR$2*AK516</f>
        <v>30832.76848726091</v>
      </c>
      <c r="AN516" s="49">
        <f t="shared" ca="1" si="180"/>
        <v>2025</v>
      </c>
      <c r="AO516" s="49">
        <f t="shared" ca="1" si="181"/>
        <v>11</v>
      </c>
      <c r="AU516" s="25">
        <v>506</v>
      </c>
      <c r="AV516" s="25">
        <v>0.99239265257675657</v>
      </c>
      <c r="AW516" s="25">
        <v>0.98918866574300135</v>
      </c>
      <c r="AX516" s="25">
        <v>0.99575139953480629</v>
      </c>
      <c r="AY516" s="25">
        <v>0.98320749870502133</v>
      </c>
      <c r="AZ516" s="25">
        <v>0.99295988157653592</v>
      </c>
      <c r="BA516" s="25">
        <v>0.98667873920955274</v>
      </c>
      <c r="BB516" s="25">
        <v>0.98731902527120685</v>
      </c>
      <c r="BC516" s="25">
        <v>0.9758342657008281</v>
      </c>
      <c r="BD516" s="25">
        <v>0.97303542739022009</v>
      </c>
      <c r="BE516" s="25">
        <v>0.99621638520197453</v>
      </c>
      <c r="BF516" s="25">
        <v>0.98357897574733755</v>
      </c>
      <c r="BG516" s="25">
        <v>0.98307085574579045</v>
      </c>
      <c r="BH516" s="25">
        <v>0.97303542739022009</v>
      </c>
      <c r="BI516" s="25">
        <v>0.98665243784971079</v>
      </c>
    </row>
    <row r="517" spans="29:61">
      <c r="AC517" s="49">
        <v>514</v>
      </c>
      <c r="AD517" s="90">
        <f t="shared" ref="AD517:AD580" ca="1" si="193">SMALL($W$5:$AA$504,AC517)</f>
        <v>45982.961327413723</v>
      </c>
      <c r="AE517" s="49" t="str">
        <f t="shared" ref="AE517:AE580" ca="1" si="194">IFERROR(IF(VLOOKUP(AD517,$W$5:$W$504,1,0)&gt;0,$W$3,""),IFERROR(IF(VLOOKUP(AD517,$X$5:$X$504,1,0)&gt;0,$X$3,""),IFERROR(IF(VLOOKUP(AD517,$Y$5:$Y$504,1,0)&gt;0,$Y$3,""),IFERROR(IF(VLOOKUP(AD517,$Z$5:$Z$504,1,0)&gt;0,$Z$3,""),IFERROR(IF(VLOOKUP(AD517,$AA$5:$AA$64,1,0)&gt;0,$AA$3,""),"ERROR")))))</f>
        <v>EQUIPO 1</v>
      </c>
      <c r="AF517" s="49" t="str">
        <f t="shared" ref="AF517:AF580" ca="1" si="195">IFERROR(IF(VLOOKUP(AD517,$W$5:$W$504,1,0)&gt;0,$W$4,""),IFERROR(IF(VLOOKUP(AD517,$X$5:$X$504,1,0)&gt;0,$X$4,""),IFERROR(IF(VLOOKUP(AD517,$Y$5:$Y$504,1,0)&gt;0,$Y$4,""),IFERROR(IF(VLOOKUP(AD517,$Z$5:$Z$504,1,0)&gt;0,$Z$4,""),IFERROR(IF(VLOOKUP(AD517,$AA$5:$AA$64,1,0)&gt;0,$AA$3,""),"ERROR")))))</f>
        <v>FIN</v>
      </c>
      <c r="AG517" s="49">
        <f t="shared" ca="1" si="190"/>
        <v>1</v>
      </c>
      <c r="AH517" s="49">
        <f t="shared" ca="1" si="191"/>
        <v>1</v>
      </c>
      <c r="AI517" s="49">
        <f t="shared" ref="AI517:AI580" ca="1" si="196">IF(AG517=1,1,IF(AH517=1,1,0))</f>
        <v>1</v>
      </c>
      <c r="AJ517" s="49">
        <f t="shared" ref="AJ517:AJ580" ca="1" si="197">IF((IF(AG517=1,$F$3,0)+IF(AH517=1,$Q$3,0))&gt;$AR$2,$AR$2,IF(AG517=1,$F$3,0)+IF(AH517=1,$Q$3,0))</f>
        <v>9900</v>
      </c>
      <c r="AK517" s="49">
        <f t="shared" ref="AK517:AK580" ca="1" si="198">(AD518-AD517)*24</f>
        <v>31.909386500890832</v>
      </c>
      <c r="AL517" s="49">
        <f t="shared" ref="AL517:AL580" ca="1" si="199">AI517*AK517*AJ517</f>
        <v>315902.92635881924</v>
      </c>
      <c r="AM517" s="49">
        <f t="shared" ca="1" si="192"/>
        <v>315902.92635881924</v>
      </c>
      <c r="AN517" s="49">
        <f t="shared" ref="AN517:AN580" ca="1" si="200">YEAR(AD517)</f>
        <v>2025</v>
      </c>
      <c r="AO517" s="49">
        <f t="shared" ref="AO517:AO580" ca="1" si="201">MONTH(AD517)</f>
        <v>11</v>
      </c>
      <c r="AU517" s="25">
        <v>507</v>
      </c>
      <c r="AV517" s="25">
        <v>0.99501386911367506</v>
      </c>
      <c r="AW517" s="25">
        <v>0.98538011346235788</v>
      </c>
      <c r="AX517" s="25">
        <v>0.98940862149100106</v>
      </c>
      <c r="AY517" s="25">
        <v>0.98003791377076266</v>
      </c>
      <c r="AZ517" s="25">
        <v>0.98270083757816318</v>
      </c>
      <c r="BA517" s="25">
        <v>0.99533984183217394</v>
      </c>
      <c r="BB517" s="25">
        <v>0.98389546531215433</v>
      </c>
      <c r="BC517" s="25">
        <v>0.98887859118908761</v>
      </c>
      <c r="BD517" s="25">
        <v>0.99159228551624246</v>
      </c>
      <c r="BE517" s="25">
        <v>0.98290234112105335</v>
      </c>
      <c r="BF517" s="25">
        <v>0.98512233773631819</v>
      </c>
      <c r="BG517" s="25">
        <v>0.98842256720160515</v>
      </c>
      <c r="BH517" s="25">
        <v>0.98003791377076266</v>
      </c>
      <c r="BI517" s="25">
        <v>0.98741115058596962</v>
      </c>
    </row>
    <row r="518" spans="29:61">
      <c r="AC518" s="49">
        <v>515</v>
      </c>
      <c r="AD518" s="90">
        <f t="shared" ca="1" si="193"/>
        <v>45984.290885184593</v>
      </c>
      <c r="AE518" s="49" t="str">
        <f t="shared" ca="1" si="194"/>
        <v>EQUIPO 2</v>
      </c>
      <c r="AF518" s="49" t="str">
        <f t="shared" ca="1" si="195"/>
        <v>INICIO</v>
      </c>
      <c r="AG518" s="49">
        <f t="shared" ref="AG518:AG581" ca="1" si="202">IF(AE518&lt;&gt;$AG$3,AG517,IF(AF518="INICIO",0,IF(AF518="FIN",1,"ERROR")))</f>
        <v>1</v>
      </c>
      <c r="AH518" s="49">
        <f t="shared" ref="AH518:AH581" ca="1" si="203">IF(AE518&lt;&gt;$AH$3,AH517,IF(AF518="INICIO",0,IF(AF518="FIN",1,"ERROR")))</f>
        <v>0</v>
      </c>
      <c r="AI518" s="49">
        <f t="shared" ca="1" si="196"/>
        <v>1</v>
      </c>
      <c r="AJ518" s="49">
        <f t="shared" ca="1" si="197"/>
        <v>4500</v>
      </c>
      <c r="AK518" s="49">
        <f t="shared" ca="1" si="198"/>
        <v>3.6373512317659333</v>
      </c>
      <c r="AL518" s="49">
        <f t="shared" ca="1" si="199"/>
        <v>16368.0805429467</v>
      </c>
      <c r="AM518" s="49">
        <f t="shared" ca="1" si="192"/>
        <v>36009.77719448274</v>
      </c>
      <c r="AN518" s="49">
        <f t="shared" ca="1" si="200"/>
        <v>2025</v>
      </c>
      <c r="AO518" s="49">
        <f t="shared" ca="1" si="201"/>
        <v>11</v>
      </c>
      <c r="AU518" s="25">
        <v>508</v>
      </c>
      <c r="AV518" s="25">
        <v>0.98789938164484226</v>
      </c>
      <c r="AW518" s="25">
        <v>0.96707554647384153</v>
      </c>
      <c r="AX518" s="25">
        <v>0.98717862839839654</v>
      </c>
      <c r="AY518" s="25">
        <v>0.98977664299080104</v>
      </c>
      <c r="AZ518" s="25">
        <v>0.98642210513666562</v>
      </c>
      <c r="BA518" s="25">
        <v>0.98567199146209272</v>
      </c>
      <c r="BB518" s="25">
        <v>0.99535794957210455</v>
      </c>
      <c r="BC518" s="25">
        <v>0.98186836793701715</v>
      </c>
      <c r="BD518" s="25">
        <v>0.98394322146026059</v>
      </c>
      <c r="BE518" s="25">
        <v>0.99020141138884399</v>
      </c>
      <c r="BF518" s="25">
        <v>0.99088170675785303</v>
      </c>
      <c r="BG518" s="25">
        <v>0.99195713830806764</v>
      </c>
      <c r="BH518" s="25">
        <v>0.96707554647384153</v>
      </c>
      <c r="BI518" s="25">
        <v>0.98649206975528803</v>
      </c>
    </row>
    <row r="519" spans="29:61">
      <c r="AC519" s="49">
        <v>516</v>
      </c>
      <c r="AD519" s="90">
        <f t="shared" ca="1" si="193"/>
        <v>45984.442441485917</v>
      </c>
      <c r="AE519" s="49" t="str">
        <f t="shared" ca="1" si="194"/>
        <v>EQUIPO 2</v>
      </c>
      <c r="AF519" s="49" t="str">
        <f t="shared" ca="1" si="195"/>
        <v>FIN</v>
      </c>
      <c r="AG519" s="49">
        <f t="shared" ca="1" si="202"/>
        <v>1</v>
      </c>
      <c r="AH519" s="49">
        <f t="shared" ca="1" si="203"/>
        <v>1</v>
      </c>
      <c r="AI519" s="49">
        <f t="shared" ca="1" si="196"/>
        <v>1</v>
      </c>
      <c r="AJ519" s="49">
        <f t="shared" ca="1" si="197"/>
        <v>9900</v>
      </c>
      <c r="AK519" s="49">
        <f t="shared" ca="1" si="198"/>
        <v>13.713848754996434</v>
      </c>
      <c r="AL519" s="49">
        <f t="shared" ca="1" si="199"/>
        <v>135767.1026744647</v>
      </c>
      <c r="AM519" s="49">
        <f t="shared" ca="1" si="192"/>
        <v>135767.1026744647</v>
      </c>
      <c r="AN519" s="49">
        <f t="shared" ca="1" si="200"/>
        <v>2025</v>
      </c>
      <c r="AO519" s="49">
        <f t="shared" ca="1" si="201"/>
        <v>11</v>
      </c>
      <c r="AU519" s="25">
        <v>509</v>
      </c>
      <c r="AV519" s="25">
        <v>0.97648868685443602</v>
      </c>
      <c r="AW519" s="25">
        <v>0.99039516538980554</v>
      </c>
      <c r="AX519" s="25">
        <v>1</v>
      </c>
      <c r="AY519" s="25">
        <v>0.97947009963413567</v>
      </c>
      <c r="AZ519" s="25">
        <v>0.9810919082980073</v>
      </c>
      <c r="BA519" s="25">
        <v>0.9902729994117786</v>
      </c>
      <c r="BB519" s="25">
        <v>0.99025190923607231</v>
      </c>
      <c r="BC519" s="25">
        <v>0.99531558813114041</v>
      </c>
      <c r="BD519" s="25">
        <v>0.9683670270108149</v>
      </c>
      <c r="BE519" s="25">
        <v>0.99110753147339581</v>
      </c>
      <c r="BF519" s="25">
        <v>0.98863456084560086</v>
      </c>
      <c r="BG519" s="25">
        <v>0.98768995552296623</v>
      </c>
      <c r="BH519" s="25">
        <v>0.9683670270108149</v>
      </c>
      <c r="BI519" s="25">
        <v>0.98663705822440373</v>
      </c>
    </row>
    <row r="520" spans="29:61">
      <c r="AC520" s="49">
        <v>517</v>
      </c>
      <c r="AD520" s="90">
        <f t="shared" ca="1" si="193"/>
        <v>45985.013851850708</v>
      </c>
      <c r="AE520" s="49" t="str">
        <f t="shared" ca="1" si="194"/>
        <v>EQUIPO 1</v>
      </c>
      <c r="AF520" s="49" t="str">
        <f t="shared" ca="1" si="195"/>
        <v>INICIO</v>
      </c>
      <c r="AG520" s="49">
        <f t="shared" ca="1" si="202"/>
        <v>0</v>
      </c>
      <c r="AH520" s="49">
        <f t="shared" ca="1" si="203"/>
        <v>1</v>
      </c>
      <c r="AI520" s="49">
        <f t="shared" ca="1" si="196"/>
        <v>1</v>
      </c>
      <c r="AJ520" s="49">
        <f t="shared" ca="1" si="197"/>
        <v>5400</v>
      </c>
      <c r="AK520" s="49">
        <f t="shared" ca="1" si="198"/>
        <v>3.9172344974940643</v>
      </c>
      <c r="AL520" s="49">
        <f t="shared" ca="1" si="199"/>
        <v>21153.066286467947</v>
      </c>
      <c r="AM520" s="49">
        <f t="shared" ca="1" si="192"/>
        <v>38780.621525191236</v>
      </c>
      <c r="AN520" s="49">
        <f t="shared" ca="1" si="200"/>
        <v>2025</v>
      </c>
      <c r="AO520" s="49">
        <f t="shared" ca="1" si="201"/>
        <v>11</v>
      </c>
      <c r="AU520" s="25">
        <v>510</v>
      </c>
      <c r="AV520" s="25">
        <v>0.99050132571022875</v>
      </c>
      <c r="AW520" s="25">
        <v>0.99515317040801132</v>
      </c>
      <c r="AX520" s="25">
        <v>0.98024544834065097</v>
      </c>
      <c r="AY520" s="25">
        <v>0.98449710550085023</v>
      </c>
      <c r="AZ520" s="25">
        <v>0.98459211539483005</v>
      </c>
      <c r="BA520" s="25">
        <v>0.9790975505823909</v>
      </c>
      <c r="BB520" s="25">
        <v>0.98807934539945519</v>
      </c>
      <c r="BC520" s="25">
        <v>0.99286543284840512</v>
      </c>
      <c r="BD520" s="25">
        <v>0.99029796557129113</v>
      </c>
      <c r="BE520" s="25">
        <v>0.98986756937287956</v>
      </c>
      <c r="BF520" s="25">
        <v>0.97841980099930703</v>
      </c>
      <c r="BG520" s="25">
        <v>0.98265073759832688</v>
      </c>
      <c r="BH520" s="25">
        <v>0.97841980099930703</v>
      </c>
      <c r="BI520" s="25">
        <v>0.98638334019967833</v>
      </c>
    </row>
    <row r="521" spans="29:61">
      <c r="AC521" s="49">
        <v>518</v>
      </c>
      <c r="AD521" s="90">
        <f t="shared" ca="1" si="193"/>
        <v>45985.177069954771</v>
      </c>
      <c r="AE521" s="49" t="str">
        <f t="shared" ca="1" si="194"/>
        <v>EQUIPO 1</v>
      </c>
      <c r="AF521" s="49" t="str">
        <f t="shared" ca="1" si="195"/>
        <v>FIN</v>
      </c>
      <c r="AG521" s="49">
        <f t="shared" ca="1" si="202"/>
        <v>1</v>
      </c>
      <c r="AH521" s="49">
        <f t="shared" ca="1" si="203"/>
        <v>1</v>
      </c>
      <c r="AI521" s="49">
        <f t="shared" ca="1" si="196"/>
        <v>1</v>
      </c>
      <c r="AJ521" s="49">
        <f t="shared" ca="1" si="197"/>
        <v>9900</v>
      </c>
      <c r="AK521" s="49">
        <f t="shared" ca="1" si="198"/>
        <v>10.392026248038746</v>
      </c>
      <c r="AL521" s="49">
        <f t="shared" ca="1" si="199"/>
        <v>102881.05985558359</v>
      </c>
      <c r="AM521" s="49">
        <f t="shared" ca="1" si="192"/>
        <v>102881.05985558359</v>
      </c>
      <c r="AN521" s="49">
        <f t="shared" ca="1" si="200"/>
        <v>2025</v>
      </c>
      <c r="AO521" s="49">
        <f t="shared" ca="1" si="201"/>
        <v>11</v>
      </c>
      <c r="AU521" s="25">
        <v>511</v>
      </c>
      <c r="AV521" s="25">
        <v>0.97975177681990755</v>
      </c>
      <c r="AW521" s="25">
        <v>0.99304388444959468</v>
      </c>
      <c r="AX521" s="25">
        <v>0.98858054644250493</v>
      </c>
      <c r="AY521" s="25">
        <v>0.97651906627472806</v>
      </c>
      <c r="AZ521" s="25">
        <v>0.98647759513615141</v>
      </c>
      <c r="BA521" s="25">
        <v>0.99058547284525555</v>
      </c>
      <c r="BB521" s="25">
        <v>0.98935567466069285</v>
      </c>
      <c r="BC521" s="25">
        <v>0.98579908920545467</v>
      </c>
      <c r="BD521" s="25">
        <v>0.98606788850344373</v>
      </c>
      <c r="BE521" s="25">
        <v>0.97817187803525452</v>
      </c>
      <c r="BF521" s="25">
        <v>0.99307898280903562</v>
      </c>
      <c r="BG521" s="25">
        <v>0.99057363142289534</v>
      </c>
      <c r="BH521" s="25">
        <v>0.97651906627472806</v>
      </c>
      <c r="BI521" s="25">
        <v>0.98657369195684541</v>
      </c>
    </row>
    <row r="522" spans="29:61">
      <c r="AC522" s="49">
        <v>519</v>
      </c>
      <c r="AD522" s="90">
        <f t="shared" ca="1" si="193"/>
        <v>45985.610071048439</v>
      </c>
      <c r="AE522" s="49" t="str">
        <f t="shared" ca="1" si="194"/>
        <v>EQUIPO 2</v>
      </c>
      <c r="AF522" s="49" t="str">
        <f t="shared" ca="1" si="195"/>
        <v>INICIO</v>
      </c>
      <c r="AG522" s="49">
        <f t="shared" ca="1" si="202"/>
        <v>1</v>
      </c>
      <c r="AH522" s="49">
        <f t="shared" ca="1" si="203"/>
        <v>0</v>
      </c>
      <c r="AI522" s="49">
        <f t="shared" ca="1" si="196"/>
        <v>1</v>
      </c>
      <c r="AJ522" s="49">
        <f t="shared" ca="1" si="197"/>
        <v>4500</v>
      </c>
      <c r="AK522" s="49">
        <f t="shared" ca="1" si="198"/>
        <v>3.6925601988332346</v>
      </c>
      <c r="AL522" s="49">
        <f t="shared" ca="1" si="199"/>
        <v>16616.520894749556</v>
      </c>
      <c r="AM522" s="49">
        <f t="shared" ca="1" si="192"/>
        <v>36556.345968449023</v>
      </c>
      <c r="AN522" s="49">
        <f t="shared" ca="1" si="200"/>
        <v>2025</v>
      </c>
      <c r="AO522" s="49">
        <f t="shared" ca="1" si="201"/>
        <v>11</v>
      </c>
      <c r="AU522" s="25">
        <v>512</v>
      </c>
      <c r="AV522" s="25">
        <v>0.98500025381663092</v>
      </c>
      <c r="AW522" s="25">
        <v>0.99251555632506683</v>
      </c>
      <c r="AX522" s="25">
        <v>0.98463806159656664</v>
      </c>
      <c r="AY522" s="25">
        <v>0.989400083899171</v>
      </c>
      <c r="AZ522" s="25">
        <v>0.99440069802166375</v>
      </c>
      <c r="BA522" s="25">
        <v>0.97576883325111186</v>
      </c>
      <c r="BB522" s="25">
        <v>0.9888295873470776</v>
      </c>
      <c r="BC522" s="25">
        <v>0.98916341271979047</v>
      </c>
      <c r="BD522" s="25">
        <v>0.97564267094922663</v>
      </c>
      <c r="BE522" s="25">
        <v>0.98858473374426992</v>
      </c>
      <c r="BF522" s="25">
        <v>0.99256785579341478</v>
      </c>
      <c r="BG522" s="25">
        <v>1</v>
      </c>
      <c r="BH522" s="25">
        <v>0.97564267094922663</v>
      </c>
      <c r="BI522" s="25">
        <v>0.98805798236741149</v>
      </c>
    </row>
    <row r="523" spans="29:61">
      <c r="AC523" s="49">
        <v>520</v>
      </c>
      <c r="AD523" s="90">
        <f t="shared" ca="1" si="193"/>
        <v>45985.76392772339</v>
      </c>
      <c r="AE523" s="49" t="str">
        <f t="shared" ca="1" si="194"/>
        <v>EQUIPO 2</v>
      </c>
      <c r="AF523" s="49" t="str">
        <f t="shared" ca="1" si="195"/>
        <v>FIN</v>
      </c>
      <c r="AG523" s="49">
        <f t="shared" ca="1" si="202"/>
        <v>1</v>
      </c>
      <c r="AH523" s="49">
        <f t="shared" ca="1" si="203"/>
        <v>1</v>
      </c>
      <c r="AI523" s="49">
        <f t="shared" ca="1" si="196"/>
        <v>1</v>
      </c>
      <c r="AJ523" s="49">
        <f t="shared" ca="1" si="197"/>
        <v>9900</v>
      </c>
      <c r="AK523" s="49">
        <f t="shared" ca="1" si="198"/>
        <v>97.966898550221231</v>
      </c>
      <c r="AL523" s="49">
        <f t="shared" ca="1" si="199"/>
        <v>969872.29564719019</v>
      </c>
      <c r="AM523" s="49">
        <f t="shared" ca="1" si="192"/>
        <v>969872.29564719019</v>
      </c>
      <c r="AN523" s="49">
        <f t="shared" ca="1" si="200"/>
        <v>2025</v>
      </c>
      <c r="AO523" s="49">
        <f t="shared" ca="1" si="201"/>
        <v>11</v>
      </c>
      <c r="AU523" s="25">
        <v>513</v>
      </c>
      <c r="AV523" s="25">
        <v>0.98479607903736344</v>
      </c>
      <c r="AW523" s="25">
        <v>0.9878741514822007</v>
      </c>
      <c r="AX523" s="25">
        <v>0.99457965058180164</v>
      </c>
      <c r="AY523" s="25">
        <v>0.98478813289608769</v>
      </c>
      <c r="AZ523" s="25">
        <v>0.98839198705141817</v>
      </c>
      <c r="BA523" s="25">
        <v>0.98064193412298661</v>
      </c>
      <c r="BB523" s="25">
        <v>0.99227905447552667</v>
      </c>
      <c r="BC523" s="25">
        <v>0.98592638280200795</v>
      </c>
      <c r="BD523" s="25">
        <v>0.97586869197473247</v>
      </c>
      <c r="BE523" s="25">
        <v>0.97920592127124551</v>
      </c>
      <c r="BF523" s="25">
        <v>0.98991863831695159</v>
      </c>
      <c r="BG523" s="25">
        <v>0.99723583258226889</v>
      </c>
      <c r="BH523" s="25">
        <v>0.97586869197473247</v>
      </c>
      <c r="BI523" s="25">
        <v>0.98682480197661571</v>
      </c>
    </row>
    <row r="524" spans="29:61">
      <c r="AC524" s="49">
        <v>521</v>
      </c>
      <c r="AD524" s="90">
        <f t="shared" ca="1" si="193"/>
        <v>45989.845881829649</v>
      </c>
      <c r="AE524" s="49" t="str">
        <f t="shared" ca="1" si="194"/>
        <v>EQUIPO 1</v>
      </c>
      <c r="AF524" s="49" t="str">
        <f t="shared" ca="1" si="195"/>
        <v>INICIO</v>
      </c>
      <c r="AG524" s="49">
        <f t="shared" ca="1" si="202"/>
        <v>0</v>
      </c>
      <c r="AH524" s="49">
        <f t="shared" ca="1" si="203"/>
        <v>1</v>
      </c>
      <c r="AI524" s="49">
        <f t="shared" ca="1" si="196"/>
        <v>1</v>
      </c>
      <c r="AJ524" s="49">
        <f t="shared" ca="1" si="197"/>
        <v>5400</v>
      </c>
      <c r="AK524" s="49">
        <f t="shared" ca="1" si="198"/>
        <v>3.5426601736689918</v>
      </c>
      <c r="AL524" s="49">
        <f t="shared" ca="1" si="199"/>
        <v>19130.364937812556</v>
      </c>
      <c r="AM524" s="49">
        <f t="shared" ca="1" si="192"/>
        <v>35072.335719323019</v>
      </c>
      <c r="AN524" s="49">
        <f t="shared" ca="1" si="200"/>
        <v>2025</v>
      </c>
      <c r="AO524" s="49">
        <f t="shared" ca="1" si="201"/>
        <v>11</v>
      </c>
      <c r="AU524" s="25">
        <v>514</v>
      </c>
      <c r="AV524" s="25">
        <v>0.98224902492692079</v>
      </c>
      <c r="AW524" s="25">
        <v>0.98792936647933649</v>
      </c>
      <c r="AX524" s="25">
        <v>0.98379544826732512</v>
      </c>
      <c r="AY524" s="25">
        <v>0.97627132576348852</v>
      </c>
      <c r="AZ524" s="25">
        <v>0.98854901042140919</v>
      </c>
      <c r="BA524" s="25">
        <v>0.98686170268289664</v>
      </c>
      <c r="BB524" s="25">
        <v>0.99092024497142783</v>
      </c>
      <c r="BC524" s="25">
        <v>0.98762231271082956</v>
      </c>
      <c r="BD524" s="25">
        <v>0.98425485897431841</v>
      </c>
      <c r="BE524" s="25">
        <v>0.98743995603282708</v>
      </c>
      <c r="BF524" s="25">
        <v>0.99189749219592405</v>
      </c>
      <c r="BG524" s="25">
        <v>0.98262348188696469</v>
      </c>
      <c r="BH524" s="25">
        <v>0.97627132576348852</v>
      </c>
      <c r="BI524" s="25">
        <v>0.98593259308196346</v>
      </c>
    </row>
    <row r="525" spans="29:61">
      <c r="AC525" s="49">
        <v>522</v>
      </c>
      <c r="AD525" s="90">
        <f t="shared" ca="1" si="193"/>
        <v>45989.993492670219</v>
      </c>
      <c r="AE525" s="49" t="str">
        <f t="shared" ca="1" si="194"/>
        <v>EQUIPO 1</v>
      </c>
      <c r="AF525" s="49" t="str">
        <f t="shared" ca="1" si="195"/>
        <v>FIN</v>
      </c>
      <c r="AG525" s="49">
        <f t="shared" ca="1" si="202"/>
        <v>1</v>
      </c>
      <c r="AH525" s="49">
        <f t="shared" ca="1" si="203"/>
        <v>1</v>
      </c>
      <c r="AI525" s="49">
        <f t="shared" ca="1" si="196"/>
        <v>1</v>
      </c>
      <c r="AJ525" s="49">
        <f t="shared" ca="1" si="197"/>
        <v>9900</v>
      </c>
      <c r="AK525" s="49">
        <f t="shared" ca="1" si="198"/>
        <v>27.807140017510392</v>
      </c>
      <c r="AL525" s="49">
        <f t="shared" ca="1" si="199"/>
        <v>275290.68617335288</v>
      </c>
      <c r="AM525" s="49">
        <f t="shared" ca="1" si="192"/>
        <v>275290.68617335288</v>
      </c>
      <c r="AN525" s="49">
        <f t="shared" ca="1" si="200"/>
        <v>2025</v>
      </c>
      <c r="AO525" s="49">
        <f t="shared" ca="1" si="201"/>
        <v>11</v>
      </c>
      <c r="AU525" s="25">
        <v>515</v>
      </c>
      <c r="AV525" s="25">
        <v>0.98521363664655237</v>
      </c>
      <c r="AW525" s="25">
        <v>0.98047531094520524</v>
      </c>
      <c r="AX525" s="25">
        <v>0.98200296004500098</v>
      </c>
      <c r="AY525" s="25">
        <v>0.98494168638079538</v>
      </c>
      <c r="AZ525" s="25">
        <v>0.98433601502581758</v>
      </c>
      <c r="BA525" s="25">
        <v>0.98632371927691775</v>
      </c>
      <c r="BB525" s="25">
        <v>0.97617551758596466</v>
      </c>
      <c r="BC525" s="25">
        <v>0.98189978265213673</v>
      </c>
      <c r="BD525" s="25">
        <v>0.98683762851937118</v>
      </c>
      <c r="BE525" s="25">
        <v>0.9929739546089732</v>
      </c>
      <c r="BF525" s="25">
        <v>0.99059191764458931</v>
      </c>
      <c r="BG525" s="25">
        <v>0.99071160263448155</v>
      </c>
      <c r="BH525" s="25">
        <v>0.97617551758596466</v>
      </c>
      <c r="BI525" s="25">
        <v>0.98520038787829423</v>
      </c>
    </row>
    <row r="526" spans="29:61">
      <c r="AC526" s="49">
        <v>523</v>
      </c>
      <c r="AD526" s="90">
        <f t="shared" ca="1" si="193"/>
        <v>45991.152123504282</v>
      </c>
      <c r="AE526" s="49" t="str">
        <f t="shared" ca="1" si="194"/>
        <v>EQUIPO 1</v>
      </c>
      <c r="AF526" s="49" t="str">
        <f t="shared" ca="1" si="195"/>
        <v>INICIO</v>
      </c>
      <c r="AG526" s="49">
        <f t="shared" ca="1" si="202"/>
        <v>0</v>
      </c>
      <c r="AH526" s="49">
        <f t="shared" ca="1" si="203"/>
        <v>1</v>
      </c>
      <c r="AI526" s="49">
        <f t="shared" ca="1" si="196"/>
        <v>1</v>
      </c>
      <c r="AJ526" s="49">
        <f t="shared" ca="1" si="197"/>
        <v>5400</v>
      </c>
      <c r="AK526" s="49">
        <f t="shared" ca="1" si="198"/>
        <v>4.0915015058708377</v>
      </c>
      <c r="AL526" s="49">
        <f t="shared" ca="1" si="199"/>
        <v>22094.108131702524</v>
      </c>
      <c r="AM526" s="49">
        <f t="shared" ca="1" si="192"/>
        <v>40505.864908121293</v>
      </c>
      <c r="AN526" s="49">
        <f t="shared" ca="1" si="200"/>
        <v>2025</v>
      </c>
      <c r="AO526" s="49">
        <f t="shared" ca="1" si="201"/>
        <v>11</v>
      </c>
      <c r="AU526" s="25">
        <v>516</v>
      </c>
      <c r="AV526" s="25">
        <v>0.98998497618562054</v>
      </c>
      <c r="AW526" s="25">
        <v>0.97546216420681819</v>
      </c>
      <c r="AX526" s="25">
        <v>0.98296517203133094</v>
      </c>
      <c r="AY526" s="25">
        <v>0.98516813229165467</v>
      </c>
      <c r="AZ526" s="25">
        <v>0.99027841346453338</v>
      </c>
      <c r="BA526" s="25">
        <v>0.97947929167115078</v>
      </c>
      <c r="BB526" s="25">
        <v>0.98939329513496388</v>
      </c>
      <c r="BC526" s="25">
        <v>0.98310587073655997</v>
      </c>
      <c r="BD526" s="25">
        <v>0.98601238564657245</v>
      </c>
      <c r="BE526" s="25">
        <v>0.9890789049466101</v>
      </c>
      <c r="BF526" s="25">
        <v>0.99721951780150209</v>
      </c>
      <c r="BG526" s="25">
        <v>0.98789988030142506</v>
      </c>
      <c r="BH526" s="25">
        <v>0.97546216420681819</v>
      </c>
      <c r="BI526" s="25">
        <v>0.98633477831153771</v>
      </c>
    </row>
    <row r="527" spans="29:61">
      <c r="AC527" s="49">
        <v>524</v>
      </c>
      <c r="AD527" s="90">
        <f t="shared" ca="1" si="193"/>
        <v>45991.322602733693</v>
      </c>
      <c r="AE527" s="49" t="str">
        <f t="shared" ca="1" si="194"/>
        <v>EQUIPO 1</v>
      </c>
      <c r="AF527" s="49" t="str">
        <f t="shared" ca="1" si="195"/>
        <v>FIN</v>
      </c>
      <c r="AG527" s="49">
        <f t="shared" ca="1" si="202"/>
        <v>1</v>
      </c>
      <c r="AH527" s="49">
        <f t="shared" ca="1" si="203"/>
        <v>1</v>
      </c>
      <c r="AI527" s="49">
        <f t="shared" ca="1" si="196"/>
        <v>1</v>
      </c>
      <c r="AJ527" s="49">
        <f t="shared" ca="1" si="197"/>
        <v>9900</v>
      </c>
      <c r="AK527" s="49">
        <f t="shared" ca="1" si="198"/>
        <v>61.257744150061626</v>
      </c>
      <c r="AL527" s="49">
        <f t="shared" ca="1" si="199"/>
        <v>606451.6670856101</v>
      </c>
      <c r="AM527" s="49">
        <f t="shared" ca="1" si="192"/>
        <v>606451.6670856101</v>
      </c>
      <c r="AN527" s="49">
        <f t="shared" ca="1" si="200"/>
        <v>2025</v>
      </c>
      <c r="AO527" s="49">
        <f t="shared" ca="1" si="201"/>
        <v>11</v>
      </c>
      <c r="AU527" s="25">
        <v>517</v>
      </c>
      <c r="AV527" s="25">
        <v>0.98438423013230381</v>
      </c>
      <c r="AW527" s="25">
        <v>0.9909131382048566</v>
      </c>
      <c r="AX527" s="25">
        <v>0.98940911654961117</v>
      </c>
      <c r="AY527" s="25">
        <v>0.97966031090842765</v>
      </c>
      <c r="AZ527" s="25">
        <v>0.9708173485844962</v>
      </c>
      <c r="BA527" s="25">
        <v>0.98737338442720524</v>
      </c>
      <c r="BB527" s="25">
        <v>0.98797344246047858</v>
      </c>
      <c r="BC527" s="25">
        <v>0.98232801559618876</v>
      </c>
      <c r="BD527" s="25">
        <v>0.99204095482234433</v>
      </c>
      <c r="BE527" s="25">
        <v>0.99076427382460897</v>
      </c>
      <c r="BF527" s="25">
        <v>0.9859826966846551</v>
      </c>
      <c r="BG527" s="25">
        <v>0.98994435242662626</v>
      </c>
      <c r="BH527" s="25">
        <v>0.9708173485844962</v>
      </c>
      <c r="BI527" s="25">
        <v>0.98602816422934292</v>
      </c>
    </row>
    <row r="528" spans="29:61">
      <c r="AC528" s="49">
        <v>525</v>
      </c>
      <c r="AD528" s="90">
        <f t="shared" ca="1" si="193"/>
        <v>45993.875008739946</v>
      </c>
      <c r="AE528" s="49" t="str">
        <f t="shared" ca="1" si="194"/>
        <v>EQUIPO 1</v>
      </c>
      <c r="AF528" s="49" t="str">
        <f t="shared" ca="1" si="195"/>
        <v>INICIO</v>
      </c>
      <c r="AG528" s="49">
        <f t="shared" ca="1" si="202"/>
        <v>0</v>
      </c>
      <c r="AH528" s="49">
        <f t="shared" ca="1" si="203"/>
        <v>1</v>
      </c>
      <c r="AI528" s="49">
        <f t="shared" ca="1" si="196"/>
        <v>1</v>
      </c>
      <c r="AJ528" s="49">
        <f t="shared" ca="1" si="197"/>
        <v>5400</v>
      </c>
      <c r="AK528" s="49">
        <f t="shared" ca="1" si="198"/>
        <v>3.497132683347445</v>
      </c>
      <c r="AL528" s="49">
        <f t="shared" ca="1" si="199"/>
        <v>18884.516490076203</v>
      </c>
      <c r="AM528" s="49">
        <f t="shared" ca="1" si="192"/>
        <v>34621.613565139705</v>
      </c>
      <c r="AN528" s="49">
        <f t="shared" ca="1" si="200"/>
        <v>2025</v>
      </c>
      <c r="AO528" s="49">
        <f t="shared" ca="1" si="201"/>
        <v>12</v>
      </c>
      <c r="AU528" s="25">
        <v>518</v>
      </c>
      <c r="AV528" s="25">
        <v>0.98065957787389813</v>
      </c>
      <c r="AW528" s="25">
        <v>0.9828323763568384</v>
      </c>
      <c r="AX528" s="25">
        <v>0.99293744327218647</v>
      </c>
      <c r="AY528" s="25">
        <v>0.99075027400379312</v>
      </c>
      <c r="AZ528" s="25">
        <v>0.98888660625439739</v>
      </c>
      <c r="BA528" s="25">
        <v>0.97730826724048991</v>
      </c>
      <c r="BB528" s="25">
        <v>0.98073560319174935</v>
      </c>
      <c r="BC528" s="25">
        <v>0.98875974564368585</v>
      </c>
      <c r="BD528" s="25">
        <v>0.98186937575184563</v>
      </c>
      <c r="BE528" s="25">
        <v>0.98980024045037029</v>
      </c>
      <c r="BF528" s="25">
        <v>0.98605937083105388</v>
      </c>
      <c r="BG528" s="25">
        <v>0.99009769220310406</v>
      </c>
      <c r="BH528" s="25">
        <v>0.97730826724048991</v>
      </c>
      <c r="BI528" s="25">
        <v>0.98588097529226093</v>
      </c>
    </row>
    <row r="529" spans="29:61">
      <c r="AC529" s="49">
        <v>526</v>
      </c>
      <c r="AD529" s="90">
        <f t="shared" ca="1" si="193"/>
        <v>45994.020722601752</v>
      </c>
      <c r="AE529" s="49" t="str">
        <f t="shared" ca="1" si="194"/>
        <v>EQUIPO 1</v>
      </c>
      <c r="AF529" s="49" t="str">
        <f t="shared" ca="1" si="195"/>
        <v>FIN</v>
      </c>
      <c r="AG529" s="49">
        <f t="shared" ca="1" si="202"/>
        <v>1</v>
      </c>
      <c r="AH529" s="49">
        <f t="shared" ca="1" si="203"/>
        <v>1</v>
      </c>
      <c r="AI529" s="49">
        <f t="shared" ca="1" si="196"/>
        <v>1</v>
      </c>
      <c r="AJ529" s="49">
        <f t="shared" ca="1" si="197"/>
        <v>9900</v>
      </c>
      <c r="AK529" s="49">
        <f t="shared" ca="1" si="198"/>
        <v>133.46463742124615</v>
      </c>
      <c r="AL529" s="49">
        <f t="shared" ca="1" si="199"/>
        <v>1321299.9104703369</v>
      </c>
      <c r="AM529" s="49">
        <f t="shared" ca="1" si="192"/>
        <v>1321299.9104703369</v>
      </c>
      <c r="AN529" s="49">
        <f t="shared" ca="1" si="200"/>
        <v>2025</v>
      </c>
      <c r="AO529" s="49">
        <f t="shared" ca="1" si="201"/>
        <v>12</v>
      </c>
      <c r="AU529" s="25">
        <v>519</v>
      </c>
      <c r="AV529" s="25">
        <v>0.98293102816045785</v>
      </c>
      <c r="AW529" s="25">
        <v>0.99056237543779646</v>
      </c>
      <c r="AX529" s="25">
        <v>0.98809762464653939</v>
      </c>
      <c r="AY529" s="25">
        <v>0.98950166542661977</v>
      </c>
      <c r="AZ529" s="25">
        <v>0.99047914062521436</v>
      </c>
      <c r="BA529" s="25">
        <v>0.98342818559028811</v>
      </c>
      <c r="BB529" s="25">
        <v>0.98718642925955324</v>
      </c>
      <c r="BC529" s="25">
        <v>0.9873951629010802</v>
      </c>
      <c r="BD529" s="25">
        <v>0.99487453779245627</v>
      </c>
      <c r="BE529" s="25">
        <v>0.98848817386502541</v>
      </c>
      <c r="BF529" s="25">
        <v>0.97609215962255602</v>
      </c>
      <c r="BG529" s="25">
        <v>0.98742145463981146</v>
      </c>
      <c r="BH529" s="25">
        <v>0.97609215962255602</v>
      </c>
      <c r="BI529" s="25">
        <v>0.9872379302587263</v>
      </c>
    </row>
    <row r="530" spans="29:61">
      <c r="AC530" s="49">
        <v>527</v>
      </c>
      <c r="AD530" s="90">
        <f t="shared" ca="1" si="193"/>
        <v>45999.581749160971</v>
      </c>
      <c r="AE530" s="49" t="str">
        <f t="shared" ca="1" si="194"/>
        <v>EQUIPO 2</v>
      </c>
      <c r="AF530" s="49" t="str">
        <f t="shared" ca="1" si="195"/>
        <v>INICIO</v>
      </c>
      <c r="AG530" s="49">
        <f t="shared" ca="1" si="202"/>
        <v>1</v>
      </c>
      <c r="AH530" s="49">
        <f t="shared" ca="1" si="203"/>
        <v>0</v>
      </c>
      <c r="AI530" s="49">
        <f t="shared" ca="1" si="196"/>
        <v>1</v>
      </c>
      <c r="AJ530" s="49">
        <f t="shared" ca="1" si="197"/>
        <v>4500</v>
      </c>
      <c r="AK530" s="49">
        <f t="shared" ca="1" si="198"/>
        <v>4.0722794294706546</v>
      </c>
      <c r="AL530" s="49">
        <f t="shared" ca="1" si="199"/>
        <v>18325.257432617946</v>
      </c>
      <c r="AM530" s="49">
        <f t="shared" ca="1" si="192"/>
        <v>40315.56635175948</v>
      </c>
      <c r="AN530" s="49">
        <f t="shared" ca="1" si="200"/>
        <v>2025</v>
      </c>
      <c r="AO530" s="49">
        <f t="shared" ca="1" si="201"/>
        <v>12</v>
      </c>
      <c r="AU530" s="25">
        <v>520</v>
      </c>
      <c r="AV530" s="25">
        <v>0.98415158573279193</v>
      </c>
      <c r="AW530" s="25">
        <v>0.98407838916903356</v>
      </c>
      <c r="AX530" s="25">
        <v>0.98961760005916655</v>
      </c>
      <c r="AY530" s="25">
        <v>0.9866604652012122</v>
      </c>
      <c r="AZ530" s="25">
        <v>0.9919474278441609</v>
      </c>
      <c r="BA530" s="25">
        <v>0.99210060819056134</v>
      </c>
      <c r="BB530" s="25">
        <v>0.99400873741942741</v>
      </c>
      <c r="BC530" s="25">
        <v>0.98790857249877084</v>
      </c>
      <c r="BD530" s="25">
        <v>0.9951929800335968</v>
      </c>
      <c r="BE530" s="25">
        <v>0.98801704426897763</v>
      </c>
      <c r="BF530" s="25">
        <v>0.98530915849224776</v>
      </c>
      <c r="BG530" s="25">
        <v>0.98737891322984406</v>
      </c>
      <c r="BH530" s="25">
        <v>0.98407838916903356</v>
      </c>
      <c r="BI530" s="25">
        <v>0.98889880719401524</v>
      </c>
    </row>
    <row r="531" spans="29:61">
      <c r="AC531" s="49">
        <v>528</v>
      </c>
      <c r="AD531" s="90">
        <f t="shared" ca="1" si="193"/>
        <v>45999.751427470532</v>
      </c>
      <c r="AE531" s="49" t="str">
        <f t="shared" ca="1" si="194"/>
        <v>EQUIPO 2</v>
      </c>
      <c r="AF531" s="49" t="str">
        <f t="shared" ca="1" si="195"/>
        <v>FIN</v>
      </c>
      <c r="AG531" s="49">
        <f t="shared" ca="1" si="202"/>
        <v>1</v>
      </c>
      <c r="AH531" s="49">
        <f t="shared" ca="1" si="203"/>
        <v>1</v>
      </c>
      <c r="AI531" s="49">
        <f t="shared" ca="1" si="196"/>
        <v>1</v>
      </c>
      <c r="AJ531" s="49">
        <f t="shared" ca="1" si="197"/>
        <v>9900</v>
      </c>
      <c r="AK531" s="49">
        <f t="shared" ca="1" si="198"/>
        <v>184.99691183870891</v>
      </c>
      <c r="AL531" s="49">
        <f t="shared" ca="1" si="199"/>
        <v>1831469.4272032182</v>
      </c>
      <c r="AM531" s="49">
        <f t="shared" ca="1" si="192"/>
        <v>1831469.4272032182</v>
      </c>
      <c r="AN531" s="49">
        <f t="shared" ca="1" si="200"/>
        <v>2025</v>
      </c>
      <c r="AO531" s="49">
        <f t="shared" ca="1" si="201"/>
        <v>12</v>
      </c>
      <c r="AU531" s="25">
        <v>521</v>
      </c>
      <c r="AV531" s="25">
        <v>0.98530529316472382</v>
      </c>
      <c r="AW531" s="25">
        <v>0.98537563492867564</v>
      </c>
      <c r="AX531" s="25">
        <v>0.98969830684467097</v>
      </c>
      <c r="AY531" s="25">
        <v>0.97647563571279683</v>
      </c>
      <c r="AZ531" s="25">
        <v>0.98718162506360962</v>
      </c>
      <c r="BA531" s="25">
        <v>0.98532300478078527</v>
      </c>
      <c r="BB531" s="25">
        <v>0.98566414221139387</v>
      </c>
      <c r="BC531" s="25">
        <v>0.99401426762964218</v>
      </c>
      <c r="BD531" s="25">
        <v>0.99531697592524937</v>
      </c>
      <c r="BE531" s="25">
        <v>0.99031696626390353</v>
      </c>
      <c r="BF531" s="25">
        <v>0.98615490149895779</v>
      </c>
      <c r="BG531" s="25">
        <v>0.98761893404859624</v>
      </c>
      <c r="BH531" s="25">
        <v>0.97647563571279683</v>
      </c>
      <c r="BI531" s="25">
        <v>0.98745641631794689</v>
      </c>
    </row>
    <row r="532" spans="29:61">
      <c r="AC532" s="49">
        <v>529</v>
      </c>
      <c r="AD532" s="90">
        <f t="shared" ca="1" si="193"/>
        <v>46007.459632130478</v>
      </c>
      <c r="AE532" s="49" t="str">
        <f t="shared" ca="1" si="194"/>
        <v>EQUIPO 2</v>
      </c>
      <c r="AF532" s="49" t="str">
        <f t="shared" ca="1" si="195"/>
        <v>INICIO</v>
      </c>
      <c r="AG532" s="49">
        <f t="shared" ca="1" si="202"/>
        <v>1</v>
      </c>
      <c r="AH532" s="49">
        <f t="shared" ca="1" si="203"/>
        <v>0</v>
      </c>
      <c r="AI532" s="49">
        <f t="shared" ca="1" si="196"/>
        <v>1</v>
      </c>
      <c r="AJ532" s="49">
        <f t="shared" ca="1" si="197"/>
        <v>4500</v>
      </c>
      <c r="AK532" s="49">
        <f t="shared" ca="1" si="198"/>
        <v>3.4084340233239345</v>
      </c>
      <c r="AL532" s="49">
        <f t="shared" ca="1" si="199"/>
        <v>15337.953104957705</v>
      </c>
      <c r="AM532" s="49">
        <f t="shared" ca="1" si="192"/>
        <v>33743.496830906952</v>
      </c>
      <c r="AN532" s="49">
        <f t="shared" ca="1" si="200"/>
        <v>2025</v>
      </c>
      <c r="AO532" s="49">
        <f t="shared" ca="1" si="201"/>
        <v>12</v>
      </c>
      <c r="AU532" s="25">
        <v>522</v>
      </c>
      <c r="AV532" s="25">
        <v>0.99155664936461663</v>
      </c>
      <c r="AW532" s="25">
        <v>0.9849771356779472</v>
      </c>
      <c r="AX532" s="25">
        <v>0.99098322381483273</v>
      </c>
      <c r="AY532" s="25">
        <v>0.98750113774969417</v>
      </c>
      <c r="AZ532" s="25">
        <v>0.9846744708256584</v>
      </c>
      <c r="BA532" s="25">
        <v>0.98551304615492952</v>
      </c>
      <c r="BB532" s="25">
        <v>0.98575421783726946</v>
      </c>
      <c r="BC532" s="25">
        <v>0.97522538661342539</v>
      </c>
      <c r="BD532" s="25">
        <v>0.99375468934881883</v>
      </c>
      <c r="BE532" s="25">
        <v>0.98402524763979671</v>
      </c>
      <c r="BF532" s="25">
        <v>0.98758399442068012</v>
      </c>
      <c r="BG532" s="25">
        <v>0.9758580193292935</v>
      </c>
      <c r="BH532" s="25">
        <v>0.97522538661342539</v>
      </c>
      <c r="BI532" s="25">
        <v>0.98560888025283055</v>
      </c>
    </row>
    <row r="533" spans="29:61">
      <c r="AC533" s="49">
        <v>530</v>
      </c>
      <c r="AD533" s="90">
        <f t="shared" ca="1" si="193"/>
        <v>46007.601650214783</v>
      </c>
      <c r="AE533" s="49" t="str">
        <f t="shared" ca="1" si="194"/>
        <v>EQUIPO 2</v>
      </c>
      <c r="AF533" s="49" t="str">
        <f t="shared" ca="1" si="195"/>
        <v>FIN</v>
      </c>
      <c r="AG533" s="49">
        <f t="shared" ca="1" si="202"/>
        <v>1</v>
      </c>
      <c r="AH533" s="49">
        <f t="shared" ca="1" si="203"/>
        <v>1</v>
      </c>
      <c r="AI533" s="49">
        <f t="shared" ca="1" si="196"/>
        <v>1</v>
      </c>
      <c r="AJ533" s="49">
        <f t="shared" ca="1" si="197"/>
        <v>9900</v>
      </c>
      <c r="AK533" s="49">
        <f t="shared" ca="1" si="198"/>
        <v>1.5409641899750568</v>
      </c>
      <c r="AL533" s="49">
        <f t="shared" ca="1" si="199"/>
        <v>15255.545480753062</v>
      </c>
      <c r="AM533" s="49">
        <f t="shared" ca="1" si="192"/>
        <v>15255.545480753062</v>
      </c>
      <c r="AN533" s="49">
        <f t="shared" ca="1" si="200"/>
        <v>2025</v>
      </c>
      <c r="AO533" s="49">
        <f t="shared" ca="1" si="201"/>
        <v>12</v>
      </c>
      <c r="AU533" s="25">
        <v>523</v>
      </c>
      <c r="AV533" s="25">
        <v>0.98834230467854822</v>
      </c>
      <c r="AW533" s="25">
        <v>0.9823234505185231</v>
      </c>
      <c r="AX533" s="25">
        <v>0.99003116383310819</v>
      </c>
      <c r="AY533" s="25">
        <v>0.99140832047371719</v>
      </c>
      <c r="AZ533" s="25">
        <v>0.97872162484484537</v>
      </c>
      <c r="BA533" s="25">
        <v>0.98861236709787836</v>
      </c>
      <c r="BB533" s="25">
        <v>0.98161821595872867</v>
      </c>
      <c r="BC533" s="25">
        <v>0.98250604452733725</v>
      </c>
      <c r="BD533" s="25">
        <v>0.98499172431224491</v>
      </c>
      <c r="BE533" s="25">
        <v>0.99491429545144561</v>
      </c>
      <c r="BF533" s="25">
        <v>0.98509381368686189</v>
      </c>
      <c r="BG533" s="25">
        <v>0.98536338237810872</v>
      </c>
      <c r="BH533" s="25">
        <v>0.97872162484484537</v>
      </c>
      <c r="BI533" s="25">
        <v>0.98611766698408232</v>
      </c>
    </row>
    <row r="534" spans="29:61">
      <c r="AC534" s="49">
        <v>531</v>
      </c>
      <c r="AD534" s="90">
        <f t="shared" ca="1" si="193"/>
        <v>46007.665857056032</v>
      </c>
      <c r="AE534" s="49" t="str">
        <f t="shared" ca="1" si="194"/>
        <v>EQUIPO 2</v>
      </c>
      <c r="AF534" s="49" t="str">
        <f t="shared" ca="1" si="195"/>
        <v>INICIO</v>
      </c>
      <c r="AG534" s="49">
        <f t="shared" ca="1" si="202"/>
        <v>1</v>
      </c>
      <c r="AH534" s="49">
        <f t="shared" ca="1" si="203"/>
        <v>0</v>
      </c>
      <c r="AI534" s="49">
        <f t="shared" ca="1" si="196"/>
        <v>1</v>
      </c>
      <c r="AJ534" s="49">
        <f t="shared" ca="1" si="197"/>
        <v>4500</v>
      </c>
      <c r="AK534" s="49">
        <f t="shared" ca="1" si="198"/>
        <v>3.7031860901042819</v>
      </c>
      <c r="AL534" s="49">
        <f t="shared" ca="1" si="199"/>
        <v>16664.337405469269</v>
      </c>
      <c r="AM534" s="49">
        <f t="shared" ca="1" si="192"/>
        <v>36661.542292032391</v>
      </c>
      <c r="AN534" s="49">
        <f t="shared" ca="1" si="200"/>
        <v>2025</v>
      </c>
      <c r="AO534" s="49">
        <f t="shared" ca="1" si="201"/>
        <v>12</v>
      </c>
      <c r="AU534" s="25">
        <v>524</v>
      </c>
      <c r="AV534" s="25">
        <v>0.99132520186165385</v>
      </c>
      <c r="AW534" s="25">
        <v>0.97855142729535771</v>
      </c>
      <c r="AX534" s="25">
        <v>0.9903672399203145</v>
      </c>
      <c r="AY534" s="25">
        <v>0.97923960311095171</v>
      </c>
      <c r="AZ534" s="25">
        <v>0.98561984744504427</v>
      </c>
      <c r="BA534" s="25">
        <v>0.9901471605246831</v>
      </c>
      <c r="BB534" s="25">
        <v>0.97129638283423836</v>
      </c>
      <c r="BC534" s="25">
        <v>0.97696551921859887</v>
      </c>
      <c r="BD534" s="25">
        <v>0.99094611508151287</v>
      </c>
      <c r="BE534" s="25">
        <v>0.99289298323452946</v>
      </c>
      <c r="BF534" s="25">
        <v>0.98789882630872228</v>
      </c>
      <c r="BG534" s="25">
        <v>0.98629422221252394</v>
      </c>
      <c r="BH534" s="25">
        <v>0.97129638283423836</v>
      </c>
      <c r="BI534" s="25">
        <v>0.98516116406368659</v>
      </c>
    </row>
    <row r="535" spans="29:61">
      <c r="AC535" s="49">
        <v>532</v>
      </c>
      <c r="AD535" s="90">
        <f t="shared" ca="1" si="193"/>
        <v>46007.820156476453</v>
      </c>
      <c r="AE535" s="49" t="str">
        <f t="shared" ca="1" si="194"/>
        <v>EQUIPO 2</v>
      </c>
      <c r="AF535" s="49" t="str">
        <f t="shared" ca="1" si="195"/>
        <v>FIN</v>
      </c>
      <c r="AG535" s="49">
        <f t="shared" ca="1" si="202"/>
        <v>1</v>
      </c>
      <c r="AH535" s="49">
        <f t="shared" ca="1" si="203"/>
        <v>1</v>
      </c>
      <c r="AI535" s="49">
        <f t="shared" ca="1" si="196"/>
        <v>1</v>
      </c>
      <c r="AJ535" s="49">
        <f t="shared" ca="1" si="197"/>
        <v>9900</v>
      </c>
      <c r="AK535" s="49">
        <f t="shared" ca="1" si="198"/>
        <v>40.651178899977822</v>
      </c>
      <c r="AL535" s="49">
        <f t="shared" ca="1" si="199"/>
        <v>402446.67110978044</v>
      </c>
      <c r="AM535" s="49">
        <f t="shared" ca="1" si="192"/>
        <v>402446.67110978044</v>
      </c>
      <c r="AN535" s="49">
        <f t="shared" ca="1" si="200"/>
        <v>2025</v>
      </c>
      <c r="AO535" s="49">
        <f t="shared" ca="1" si="201"/>
        <v>12</v>
      </c>
      <c r="AU535" s="25">
        <v>525</v>
      </c>
      <c r="AV535" s="25">
        <v>0.98574199274803642</v>
      </c>
      <c r="AW535" s="25">
        <v>0.98590829542685177</v>
      </c>
      <c r="AX535" s="25">
        <v>0.9907377843088383</v>
      </c>
      <c r="AY535" s="25">
        <v>0.99201173873862236</v>
      </c>
      <c r="AZ535" s="25">
        <v>0.98817050962018327</v>
      </c>
      <c r="BA535" s="25">
        <v>0.9937703694419312</v>
      </c>
      <c r="BB535" s="25">
        <v>0.99362352080421712</v>
      </c>
      <c r="BC535" s="25">
        <v>0.98286797177973884</v>
      </c>
      <c r="BD535" s="25">
        <v>0.98787129988146716</v>
      </c>
      <c r="BE535" s="25">
        <v>0.97716492306779656</v>
      </c>
      <c r="BF535" s="25">
        <v>0.98955692091245018</v>
      </c>
      <c r="BG535" s="25">
        <v>0.98076549194521601</v>
      </c>
      <c r="BH535" s="25">
        <v>0.97716492306779656</v>
      </c>
      <c r="BI535" s="25">
        <v>0.98730395317215836</v>
      </c>
    </row>
    <row r="536" spans="29:61">
      <c r="AC536" s="49">
        <v>533</v>
      </c>
      <c r="AD536" s="90">
        <f t="shared" ca="1" si="193"/>
        <v>46009.513955597286</v>
      </c>
      <c r="AE536" s="49" t="str">
        <f t="shared" ca="1" si="194"/>
        <v>EQUIPO 2</v>
      </c>
      <c r="AF536" s="49" t="str">
        <f t="shared" ca="1" si="195"/>
        <v>INICIO</v>
      </c>
      <c r="AG536" s="49">
        <f t="shared" ca="1" si="202"/>
        <v>1</v>
      </c>
      <c r="AH536" s="49">
        <f t="shared" ca="1" si="203"/>
        <v>0</v>
      </c>
      <c r="AI536" s="49">
        <f t="shared" ca="1" si="196"/>
        <v>1</v>
      </c>
      <c r="AJ536" s="49">
        <f t="shared" ca="1" si="197"/>
        <v>4500</v>
      </c>
      <c r="AK536" s="49">
        <f t="shared" ca="1" si="198"/>
        <v>3.454311550478451</v>
      </c>
      <c r="AL536" s="49">
        <f t="shared" ca="1" si="199"/>
        <v>15544.401977153029</v>
      </c>
      <c r="AM536" s="49">
        <f t="shared" ca="1" si="192"/>
        <v>34197.684349736664</v>
      </c>
      <c r="AN536" s="49">
        <f t="shared" ca="1" si="200"/>
        <v>2025</v>
      </c>
      <c r="AO536" s="49">
        <f t="shared" ca="1" si="201"/>
        <v>12</v>
      </c>
      <c r="AU536" s="25">
        <v>526</v>
      </c>
      <c r="AV536" s="25">
        <v>0.98804718473752884</v>
      </c>
      <c r="AW536" s="25">
        <v>0.98902806333714133</v>
      </c>
      <c r="AX536" s="25">
        <v>0.98105962568065885</v>
      </c>
      <c r="AY536" s="25">
        <v>0.98551336196210126</v>
      </c>
      <c r="AZ536" s="25">
        <v>0.96983309865976486</v>
      </c>
      <c r="BA536" s="25">
        <v>0.98971023709891603</v>
      </c>
      <c r="BB536" s="25">
        <v>0.97507708173346685</v>
      </c>
      <c r="BC536" s="25">
        <v>0.98820925200996113</v>
      </c>
      <c r="BD536" s="25">
        <v>0.9766284948545787</v>
      </c>
      <c r="BE536" s="25">
        <v>0.98382264179410772</v>
      </c>
      <c r="BF536" s="25">
        <v>0.99215145192001464</v>
      </c>
      <c r="BG536" s="25">
        <v>0.98528545890314112</v>
      </c>
      <c r="BH536" s="25">
        <v>0.96983309865976486</v>
      </c>
      <c r="BI536" s="25">
        <v>0.98361831868980842</v>
      </c>
    </row>
    <row r="537" spans="29:61">
      <c r="AC537" s="49">
        <v>534</v>
      </c>
      <c r="AD537" s="90">
        <f t="shared" ca="1" si="193"/>
        <v>46009.657885245222</v>
      </c>
      <c r="AE537" s="49" t="str">
        <f t="shared" ca="1" si="194"/>
        <v>EQUIPO 2</v>
      </c>
      <c r="AF537" s="49" t="str">
        <f t="shared" ca="1" si="195"/>
        <v>FIN</v>
      </c>
      <c r="AG537" s="49">
        <f t="shared" ca="1" si="202"/>
        <v>1</v>
      </c>
      <c r="AH537" s="49">
        <f t="shared" ca="1" si="203"/>
        <v>1</v>
      </c>
      <c r="AI537" s="49">
        <f t="shared" ca="1" si="196"/>
        <v>1</v>
      </c>
      <c r="AJ537" s="49">
        <f t="shared" ca="1" si="197"/>
        <v>9900</v>
      </c>
      <c r="AK537" s="49">
        <f t="shared" ca="1" si="198"/>
        <v>89.245883772033267</v>
      </c>
      <c r="AL537" s="49">
        <f t="shared" ca="1" si="199"/>
        <v>883534.24934312934</v>
      </c>
      <c r="AM537" s="49">
        <f t="shared" ca="1" si="192"/>
        <v>883534.24934312934</v>
      </c>
      <c r="AN537" s="49">
        <f t="shared" ca="1" si="200"/>
        <v>2025</v>
      </c>
      <c r="AO537" s="49">
        <f t="shared" ca="1" si="201"/>
        <v>12</v>
      </c>
      <c r="AU537" s="25">
        <v>527</v>
      </c>
      <c r="AV537" s="25">
        <v>0.98714253305138699</v>
      </c>
      <c r="AW537" s="25">
        <v>0.97888456662579382</v>
      </c>
      <c r="AX537" s="25">
        <v>0.98855012303793155</v>
      </c>
      <c r="AY537" s="25">
        <v>0.98766912267068641</v>
      </c>
      <c r="AZ537" s="25">
        <v>0.98822185341620417</v>
      </c>
      <c r="BA537" s="25">
        <v>0.98078989819815365</v>
      </c>
      <c r="BB537" s="25">
        <v>0.99008608381777274</v>
      </c>
      <c r="BC537" s="25">
        <v>0.99492926386144875</v>
      </c>
      <c r="BD537" s="25">
        <v>0.98777544544243745</v>
      </c>
      <c r="BE537" s="25">
        <v>0.97610771513128891</v>
      </c>
      <c r="BF537" s="25">
        <v>0.98951117807236844</v>
      </c>
      <c r="BG537" s="25">
        <v>0.99710141168911559</v>
      </c>
      <c r="BH537" s="25">
        <v>0.97610771513128891</v>
      </c>
      <c r="BI537" s="25">
        <v>0.9872177117924843</v>
      </c>
    </row>
    <row r="538" spans="29:61">
      <c r="AC538" s="49">
        <v>535</v>
      </c>
      <c r="AD538" s="90">
        <f t="shared" ca="1" si="193"/>
        <v>46013.376463735724</v>
      </c>
      <c r="AE538" s="49" t="str">
        <f t="shared" ca="1" si="194"/>
        <v>EQUIPO 2</v>
      </c>
      <c r="AF538" s="49" t="str">
        <f t="shared" ca="1" si="195"/>
        <v>INICIO</v>
      </c>
      <c r="AG538" s="49">
        <f t="shared" ca="1" si="202"/>
        <v>1</v>
      </c>
      <c r="AH538" s="49">
        <f t="shared" ca="1" si="203"/>
        <v>0</v>
      </c>
      <c r="AI538" s="49">
        <f t="shared" ca="1" si="196"/>
        <v>1</v>
      </c>
      <c r="AJ538" s="49">
        <f t="shared" ca="1" si="197"/>
        <v>4500</v>
      </c>
      <c r="AK538" s="49">
        <f t="shared" ca="1" si="198"/>
        <v>2.9541278035612777</v>
      </c>
      <c r="AL538" s="49">
        <f t="shared" ca="1" si="199"/>
        <v>13293.57511602575</v>
      </c>
      <c r="AM538" s="49">
        <f t="shared" ca="1" si="192"/>
        <v>29245.865255256649</v>
      </c>
      <c r="AN538" s="49">
        <f t="shared" ca="1" si="200"/>
        <v>2025</v>
      </c>
      <c r="AO538" s="49">
        <f t="shared" ca="1" si="201"/>
        <v>12</v>
      </c>
      <c r="AU538" s="25">
        <v>528</v>
      </c>
      <c r="AV538" s="25">
        <v>0.9731121536434465</v>
      </c>
      <c r="AW538" s="25">
        <v>0.98562551190858749</v>
      </c>
      <c r="AX538" s="25">
        <v>0.98591366542496484</v>
      </c>
      <c r="AY538" s="25">
        <v>0.98171080966241842</v>
      </c>
      <c r="AZ538" s="25">
        <v>0.98790340588358616</v>
      </c>
      <c r="BA538" s="25">
        <v>0.98339797726790013</v>
      </c>
      <c r="BB538" s="25">
        <v>0.98825532787825465</v>
      </c>
      <c r="BC538" s="25">
        <v>0.98454739551000814</v>
      </c>
      <c r="BD538" s="25">
        <v>0.9952791406757413</v>
      </c>
      <c r="BE538" s="25">
        <v>0.99297402522743383</v>
      </c>
      <c r="BF538" s="25">
        <v>0.99455191403262277</v>
      </c>
      <c r="BG538" s="25">
        <v>0.98177285077362009</v>
      </c>
      <c r="BH538" s="25">
        <v>0.9731121536434465</v>
      </c>
      <c r="BI538" s="25">
        <v>0.98631678806878043</v>
      </c>
    </row>
    <row r="539" spans="29:61">
      <c r="AC539" s="49">
        <v>536</v>
      </c>
      <c r="AD539" s="90">
        <f t="shared" ca="1" si="193"/>
        <v>46013.499552394205</v>
      </c>
      <c r="AE539" s="49" t="str">
        <f t="shared" ca="1" si="194"/>
        <v>EQUIPO 2</v>
      </c>
      <c r="AF539" s="49" t="str">
        <f t="shared" ca="1" si="195"/>
        <v>FIN</v>
      </c>
      <c r="AG539" s="49">
        <f t="shared" ca="1" si="202"/>
        <v>1</v>
      </c>
      <c r="AH539" s="49">
        <f t="shared" ca="1" si="203"/>
        <v>1</v>
      </c>
      <c r="AI539" s="49">
        <f t="shared" ca="1" si="196"/>
        <v>1</v>
      </c>
      <c r="AJ539" s="49">
        <f t="shared" ca="1" si="197"/>
        <v>9900</v>
      </c>
      <c r="AK539" s="49">
        <f t="shared" ca="1" si="198"/>
        <v>68.490979111462366</v>
      </c>
      <c r="AL539" s="49">
        <f t="shared" ca="1" si="199"/>
        <v>678060.69320347742</v>
      </c>
      <c r="AM539" s="49">
        <f t="shared" ca="1" si="192"/>
        <v>678060.69320347742</v>
      </c>
      <c r="AN539" s="49">
        <f t="shared" ca="1" si="200"/>
        <v>2025</v>
      </c>
      <c r="AO539" s="49">
        <f t="shared" ca="1" si="201"/>
        <v>12</v>
      </c>
      <c r="AU539" s="25">
        <v>529</v>
      </c>
      <c r="AV539" s="25">
        <v>0.98078949611482313</v>
      </c>
      <c r="AW539" s="25">
        <v>0.99262586410825759</v>
      </c>
      <c r="AX539" s="25">
        <v>0.98756863412013196</v>
      </c>
      <c r="AY539" s="25">
        <v>0.98763216164902523</v>
      </c>
      <c r="AZ539" s="25">
        <v>0.98103490969641249</v>
      </c>
      <c r="BA539" s="25">
        <v>0.98785630987192474</v>
      </c>
      <c r="BB539" s="25">
        <v>0.9975301342805899</v>
      </c>
      <c r="BC539" s="25">
        <v>0.97974408154799597</v>
      </c>
      <c r="BD539" s="25">
        <v>0.98314882302526618</v>
      </c>
      <c r="BE539" s="25">
        <v>0.98128903577407778</v>
      </c>
      <c r="BF539" s="25">
        <v>0.98194737436858814</v>
      </c>
      <c r="BG539" s="25">
        <v>0.98579872913295963</v>
      </c>
      <c r="BH539" s="25">
        <v>0.97974408154799597</v>
      </c>
      <c r="BI539" s="25">
        <v>0.98559643402066077</v>
      </c>
    </row>
    <row r="540" spans="29:61">
      <c r="AC540" s="49">
        <v>537</v>
      </c>
      <c r="AD540" s="90">
        <f t="shared" ca="1" si="193"/>
        <v>46016.353343190516</v>
      </c>
      <c r="AE540" s="49" t="str">
        <f t="shared" ca="1" si="194"/>
        <v>EQUIPO 2</v>
      </c>
      <c r="AF540" s="49" t="str">
        <f t="shared" ca="1" si="195"/>
        <v>INICIO</v>
      </c>
      <c r="AG540" s="49">
        <f t="shared" ca="1" si="202"/>
        <v>1</v>
      </c>
      <c r="AH540" s="49">
        <f t="shared" ca="1" si="203"/>
        <v>0</v>
      </c>
      <c r="AI540" s="49">
        <f t="shared" ca="1" si="196"/>
        <v>1</v>
      </c>
      <c r="AJ540" s="49">
        <f t="shared" ca="1" si="197"/>
        <v>4500</v>
      </c>
      <c r="AK540" s="49">
        <f t="shared" ca="1" si="198"/>
        <v>3.4032658525393344</v>
      </c>
      <c r="AL540" s="49">
        <f t="shared" ca="1" si="199"/>
        <v>15314.696336427005</v>
      </c>
      <c r="AM540" s="49">
        <f t="shared" ca="1" si="192"/>
        <v>33692.331940139411</v>
      </c>
      <c r="AN540" s="49">
        <f t="shared" ca="1" si="200"/>
        <v>2025</v>
      </c>
      <c r="AO540" s="49">
        <f t="shared" ca="1" si="201"/>
        <v>12</v>
      </c>
      <c r="AU540" s="25">
        <v>530</v>
      </c>
      <c r="AV540" s="25">
        <v>0.99310289318924649</v>
      </c>
      <c r="AW540" s="25">
        <v>0.98670044299873982</v>
      </c>
      <c r="AX540" s="25">
        <v>0.97997046062414994</v>
      </c>
      <c r="AY540" s="25">
        <v>0.98801873198130863</v>
      </c>
      <c r="AZ540" s="25">
        <v>0.98467184877669323</v>
      </c>
      <c r="BA540" s="25">
        <v>0.98439838900283727</v>
      </c>
      <c r="BB540" s="25">
        <v>0.9953690540991631</v>
      </c>
      <c r="BC540" s="25">
        <v>0.97383449474827211</v>
      </c>
      <c r="BD540" s="25">
        <v>0.99183961540041365</v>
      </c>
      <c r="BE540" s="25">
        <v>0.98431312140740335</v>
      </c>
      <c r="BF540" s="25">
        <v>0.99024457259109833</v>
      </c>
      <c r="BG540" s="25">
        <v>0.99116788926989097</v>
      </c>
      <c r="BH540" s="25">
        <v>0.97383449474827211</v>
      </c>
      <c r="BI540" s="25">
        <v>0.98697791888024755</v>
      </c>
    </row>
    <row r="541" spans="29:61">
      <c r="AC541" s="49">
        <v>538</v>
      </c>
      <c r="AD541" s="90">
        <f t="shared" ca="1" si="193"/>
        <v>46016.495145934372</v>
      </c>
      <c r="AE541" s="49" t="str">
        <f t="shared" ca="1" si="194"/>
        <v>EQUIPO 2</v>
      </c>
      <c r="AF541" s="49" t="str">
        <f t="shared" ca="1" si="195"/>
        <v>FIN</v>
      </c>
      <c r="AG541" s="49">
        <f t="shared" ca="1" si="202"/>
        <v>1</v>
      </c>
      <c r="AH541" s="49">
        <f t="shared" ca="1" si="203"/>
        <v>1</v>
      </c>
      <c r="AI541" s="49">
        <f t="shared" ca="1" si="196"/>
        <v>1</v>
      </c>
      <c r="AJ541" s="49">
        <f t="shared" ca="1" si="197"/>
        <v>9900</v>
      </c>
      <c r="AK541" s="49">
        <f t="shared" ca="1" si="198"/>
        <v>58.000445453391876</v>
      </c>
      <c r="AL541" s="49">
        <f t="shared" ca="1" si="199"/>
        <v>574204.40998857957</v>
      </c>
      <c r="AM541" s="49">
        <f t="shared" ca="1" si="192"/>
        <v>574204.40998857957</v>
      </c>
      <c r="AN541" s="49">
        <f t="shared" ca="1" si="200"/>
        <v>2025</v>
      </c>
      <c r="AO541" s="49">
        <f t="shared" ca="1" si="201"/>
        <v>12</v>
      </c>
      <c r="AU541" s="25">
        <v>531</v>
      </c>
      <c r="AV541" s="25">
        <v>0.99136431851886397</v>
      </c>
      <c r="AW541" s="25">
        <v>0.98387162716959164</v>
      </c>
      <c r="AX541" s="25">
        <v>0.99328703338307989</v>
      </c>
      <c r="AY541" s="25">
        <v>0.98686365114502084</v>
      </c>
      <c r="AZ541" s="25">
        <v>0.98686067556767443</v>
      </c>
      <c r="BA541" s="25">
        <v>0.97912665435228108</v>
      </c>
      <c r="BB541" s="25">
        <v>0.98914445625059721</v>
      </c>
      <c r="BC541" s="25">
        <v>0.98693541042600641</v>
      </c>
      <c r="BD541" s="25">
        <v>0.98348631275546106</v>
      </c>
      <c r="BE541" s="25">
        <v>0.99051060655203882</v>
      </c>
      <c r="BF541" s="25">
        <v>0.98830048079561839</v>
      </c>
      <c r="BG541" s="25">
        <v>0.98749465523410551</v>
      </c>
      <c r="BH541" s="25">
        <v>0.97912665435228108</v>
      </c>
      <c r="BI541" s="25">
        <v>0.98728302610721297</v>
      </c>
    </row>
    <row r="542" spans="29:61">
      <c r="AC542" s="49">
        <v>539</v>
      </c>
      <c r="AD542" s="90">
        <f t="shared" ca="1" si="193"/>
        <v>46018.911831161597</v>
      </c>
      <c r="AE542" s="49" t="str">
        <f t="shared" ca="1" si="194"/>
        <v>EQUIPO 1</v>
      </c>
      <c r="AF542" s="49" t="str">
        <f t="shared" ca="1" si="195"/>
        <v>INICIO</v>
      </c>
      <c r="AG542" s="49">
        <f t="shared" ca="1" si="202"/>
        <v>0</v>
      </c>
      <c r="AH542" s="49">
        <f t="shared" ca="1" si="203"/>
        <v>1</v>
      </c>
      <c r="AI542" s="49">
        <f t="shared" ca="1" si="196"/>
        <v>1</v>
      </c>
      <c r="AJ542" s="49">
        <f t="shared" ca="1" si="197"/>
        <v>5400</v>
      </c>
      <c r="AK542" s="49">
        <f t="shared" ca="1" si="198"/>
        <v>3.2733573083532974</v>
      </c>
      <c r="AL542" s="49">
        <f t="shared" ca="1" si="199"/>
        <v>17676.129465107806</v>
      </c>
      <c r="AM542" s="49">
        <f t="shared" ca="1" si="192"/>
        <v>32406.237352697644</v>
      </c>
      <c r="AN542" s="49">
        <f t="shared" ca="1" si="200"/>
        <v>2025</v>
      </c>
      <c r="AO542" s="49">
        <f t="shared" ca="1" si="201"/>
        <v>12</v>
      </c>
      <c r="AU542" s="25">
        <v>532</v>
      </c>
      <c r="AV542" s="25">
        <v>0.99654484344379546</v>
      </c>
      <c r="AW542" s="25">
        <v>0.99110059335468859</v>
      </c>
      <c r="AX542" s="25">
        <v>0.98053661310151086</v>
      </c>
      <c r="AY542" s="25">
        <v>0.98774351180454911</v>
      </c>
      <c r="AZ542" s="25">
        <v>0.99011033984533836</v>
      </c>
      <c r="BA542" s="25">
        <v>0.99211883518055954</v>
      </c>
      <c r="BB542" s="25">
        <v>0.98976484452699642</v>
      </c>
      <c r="BC542" s="25">
        <v>0.99099664290459422</v>
      </c>
      <c r="BD542" s="25">
        <v>0.98887461277070265</v>
      </c>
      <c r="BE542" s="25">
        <v>0.99520213392274171</v>
      </c>
      <c r="BF542" s="25">
        <v>0.99595087443010533</v>
      </c>
      <c r="BG542" s="25">
        <v>0.99077396422037911</v>
      </c>
      <c r="BH542" s="25">
        <v>0.98053661310151086</v>
      </c>
      <c r="BI542" s="25">
        <v>0.9908011242830469</v>
      </c>
    </row>
    <row r="543" spans="29:61">
      <c r="AC543" s="49">
        <v>540</v>
      </c>
      <c r="AD543" s="90">
        <f t="shared" ca="1" si="193"/>
        <v>46019.048221049445</v>
      </c>
      <c r="AE543" s="49" t="str">
        <f t="shared" ca="1" si="194"/>
        <v>EQUIPO 1</v>
      </c>
      <c r="AF543" s="49" t="str">
        <f t="shared" ca="1" si="195"/>
        <v>FIN</v>
      </c>
      <c r="AG543" s="49">
        <f t="shared" ca="1" si="202"/>
        <v>1</v>
      </c>
      <c r="AH543" s="49">
        <f t="shared" ca="1" si="203"/>
        <v>1</v>
      </c>
      <c r="AI543" s="49">
        <f t="shared" ca="1" si="196"/>
        <v>1</v>
      </c>
      <c r="AJ543" s="49">
        <f t="shared" ca="1" si="197"/>
        <v>9900</v>
      </c>
      <c r="AK543" s="49">
        <f t="shared" ca="1" si="198"/>
        <v>58.761437116074376</v>
      </c>
      <c r="AL543" s="49">
        <f t="shared" ca="1" si="199"/>
        <v>581738.22744913632</v>
      </c>
      <c r="AM543" s="49">
        <f t="shared" ca="1" si="192"/>
        <v>581738.22744913632</v>
      </c>
      <c r="AN543" s="49">
        <f t="shared" ca="1" si="200"/>
        <v>2025</v>
      </c>
      <c r="AO543" s="49">
        <f t="shared" ca="1" si="201"/>
        <v>12</v>
      </c>
      <c r="AU543" s="25">
        <v>533</v>
      </c>
      <c r="AV543" s="25">
        <v>0.98582415608865581</v>
      </c>
      <c r="AW543" s="25">
        <v>0.99311807462490664</v>
      </c>
      <c r="AX543" s="25">
        <v>0.98270987497749829</v>
      </c>
      <c r="AY543" s="25">
        <v>0.98627042218797289</v>
      </c>
      <c r="AZ543" s="25">
        <v>0.98566113435624869</v>
      </c>
      <c r="BA543" s="25">
        <v>0.98326410790160113</v>
      </c>
      <c r="BB543" s="25">
        <v>0.98567138697258216</v>
      </c>
      <c r="BC543" s="25">
        <v>0.99024982968392461</v>
      </c>
      <c r="BD543" s="25">
        <v>0.98082801458795654</v>
      </c>
      <c r="BE543" s="25">
        <v>0.98980655478894086</v>
      </c>
      <c r="BF543" s="25">
        <v>0.97985666919890779</v>
      </c>
      <c r="BG543" s="25">
        <v>0.99139928102347419</v>
      </c>
      <c r="BH543" s="25">
        <v>0.97985666919890779</v>
      </c>
      <c r="BI543" s="25">
        <v>0.98623681827050891</v>
      </c>
    </row>
    <row r="544" spans="29:61">
      <c r="AC544" s="49">
        <v>541</v>
      </c>
      <c r="AD544" s="90">
        <f t="shared" ca="1" si="193"/>
        <v>46021.496614262614</v>
      </c>
      <c r="AE544" s="49" t="str">
        <f t="shared" ca="1" si="194"/>
        <v>EQUIPO 1</v>
      </c>
      <c r="AF544" s="49" t="str">
        <f t="shared" ca="1" si="195"/>
        <v>INICIO</v>
      </c>
      <c r="AG544" s="49">
        <f t="shared" ca="1" si="202"/>
        <v>0</v>
      </c>
      <c r="AH544" s="49">
        <f t="shared" ca="1" si="203"/>
        <v>1</v>
      </c>
      <c r="AI544" s="49">
        <f t="shared" ca="1" si="196"/>
        <v>1</v>
      </c>
      <c r="AJ544" s="49">
        <f t="shared" ca="1" si="197"/>
        <v>5400</v>
      </c>
      <c r="AK544" s="49">
        <f t="shared" ca="1" si="198"/>
        <v>3.6456978780333884</v>
      </c>
      <c r="AL544" s="49">
        <f t="shared" ca="1" si="199"/>
        <v>19686.768541380297</v>
      </c>
      <c r="AM544" s="49">
        <f t="shared" ca="1" si="192"/>
        <v>36092.408992530545</v>
      </c>
      <c r="AN544" s="49">
        <f t="shared" ca="1" si="200"/>
        <v>2025</v>
      </c>
      <c r="AO544" s="49">
        <f t="shared" ca="1" si="201"/>
        <v>12</v>
      </c>
      <c r="AU544" s="25">
        <v>534</v>
      </c>
      <c r="AV544" s="25">
        <v>0.9970962622545565</v>
      </c>
      <c r="AW544" s="25">
        <v>0.99780083729873914</v>
      </c>
      <c r="AX544" s="25">
        <v>0.99157242716011917</v>
      </c>
      <c r="AY544" s="25">
        <v>0.98156297113897606</v>
      </c>
      <c r="AZ544" s="25">
        <v>0.99566027804882862</v>
      </c>
      <c r="BA544" s="25">
        <v>0.97819334469800867</v>
      </c>
      <c r="BB544" s="25">
        <v>0.99105872954101948</v>
      </c>
      <c r="BC544" s="25">
        <v>0.98555498829280785</v>
      </c>
      <c r="BD544" s="25">
        <v>0.98291005003529341</v>
      </c>
      <c r="BE544" s="25">
        <v>0.99768295911012883</v>
      </c>
      <c r="BF544" s="25">
        <v>0.98489102298011555</v>
      </c>
      <c r="BG544" s="25">
        <v>0.98499551588807521</v>
      </c>
      <c r="BH544" s="25">
        <v>0.97819334469800867</v>
      </c>
      <c r="BI544" s="25">
        <v>0.98917242862521726</v>
      </c>
    </row>
    <row r="545" spans="29:61">
      <c r="AC545" s="49">
        <v>542</v>
      </c>
      <c r="AD545" s="90">
        <f t="shared" ca="1" si="193"/>
        <v>46021.648518340866</v>
      </c>
      <c r="AE545" s="49" t="str">
        <f t="shared" ca="1" si="194"/>
        <v>EQUIPO 1</v>
      </c>
      <c r="AF545" s="49" t="str">
        <f t="shared" ca="1" si="195"/>
        <v>FIN</v>
      </c>
      <c r="AG545" s="49">
        <f t="shared" ca="1" si="202"/>
        <v>1</v>
      </c>
      <c r="AH545" s="49">
        <f t="shared" ca="1" si="203"/>
        <v>1</v>
      </c>
      <c r="AI545" s="49">
        <f t="shared" ca="1" si="196"/>
        <v>1</v>
      </c>
      <c r="AJ545" s="49">
        <f t="shared" ca="1" si="197"/>
        <v>9900</v>
      </c>
      <c r="AK545" s="49">
        <f t="shared" ca="1" si="198"/>
        <v>149.82404574978864</v>
      </c>
      <c r="AL545" s="49">
        <f t="shared" ca="1" si="199"/>
        <v>1483258.0529229075</v>
      </c>
      <c r="AM545" s="49">
        <f t="shared" ca="1" si="192"/>
        <v>1483258.0529229075</v>
      </c>
      <c r="AN545" s="49">
        <f t="shared" ca="1" si="200"/>
        <v>2025</v>
      </c>
      <c r="AO545" s="49">
        <f t="shared" ca="1" si="201"/>
        <v>12</v>
      </c>
      <c r="AU545" s="25">
        <v>535</v>
      </c>
      <c r="AV545" s="25">
        <v>0.98793797104109693</v>
      </c>
      <c r="AW545" s="25">
        <v>0.99529462483347264</v>
      </c>
      <c r="AX545" s="25">
        <v>0.98660478563474008</v>
      </c>
      <c r="AY545" s="25">
        <v>0.99295596434752598</v>
      </c>
      <c r="AZ545" s="25">
        <v>0.98022742319544076</v>
      </c>
      <c r="BA545" s="25">
        <v>0.98886997592798587</v>
      </c>
      <c r="BB545" s="25">
        <v>0.98364149697202319</v>
      </c>
      <c r="BC545" s="25">
        <v>0.97753317913567039</v>
      </c>
      <c r="BD545" s="25">
        <v>0.9885929339648809</v>
      </c>
      <c r="BE545" s="25">
        <v>0.99565873110545333</v>
      </c>
      <c r="BF545" s="25">
        <v>0.98749252819585354</v>
      </c>
      <c r="BG545" s="25">
        <v>0.99283561156409728</v>
      </c>
      <c r="BH545" s="25">
        <v>0.97753317913567039</v>
      </c>
      <c r="BI545" s="25">
        <v>0.98812685056471872</v>
      </c>
    </row>
    <row r="546" spans="29:61">
      <c r="AC546" s="49">
        <v>543</v>
      </c>
      <c r="AD546" s="90">
        <f t="shared" ca="1" si="193"/>
        <v>46027.891186913774</v>
      </c>
      <c r="AE546" s="49" t="str">
        <f t="shared" ca="1" si="194"/>
        <v>EQUIPO 1</v>
      </c>
      <c r="AF546" s="49" t="str">
        <f t="shared" ca="1" si="195"/>
        <v>INICIO</v>
      </c>
      <c r="AG546" s="49">
        <f t="shared" ca="1" si="202"/>
        <v>0</v>
      </c>
      <c r="AH546" s="49">
        <f t="shared" ca="1" si="203"/>
        <v>1</v>
      </c>
      <c r="AI546" s="49">
        <f t="shared" ca="1" si="196"/>
        <v>1</v>
      </c>
      <c r="AJ546" s="49">
        <f t="shared" ca="1" si="197"/>
        <v>5400</v>
      </c>
      <c r="AK546" s="49">
        <f t="shared" ca="1" si="198"/>
        <v>3.3537619239650667</v>
      </c>
      <c r="AL546" s="49">
        <f t="shared" ca="1" si="199"/>
        <v>18110.31438941136</v>
      </c>
      <c r="AM546" s="49">
        <f t="shared" ca="1" si="192"/>
        <v>33202.24304725416</v>
      </c>
      <c r="AN546" s="49">
        <f t="shared" ca="1" si="200"/>
        <v>2026</v>
      </c>
      <c r="AO546" s="49">
        <f t="shared" ca="1" si="201"/>
        <v>1</v>
      </c>
      <c r="AU546" s="25">
        <v>536</v>
      </c>
      <c r="AV546" s="25">
        <v>0.99104239967738528</v>
      </c>
      <c r="AW546" s="25">
        <v>0.99296543671207316</v>
      </c>
      <c r="AX546" s="25">
        <v>0.98221003647296734</v>
      </c>
      <c r="AY546" s="25">
        <v>0.99196022647135706</v>
      </c>
      <c r="AZ546" s="25">
        <v>0.98706599970594333</v>
      </c>
      <c r="BA546" s="25">
        <v>0.98643973250582362</v>
      </c>
      <c r="BB546" s="25">
        <v>0.99313227602284015</v>
      </c>
      <c r="BC546" s="25">
        <v>0.98064406221535416</v>
      </c>
      <c r="BD546" s="25">
        <v>0.99516239257623607</v>
      </c>
      <c r="BE546" s="25">
        <v>0.99369129732469152</v>
      </c>
      <c r="BF546" s="25">
        <v>0.99049353377139959</v>
      </c>
      <c r="BG546" s="25">
        <v>0.98763903465077263</v>
      </c>
      <c r="BH546" s="25">
        <v>0.98064406221535416</v>
      </c>
      <c r="BI546" s="25">
        <v>0.98937353113350179</v>
      </c>
    </row>
    <row r="547" spans="29:61">
      <c r="AC547" s="49">
        <v>544</v>
      </c>
      <c r="AD547" s="90">
        <f t="shared" ca="1" si="193"/>
        <v>46028.030926993939</v>
      </c>
      <c r="AE547" s="49" t="str">
        <f t="shared" ca="1" si="194"/>
        <v>EQUIPO 1</v>
      </c>
      <c r="AF547" s="49" t="str">
        <f t="shared" ca="1" si="195"/>
        <v>FIN</v>
      </c>
      <c r="AG547" s="49">
        <f t="shared" ca="1" si="202"/>
        <v>1</v>
      </c>
      <c r="AH547" s="49">
        <f t="shared" ca="1" si="203"/>
        <v>1</v>
      </c>
      <c r="AI547" s="49">
        <f t="shared" ca="1" si="196"/>
        <v>1</v>
      </c>
      <c r="AJ547" s="49">
        <f t="shared" ca="1" si="197"/>
        <v>9900</v>
      </c>
      <c r="AK547" s="49">
        <f t="shared" ca="1" si="198"/>
        <v>50.930366910179146</v>
      </c>
      <c r="AL547" s="49">
        <f t="shared" ca="1" si="199"/>
        <v>504210.63241077354</v>
      </c>
      <c r="AM547" s="49">
        <f t="shared" ca="1" si="192"/>
        <v>504210.63241077354</v>
      </c>
      <c r="AN547" s="49">
        <f t="shared" ca="1" si="200"/>
        <v>2026</v>
      </c>
      <c r="AO547" s="49">
        <f t="shared" ca="1" si="201"/>
        <v>1</v>
      </c>
      <c r="AU547" s="25">
        <v>537</v>
      </c>
      <c r="AV547" s="25">
        <v>0.98966044381192064</v>
      </c>
      <c r="AW547" s="25">
        <v>0.98458650777025691</v>
      </c>
      <c r="AX547" s="25">
        <v>0.98830295250491373</v>
      </c>
      <c r="AY547" s="25">
        <v>0.98656002377365803</v>
      </c>
      <c r="AZ547" s="25">
        <v>0.98869110135976235</v>
      </c>
      <c r="BA547" s="25">
        <v>0.99292192625708242</v>
      </c>
      <c r="BB547" s="25">
        <v>0.99272398832152531</v>
      </c>
      <c r="BC547" s="25">
        <v>0.99096910440670349</v>
      </c>
      <c r="BD547" s="25">
        <v>0.98674771662565008</v>
      </c>
      <c r="BE547" s="25">
        <v>0.98368647082342553</v>
      </c>
      <c r="BF547" s="25">
        <v>0.98967507644514574</v>
      </c>
      <c r="BG547" s="25">
        <v>0.98785436424538386</v>
      </c>
      <c r="BH547" s="25">
        <v>0.98368647082342553</v>
      </c>
      <c r="BI547" s="25">
        <v>0.98852291327251085</v>
      </c>
    </row>
    <row r="548" spans="29:61">
      <c r="AC548" s="49">
        <v>545</v>
      </c>
      <c r="AD548" s="90">
        <f t="shared" ca="1" si="193"/>
        <v>46030.153025615196</v>
      </c>
      <c r="AE548" s="49" t="str">
        <f t="shared" ca="1" si="194"/>
        <v>EQUIPO 2</v>
      </c>
      <c r="AF548" s="49" t="str">
        <f t="shared" ca="1" si="195"/>
        <v>INICIO</v>
      </c>
      <c r="AG548" s="49">
        <f t="shared" ca="1" si="202"/>
        <v>1</v>
      </c>
      <c r="AH548" s="49">
        <f t="shared" ca="1" si="203"/>
        <v>0</v>
      </c>
      <c r="AI548" s="49">
        <f t="shared" ca="1" si="196"/>
        <v>1</v>
      </c>
      <c r="AJ548" s="49">
        <f t="shared" ca="1" si="197"/>
        <v>4500</v>
      </c>
      <c r="AK548" s="49">
        <f t="shared" ca="1" si="198"/>
        <v>3.4657330046757124</v>
      </c>
      <c r="AL548" s="49">
        <f t="shared" ca="1" si="199"/>
        <v>15595.798521040706</v>
      </c>
      <c r="AM548" s="49">
        <f t="shared" ca="1" si="192"/>
        <v>34310.756746289553</v>
      </c>
      <c r="AN548" s="49">
        <f t="shared" ca="1" si="200"/>
        <v>2026</v>
      </c>
      <c r="AO548" s="49">
        <f t="shared" ca="1" si="201"/>
        <v>1</v>
      </c>
      <c r="AU548" s="25">
        <v>538</v>
      </c>
      <c r="AV548" s="25">
        <v>0.99519749816774339</v>
      </c>
      <c r="AW548" s="25">
        <v>0.99303844381033979</v>
      </c>
      <c r="AX548" s="25">
        <v>0.97410878199291784</v>
      </c>
      <c r="AY548" s="25">
        <v>0.97608964164797918</v>
      </c>
      <c r="AZ548" s="25">
        <v>0.99566398617810903</v>
      </c>
      <c r="BA548" s="25">
        <v>0.98779054865444771</v>
      </c>
      <c r="BB548" s="25">
        <v>0.9930684591583</v>
      </c>
      <c r="BC548" s="25">
        <v>0.98203813815286567</v>
      </c>
      <c r="BD548" s="25">
        <v>0.99063615390232118</v>
      </c>
      <c r="BE548" s="25">
        <v>0.9811548786727734</v>
      </c>
      <c r="BF548" s="25">
        <v>0.99490316161893799</v>
      </c>
      <c r="BG548" s="25">
        <v>0.97815191221628794</v>
      </c>
      <c r="BH548" s="25">
        <v>0.97410878199291784</v>
      </c>
      <c r="BI548" s="25">
        <v>0.98687367522691982</v>
      </c>
    </row>
    <row r="549" spans="29:61">
      <c r="AC549" s="49">
        <v>546</v>
      </c>
      <c r="AD549" s="90">
        <f t="shared" ca="1" si="193"/>
        <v>46030.297431157058</v>
      </c>
      <c r="AE549" s="49" t="str">
        <f t="shared" ca="1" si="194"/>
        <v>EQUIPO 2</v>
      </c>
      <c r="AF549" s="49" t="str">
        <f t="shared" ca="1" si="195"/>
        <v>FIN</v>
      </c>
      <c r="AG549" s="49">
        <f t="shared" ca="1" si="202"/>
        <v>1</v>
      </c>
      <c r="AH549" s="49">
        <f t="shared" ca="1" si="203"/>
        <v>1</v>
      </c>
      <c r="AI549" s="49">
        <f t="shared" ca="1" si="196"/>
        <v>1</v>
      </c>
      <c r="AJ549" s="49">
        <f t="shared" ca="1" si="197"/>
        <v>9900</v>
      </c>
      <c r="AK549" s="49">
        <f t="shared" ca="1" si="198"/>
        <v>79.1511320178397</v>
      </c>
      <c r="AL549" s="49">
        <f t="shared" ca="1" si="199"/>
        <v>783596.20697661303</v>
      </c>
      <c r="AM549" s="49">
        <f t="shared" ca="1" si="192"/>
        <v>783596.20697661303</v>
      </c>
      <c r="AN549" s="49">
        <f t="shared" ca="1" si="200"/>
        <v>2026</v>
      </c>
      <c r="AO549" s="49">
        <f t="shared" ca="1" si="201"/>
        <v>1</v>
      </c>
      <c r="AU549" s="25">
        <v>539</v>
      </c>
      <c r="AV549" s="25">
        <v>0.9865861541430192</v>
      </c>
      <c r="AW549" s="25">
        <v>0.98862619728327128</v>
      </c>
      <c r="AX549" s="25">
        <v>0.97623136739495409</v>
      </c>
      <c r="AY549" s="25">
        <v>0.98426825560471265</v>
      </c>
      <c r="AZ549" s="25">
        <v>0.98824118046647591</v>
      </c>
      <c r="BA549" s="25">
        <v>0.98595432699025176</v>
      </c>
      <c r="BB549" s="25">
        <v>0.9908555376396686</v>
      </c>
      <c r="BC549" s="25">
        <v>0.98208349573881881</v>
      </c>
      <c r="BD549" s="25">
        <v>0.99567384493057676</v>
      </c>
      <c r="BE549" s="25">
        <v>0.98748835749664543</v>
      </c>
      <c r="BF549" s="25">
        <v>0.98745011776332081</v>
      </c>
      <c r="BG549" s="25">
        <v>0.9876431004041023</v>
      </c>
      <c r="BH549" s="25">
        <v>0.97623136739495409</v>
      </c>
      <c r="BI549" s="25">
        <v>0.98679255109611164</v>
      </c>
    </row>
    <row r="550" spans="29:61">
      <c r="AC550" s="49">
        <v>547</v>
      </c>
      <c r="AD550" s="90">
        <f t="shared" ca="1" si="193"/>
        <v>46033.595394991135</v>
      </c>
      <c r="AE550" s="49" t="str">
        <f t="shared" ca="1" si="194"/>
        <v>EQUIPO 2</v>
      </c>
      <c r="AF550" s="49" t="str">
        <f t="shared" ca="1" si="195"/>
        <v>INICIO</v>
      </c>
      <c r="AG550" s="49">
        <f t="shared" ca="1" si="202"/>
        <v>1</v>
      </c>
      <c r="AH550" s="49">
        <f t="shared" ca="1" si="203"/>
        <v>0</v>
      </c>
      <c r="AI550" s="49">
        <f t="shared" ca="1" si="196"/>
        <v>1</v>
      </c>
      <c r="AJ550" s="49">
        <f t="shared" ca="1" si="197"/>
        <v>4500</v>
      </c>
      <c r="AK550" s="49">
        <f t="shared" ca="1" si="198"/>
        <v>3.2546814362285659</v>
      </c>
      <c r="AL550" s="49">
        <f t="shared" ca="1" si="199"/>
        <v>14646.066463028546</v>
      </c>
      <c r="AM550" s="49">
        <f t="shared" ca="1" si="192"/>
        <v>32221.346218662802</v>
      </c>
      <c r="AN550" s="49">
        <f t="shared" ca="1" si="200"/>
        <v>2026</v>
      </c>
      <c r="AO550" s="49">
        <f t="shared" ca="1" si="201"/>
        <v>1</v>
      </c>
      <c r="AU550" s="25">
        <v>540</v>
      </c>
      <c r="AV550" s="25">
        <v>0.99288886757009698</v>
      </c>
      <c r="AW550" s="25">
        <v>0.99041053842753346</v>
      </c>
      <c r="AX550" s="25">
        <v>0.9806931824958719</v>
      </c>
      <c r="AY550" s="25">
        <v>0.97906858477590386</v>
      </c>
      <c r="AZ550" s="25">
        <v>0.97302507862014342</v>
      </c>
      <c r="BA550" s="25">
        <v>0.99031966251059222</v>
      </c>
      <c r="BB550" s="25">
        <v>0.99826191083723204</v>
      </c>
      <c r="BC550" s="25">
        <v>0.98209924849509167</v>
      </c>
      <c r="BD550" s="25">
        <v>0.98517199092980945</v>
      </c>
      <c r="BE550" s="25">
        <v>0.98633081550926072</v>
      </c>
      <c r="BF550" s="25">
        <v>0.98771835174812805</v>
      </c>
      <c r="BG550" s="25">
        <v>0.98659266308492433</v>
      </c>
      <c r="BH550" s="25">
        <v>0.97302507862014342</v>
      </c>
      <c r="BI550" s="25">
        <v>0.9860815776999744</v>
      </c>
    </row>
    <row r="551" spans="29:61">
      <c r="AC551" s="49">
        <v>548</v>
      </c>
      <c r="AD551" s="90">
        <f t="shared" ca="1" si="193"/>
        <v>46033.731006717644</v>
      </c>
      <c r="AE551" s="49" t="str">
        <f t="shared" ca="1" si="194"/>
        <v>EQUIPO 2</v>
      </c>
      <c r="AF551" s="49" t="str">
        <f t="shared" ca="1" si="195"/>
        <v>FIN</v>
      </c>
      <c r="AG551" s="49">
        <f t="shared" ca="1" si="202"/>
        <v>1</v>
      </c>
      <c r="AH551" s="49">
        <f t="shared" ca="1" si="203"/>
        <v>1</v>
      </c>
      <c r="AI551" s="49">
        <f t="shared" ca="1" si="196"/>
        <v>1</v>
      </c>
      <c r="AJ551" s="49">
        <f t="shared" ca="1" si="197"/>
        <v>9900</v>
      </c>
      <c r="AK551" s="49">
        <f t="shared" ca="1" si="198"/>
        <v>160.81098965497222</v>
      </c>
      <c r="AL551" s="49">
        <f t="shared" ca="1" si="199"/>
        <v>1592028.797584225</v>
      </c>
      <c r="AM551" s="49">
        <f t="shared" ca="1" si="192"/>
        <v>1592028.797584225</v>
      </c>
      <c r="AN551" s="49">
        <f t="shared" ca="1" si="200"/>
        <v>2026</v>
      </c>
      <c r="AO551" s="49">
        <f t="shared" ca="1" si="201"/>
        <v>1</v>
      </c>
      <c r="AU551" s="25">
        <v>541</v>
      </c>
      <c r="AV551" s="25">
        <v>0.98206514731716732</v>
      </c>
      <c r="AW551" s="25">
        <v>0.98378450892112623</v>
      </c>
      <c r="AX551" s="25">
        <v>0.98588923981321974</v>
      </c>
      <c r="AY551" s="25">
        <v>0.99580841659983643</v>
      </c>
      <c r="AZ551" s="25">
        <v>0.97510394148973323</v>
      </c>
      <c r="BA551" s="25">
        <v>0.98265836377170435</v>
      </c>
      <c r="BB551" s="25">
        <v>0.99288624768078626</v>
      </c>
      <c r="BC551" s="25">
        <v>0.99561150924923936</v>
      </c>
      <c r="BD551" s="25">
        <v>0.98688944306468585</v>
      </c>
      <c r="BE551" s="25">
        <v>0.9879786276886352</v>
      </c>
      <c r="BF551" s="25">
        <v>0.99474942664422672</v>
      </c>
      <c r="BG551" s="25">
        <v>0.98555533610253354</v>
      </c>
      <c r="BH551" s="25">
        <v>0.97510394148973323</v>
      </c>
      <c r="BI551" s="25">
        <v>0.98733116921054209</v>
      </c>
    </row>
    <row r="552" spans="29:61">
      <c r="AC552" s="49">
        <v>549</v>
      </c>
      <c r="AD552" s="90">
        <f t="shared" ca="1" si="193"/>
        <v>46040.431464619935</v>
      </c>
      <c r="AE552" s="49" t="str">
        <f t="shared" ca="1" si="194"/>
        <v>EQUIPO 1</v>
      </c>
      <c r="AF552" s="49" t="str">
        <f t="shared" ca="1" si="195"/>
        <v>INICIO</v>
      </c>
      <c r="AG552" s="49">
        <f t="shared" ca="1" si="202"/>
        <v>0</v>
      </c>
      <c r="AH552" s="49">
        <f t="shared" ca="1" si="203"/>
        <v>1</v>
      </c>
      <c r="AI552" s="49">
        <f t="shared" ca="1" si="196"/>
        <v>1</v>
      </c>
      <c r="AJ552" s="49">
        <f t="shared" ca="1" si="197"/>
        <v>5400</v>
      </c>
      <c r="AK552" s="49">
        <f t="shared" ca="1" si="198"/>
        <v>2.8909472645027563</v>
      </c>
      <c r="AL552" s="49">
        <f t="shared" ca="1" si="199"/>
        <v>15611.115228314884</v>
      </c>
      <c r="AM552" s="49">
        <f t="shared" ca="1" si="192"/>
        <v>28620.377918577287</v>
      </c>
      <c r="AN552" s="49">
        <f t="shared" ca="1" si="200"/>
        <v>2026</v>
      </c>
      <c r="AO552" s="49">
        <f t="shared" ca="1" si="201"/>
        <v>1</v>
      </c>
      <c r="AU552" s="25">
        <v>542</v>
      </c>
      <c r="AV552" s="25">
        <v>0.9845510871458939</v>
      </c>
      <c r="AW552" s="25">
        <v>0.98607361809828664</v>
      </c>
      <c r="AX552" s="25">
        <v>0.98731190317698847</v>
      </c>
      <c r="AY552" s="25">
        <v>0.98681328817585467</v>
      </c>
      <c r="AZ552" s="25">
        <v>0.98336079259229547</v>
      </c>
      <c r="BA552" s="25">
        <v>0.98630980036797355</v>
      </c>
      <c r="BB552" s="25">
        <v>0.98769882086783822</v>
      </c>
      <c r="BC552" s="25">
        <v>0.99367307396647497</v>
      </c>
      <c r="BD552" s="25">
        <v>0.98651060474522878</v>
      </c>
      <c r="BE552" s="25">
        <v>0.99108714196675485</v>
      </c>
      <c r="BF552" s="25">
        <v>0.97087006969981526</v>
      </c>
      <c r="BG552" s="25">
        <v>0.97898392937281575</v>
      </c>
      <c r="BH552" s="25">
        <v>0.97087006969981526</v>
      </c>
      <c r="BI552" s="25">
        <v>0.98527321682124691</v>
      </c>
    </row>
    <row r="553" spans="29:61">
      <c r="AC553" s="49">
        <v>550</v>
      </c>
      <c r="AD553" s="90">
        <f t="shared" ca="1" si="193"/>
        <v>46040.551920755956</v>
      </c>
      <c r="AE553" s="49" t="str">
        <f t="shared" ca="1" si="194"/>
        <v>EQUIPO 1</v>
      </c>
      <c r="AF553" s="49" t="str">
        <f t="shared" ca="1" si="195"/>
        <v>FIN</v>
      </c>
      <c r="AG553" s="49">
        <f t="shared" ca="1" si="202"/>
        <v>1</v>
      </c>
      <c r="AH553" s="49">
        <f t="shared" ca="1" si="203"/>
        <v>1</v>
      </c>
      <c r="AI553" s="49">
        <f t="shared" ca="1" si="196"/>
        <v>1</v>
      </c>
      <c r="AJ553" s="49">
        <f t="shared" ca="1" si="197"/>
        <v>9900</v>
      </c>
      <c r="AK553" s="49">
        <f t="shared" ca="1" si="198"/>
        <v>53.36309486272512</v>
      </c>
      <c r="AL553" s="49">
        <f t="shared" ca="1" si="199"/>
        <v>528294.63914097869</v>
      </c>
      <c r="AM553" s="49">
        <f t="shared" ca="1" si="192"/>
        <v>528294.63914097869</v>
      </c>
      <c r="AN553" s="49">
        <f t="shared" ca="1" si="200"/>
        <v>2026</v>
      </c>
      <c r="AO553" s="49">
        <f t="shared" ca="1" si="201"/>
        <v>1</v>
      </c>
      <c r="AU553" s="25">
        <v>543</v>
      </c>
      <c r="AV553" s="25">
        <v>0.98366353897006131</v>
      </c>
      <c r="AW553" s="25">
        <v>0.98589086718899921</v>
      </c>
      <c r="AX553" s="25">
        <v>0.9898977556862989</v>
      </c>
      <c r="AY553" s="25">
        <v>0.97870807368679669</v>
      </c>
      <c r="AZ553" s="25">
        <v>0.98129944504019995</v>
      </c>
      <c r="BA553" s="25">
        <v>0.990223615607432</v>
      </c>
      <c r="BB553" s="25">
        <v>0.99347865399841806</v>
      </c>
      <c r="BC553" s="25">
        <v>0.98676312286935919</v>
      </c>
      <c r="BD553" s="25">
        <v>0.9837483669148066</v>
      </c>
      <c r="BE553" s="25">
        <v>0.98227424755017101</v>
      </c>
      <c r="BF553" s="25">
        <v>0.99244706368097624</v>
      </c>
      <c r="BG553" s="25">
        <v>0.99304680172600213</v>
      </c>
      <c r="BH553" s="25">
        <v>0.97870807368679669</v>
      </c>
      <c r="BI553" s="25">
        <v>0.98683689473511504</v>
      </c>
    </row>
    <row r="554" spans="29:61">
      <c r="AC554" s="49">
        <v>551</v>
      </c>
      <c r="AD554" s="90">
        <f t="shared" ca="1" si="193"/>
        <v>46042.775383041902</v>
      </c>
      <c r="AE554" s="49" t="str">
        <f t="shared" ca="1" si="194"/>
        <v>EQUIPO 1</v>
      </c>
      <c r="AF554" s="49" t="str">
        <f t="shared" ca="1" si="195"/>
        <v>INICIO</v>
      </c>
      <c r="AG554" s="49">
        <f t="shared" ca="1" si="202"/>
        <v>0</v>
      </c>
      <c r="AH554" s="49">
        <f t="shared" ca="1" si="203"/>
        <v>1</v>
      </c>
      <c r="AI554" s="49">
        <f t="shared" ca="1" si="196"/>
        <v>1</v>
      </c>
      <c r="AJ554" s="49">
        <f t="shared" ca="1" si="197"/>
        <v>5400</v>
      </c>
      <c r="AK554" s="49">
        <f t="shared" ca="1" si="198"/>
        <v>3.3593398601515219</v>
      </c>
      <c r="AL554" s="49">
        <f t="shared" ca="1" si="199"/>
        <v>18140.435244818218</v>
      </c>
      <c r="AM554" s="49">
        <f t="shared" ca="1" si="192"/>
        <v>33257.464615500066</v>
      </c>
      <c r="AN554" s="49">
        <f t="shared" ca="1" si="200"/>
        <v>2026</v>
      </c>
      <c r="AO554" s="49">
        <f t="shared" ca="1" si="201"/>
        <v>1</v>
      </c>
      <c r="AU554" s="25">
        <v>544</v>
      </c>
      <c r="AV554" s="25">
        <v>0.99111357476819339</v>
      </c>
      <c r="AW554" s="25">
        <v>0.97787880397010762</v>
      </c>
      <c r="AX554" s="25">
        <v>0.99071658270726204</v>
      </c>
      <c r="AY554" s="25">
        <v>0.98890515971057047</v>
      </c>
      <c r="AZ554" s="25">
        <v>0.9904849465170078</v>
      </c>
      <c r="BA554" s="25">
        <v>0.98529853729626415</v>
      </c>
      <c r="BB554" s="25">
        <v>0.9867333269613745</v>
      </c>
      <c r="BC554" s="25">
        <v>0.98506130218959187</v>
      </c>
      <c r="BD554" s="25">
        <v>0.98599724821337786</v>
      </c>
      <c r="BE554" s="25">
        <v>0.98591394558515799</v>
      </c>
      <c r="BF554" s="25">
        <v>0.98989630873949153</v>
      </c>
      <c r="BG554" s="25">
        <v>0.98109493965820815</v>
      </c>
      <c r="BH554" s="25">
        <v>0.97787880397010762</v>
      </c>
      <c r="BI554" s="25">
        <v>0.98655849250325911</v>
      </c>
    </row>
    <row r="555" spans="29:61">
      <c r="AC555" s="49">
        <v>552</v>
      </c>
      <c r="AD555" s="90">
        <f t="shared" ca="1" si="193"/>
        <v>46042.915355536075</v>
      </c>
      <c r="AE555" s="49" t="str">
        <f t="shared" ca="1" si="194"/>
        <v>EQUIPO 1</v>
      </c>
      <c r="AF555" s="49" t="str">
        <f t="shared" ca="1" si="195"/>
        <v>FIN</v>
      </c>
      <c r="AG555" s="49">
        <f t="shared" ca="1" si="202"/>
        <v>1</v>
      </c>
      <c r="AH555" s="49">
        <f t="shared" ca="1" si="203"/>
        <v>1</v>
      </c>
      <c r="AI555" s="49">
        <f t="shared" ca="1" si="196"/>
        <v>1</v>
      </c>
      <c r="AJ555" s="49">
        <f t="shared" ca="1" si="197"/>
        <v>9900</v>
      </c>
      <c r="AK555" s="49">
        <f t="shared" ca="1" si="198"/>
        <v>140.94716793234693</v>
      </c>
      <c r="AL555" s="49">
        <f t="shared" ca="1" si="199"/>
        <v>1395376.9625302346</v>
      </c>
      <c r="AM555" s="49">
        <f t="shared" ca="1" si="192"/>
        <v>1395376.9625302346</v>
      </c>
      <c r="AN555" s="49">
        <f t="shared" ca="1" si="200"/>
        <v>2026</v>
      </c>
      <c r="AO555" s="49">
        <f t="shared" ca="1" si="201"/>
        <v>1</v>
      </c>
      <c r="AU555" s="25">
        <v>545</v>
      </c>
      <c r="AV555" s="25">
        <v>0.98303606927736198</v>
      </c>
      <c r="AW555" s="25">
        <v>0.97827152361095349</v>
      </c>
      <c r="AX555" s="25">
        <v>0.98202924204248077</v>
      </c>
      <c r="AY555" s="25">
        <v>0.98360005202533562</v>
      </c>
      <c r="AZ555" s="25">
        <v>0.9850521198592681</v>
      </c>
      <c r="BA555" s="25">
        <v>0.9817635773495017</v>
      </c>
      <c r="BB555" s="25">
        <v>0.9809283079478166</v>
      </c>
      <c r="BC555" s="25">
        <v>0.98332193862130035</v>
      </c>
      <c r="BD555" s="25">
        <v>0.99505324623811386</v>
      </c>
      <c r="BE555" s="25">
        <v>0.98603394417024937</v>
      </c>
      <c r="BF555" s="25">
        <v>0.98174184443888579</v>
      </c>
      <c r="BG555" s="25">
        <v>0.98713759456972772</v>
      </c>
      <c r="BH555" s="25">
        <v>0.97827152361095349</v>
      </c>
      <c r="BI555" s="25">
        <v>0.98401750596963777</v>
      </c>
    </row>
    <row r="556" spans="29:61">
      <c r="AC556" s="49">
        <v>553</v>
      </c>
      <c r="AD556" s="90">
        <f t="shared" ca="1" si="193"/>
        <v>46048.788154199923</v>
      </c>
      <c r="AE556" s="49" t="str">
        <f t="shared" ca="1" si="194"/>
        <v>EQUIPO 1</v>
      </c>
      <c r="AF556" s="49" t="str">
        <f t="shared" ca="1" si="195"/>
        <v>INICIO</v>
      </c>
      <c r="AG556" s="49">
        <f t="shared" ca="1" si="202"/>
        <v>0</v>
      </c>
      <c r="AH556" s="49">
        <f t="shared" ca="1" si="203"/>
        <v>1</v>
      </c>
      <c r="AI556" s="49">
        <f t="shared" ca="1" si="196"/>
        <v>1</v>
      </c>
      <c r="AJ556" s="49">
        <f t="shared" ca="1" si="197"/>
        <v>5400</v>
      </c>
      <c r="AK556" s="49">
        <f t="shared" ca="1" si="198"/>
        <v>2.9435203980538063</v>
      </c>
      <c r="AL556" s="49">
        <f t="shared" ca="1" si="199"/>
        <v>15895.010149490554</v>
      </c>
      <c r="AM556" s="49">
        <f t="shared" ca="1" si="192"/>
        <v>29140.851940732682</v>
      </c>
      <c r="AN556" s="49">
        <f t="shared" ca="1" si="200"/>
        <v>2026</v>
      </c>
      <c r="AO556" s="49">
        <f t="shared" ca="1" si="201"/>
        <v>1</v>
      </c>
      <c r="AU556" s="25">
        <v>546</v>
      </c>
      <c r="AV556" s="25">
        <v>0.9803188600289241</v>
      </c>
      <c r="AW556" s="25">
        <v>0.98999202482545201</v>
      </c>
      <c r="AX556" s="25">
        <v>0.9879143376244891</v>
      </c>
      <c r="AY556" s="25">
        <v>0.98739966534703383</v>
      </c>
      <c r="AZ556" s="25">
        <v>0.98805650167147219</v>
      </c>
      <c r="BA556" s="25">
        <v>0.99539749985388803</v>
      </c>
      <c r="BB556" s="25">
        <v>0.99346474772757876</v>
      </c>
      <c r="BC556" s="25">
        <v>0.98785453199154949</v>
      </c>
      <c r="BD556" s="25">
        <v>0.98913812905694576</v>
      </c>
      <c r="BE556" s="25">
        <v>0.98448585327570892</v>
      </c>
      <c r="BF556" s="25">
        <v>0.98766797452922062</v>
      </c>
      <c r="BG556" s="25">
        <v>0.99499042356200129</v>
      </c>
      <c r="BH556" s="25">
        <v>0.9803188600289241</v>
      </c>
      <c r="BI556" s="25">
        <v>0.98891413471747258</v>
      </c>
    </row>
    <row r="557" spans="29:61">
      <c r="AC557" s="49">
        <v>554</v>
      </c>
      <c r="AD557" s="90">
        <f t="shared" ca="1" si="193"/>
        <v>46048.910800883175</v>
      </c>
      <c r="AE557" s="49" t="str">
        <f t="shared" ca="1" si="194"/>
        <v>EQUIPO 1</v>
      </c>
      <c r="AF557" s="49" t="str">
        <f t="shared" ca="1" si="195"/>
        <v>FIN</v>
      </c>
      <c r="AG557" s="49">
        <f t="shared" ca="1" si="202"/>
        <v>1</v>
      </c>
      <c r="AH557" s="49">
        <f t="shared" ca="1" si="203"/>
        <v>1</v>
      </c>
      <c r="AI557" s="49">
        <f t="shared" ca="1" si="196"/>
        <v>1</v>
      </c>
      <c r="AJ557" s="49">
        <f t="shared" ca="1" si="197"/>
        <v>9900</v>
      </c>
      <c r="AK557" s="49">
        <f t="shared" ca="1" si="198"/>
        <v>58.451239927089773</v>
      </c>
      <c r="AL557" s="49">
        <f t="shared" ca="1" si="199"/>
        <v>578667.27527818875</v>
      </c>
      <c r="AM557" s="49">
        <f t="shared" ca="1" si="192"/>
        <v>578667.27527818875</v>
      </c>
      <c r="AN557" s="49">
        <f t="shared" ca="1" si="200"/>
        <v>2026</v>
      </c>
      <c r="AO557" s="49">
        <f t="shared" ca="1" si="201"/>
        <v>1</v>
      </c>
      <c r="AU557" s="25">
        <v>547</v>
      </c>
      <c r="AV557" s="25">
        <v>0.98368990621567021</v>
      </c>
      <c r="AW557" s="25">
        <v>0.99005155318441485</v>
      </c>
      <c r="AX557" s="25">
        <v>0.98639523918860172</v>
      </c>
      <c r="AY557" s="25">
        <v>0.98588839923666616</v>
      </c>
      <c r="AZ557" s="25">
        <v>0.99531775409128476</v>
      </c>
      <c r="BA557" s="25">
        <v>0.98559285651104878</v>
      </c>
      <c r="BB557" s="25">
        <v>0.98646729649050957</v>
      </c>
      <c r="BC557" s="25">
        <v>0.98126884691827754</v>
      </c>
      <c r="BD557" s="25">
        <v>0.98397753875774063</v>
      </c>
      <c r="BE557" s="25">
        <v>0.9881422295402128</v>
      </c>
      <c r="BF557" s="25">
        <v>0.98556044488590977</v>
      </c>
      <c r="BG557" s="25">
        <v>0.99061665801897947</v>
      </c>
      <c r="BH557" s="25">
        <v>0.98126884691827754</v>
      </c>
      <c r="BI557" s="25">
        <v>0.98695411825199419</v>
      </c>
    </row>
    <row r="558" spans="29:61">
      <c r="AC558" s="49">
        <v>555</v>
      </c>
      <c r="AD558" s="90">
        <f t="shared" ca="1" si="193"/>
        <v>46051.346269213471</v>
      </c>
      <c r="AE558" s="49" t="str">
        <f t="shared" ca="1" si="194"/>
        <v>EQUIPO 2</v>
      </c>
      <c r="AF558" s="49" t="str">
        <f t="shared" ca="1" si="195"/>
        <v>INICIO</v>
      </c>
      <c r="AG558" s="49">
        <f t="shared" ca="1" si="202"/>
        <v>1</v>
      </c>
      <c r="AH558" s="49">
        <f t="shared" ca="1" si="203"/>
        <v>0</v>
      </c>
      <c r="AI558" s="49">
        <f t="shared" ca="1" si="196"/>
        <v>1</v>
      </c>
      <c r="AJ558" s="49">
        <f t="shared" ca="1" si="197"/>
        <v>4500</v>
      </c>
      <c r="AK558" s="49">
        <f t="shared" ca="1" si="198"/>
        <v>3.3988085287855938</v>
      </c>
      <c r="AL558" s="49">
        <f t="shared" ca="1" si="199"/>
        <v>15294.638379535172</v>
      </c>
      <c r="AM558" s="49">
        <f t="shared" ca="1" si="192"/>
        <v>33648.204434977379</v>
      </c>
      <c r="AN558" s="49">
        <f t="shared" ca="1" si="200"/>
        <v>2026</v>
      </c>
      <c r="AO558" s="49">
        <f t="shared" ca="1" si="201"/>
        <v>1</v>
      </c>
      <c r="AU558" s="25">
        <v>548</v>
      </c>
      <c r="AV558" s="25">
        <v>0.98785366873782932</v>
      </c>
      <c r="AW558" s="25">
        <v>0.99375011923165513</v>
      </c>
      <c r="AX558" s="25">
        <v>0.97806557143007455</v>
      </c>
      <c r="AY558" s="25">
        <v>0.98423983499707035</v>
      </c>
      <c r="AZ558" s="25">
        <v>0.99500132620506943</v>
      </c>
      <c r="BA558" s="25">
        <v>0.98665371929051959</v>
      </c>
      <c r="BB558" s="25">
        <v>0.98222626522245704</v>
      </c>
      <c r="BC558" s="25">
        <v>0.99278942347774501</v>
      </c>
      <c r="BD558" s="25">
        <v>0.97295381683348292</v>
      </c>
      <c r="BE558" s="25">
        <v>0.99518805111363584</v>
      </c>
      <c r="BF558" s="25">
        <v>0.98309809773667378</v>
      </c>
      <c r="BG558" s="25">
        <v>0.99138964438501798</v>
      </c>
      <c r="BH558" s="25">
        <v>0.97295381683348292</v>
      </c>
      <c r="BI558" s="25">
        <v>0.98694898981990176</v>
      </c>
    </row>
    <row r="559" spans="29:61">
      <c r="AC559" s="49">
        <v>556</v>
      </c>
      <c r="AD559" s="90">
        <f t="shared" ca="1" si="193"/>
        <v>46051.487886235504</v>
      </c>
      <c r="AE559" s="49" t="str">
        <f t="shared" ca="1" si="194"/>
        <v>EQUIPO 2</v>
      </c>
      <c r="AF559" s="49" t="str">
        <f t="shared" ca="1" si="195"/>
        <v>FIN</v>
      </c>
      <c r="AG559" s="49">
        <f t="shared" ca="1" si="202"/>
        <v>1</v>
      </c>
      <c r="AH559" s="49">
        <f t="shared" ca="1" si="203"/>
        <v>1</v>
      </c>
      <c r="AI559" s="49">
        <f t="shared" ca="1" si="196"/>
        <v>1</v>
      </c>
      <c r="AJ559" s="49">
        <f t="shared" ca="1" si="197"/>
        <v>9900</v>
      </c>
      <c r="AK559" s="49">
        <f t="shared" ca="1" si="198"/>
        <v>148.27300075662788</v>
      </c>
      <c r="AL559" s="49">
        <f t="shared" ca="1" si="199"/>
        <v>1467902.707490616</v>
      </c>
      <c r="AM559" s="49">
        <f t="shared" ca="1" si="192"/>
        <v>1467902.707490616</v>
      </c>
      <c r="AN559" s="49">
        <f t="shared" ca="1" si="200"/>
        <v>2026</v>
      </c>
      <c r="AO559" s="49">
        <f t="shared" ca="1" si="201"/>
        <v>1</v>
      </c>
      <c r="AU559" s="25">
        <v>549</v>
      </c>
      <c r="AV559" s="25">
        <v>0.9834488753581051</v>
      </c>
      <c r="AW559" s="25">
        <v>0.99138252088299761</v>
      </c>
      <c r="AX559" s="25">
        <v>0.98849632423207634</v>
      </c>
      <c r="AY559" s="25">
        <v>0.98932137756234528</v>
      </c>
      <c r="AZ559" s="25">
        <v>0.98589938633491114</v>
      </c>
      <c r="BA559" s="25">
        <v>0.98779085873033945</v>
      </c>
      <c r="BB559" s="25">
        <v>0.99257488337667543</v>
      </c>
      <c r="BC559" s="25">
        <v>0.97685780296521996</v>
      </c>
      <c r="BD559" s="25">
        <v>0.99738445582543922</v>
      </c>
      <c r="BE559" s="25">
        <v>0.98124897795674437</v>
      </c>
      <c r="BF559" s="25">
        <v>0.9847997266615548</v>
      </c>
      <c r="BG559" s="25">
        <v>0.98117815247236972</v>
      </c>
      <c r="BH559" s="25">
        <v>0.97685780296521996</v>
      </c>
      <c r="BI559" s="25">
        <v>0.98671512936087635</v>
      </c>
    </row>
    <row r="560" spans="29:61">
      <c r="AC560" s="49">
        <v>557</v>
      </c>
      <c r="AD560" s="90">
        <f t="shared" ca="1" si="193"/>
        <v>46057.665927933696</v>
      </c>
      <c r="AE560" s="49" t="str">
        <f t="shared" ca="1" si="194"/>
        <v>EQUIPO 1</v>
      </c>
      <c r="AF560" s="49" t="str">
        <f t="shared" ca="1" si="195"/>
        <v>INICIO</v>
      </c>
      <c r="AG560" s="49">
        <f t="shared" ca="1" si="202"/>
        <v>0</v>
      </c>
      <c r="AH560" s="49">
        <f t="shared" ca="1" si="203"/>
        <v>1</v>
      </c>
      <c r="AI560" s="49">
        <f t="shared" ca="1" si="196"/>
        <v>1</v>
      </c>
      <c r="AJ560" s="49">
        <f t="shared" ca="1" si="197"/>
        <v>5400</v>
      </c>
      <c r="AK560" s="49">
        <f t="shared" ca="1" si="198"/>
        <v>3.6637576877838001</v>
      </c>
      <c r="AL560" s="49">
        <f t="shared" ca="1" si="199"/>
        <v>19784.29151403252</v>
      </c>
      <c r="AM560" s="49">
        <f t="shared" ca="1" si="192"/>
        <v>36271.201109059621</v>
      </c>
      <c r="AN560" s="49">
        <f t="shared" ca="1" si="200"/>
        <v>2026</v>
      </c>
      <c r="AO560" s="49">
        <f t="shared" ca="1" si="201"/>
        <v>2</v>
      </c>
      <c r="AU560" s="25">
        <v>550</v>
      </c>
      <c r="AV560" s="25">
        <v>0.97716056737121859</v>
      </c>
      <c r="AW560" s="25">
        <v>0.98657799192227658</v>
      </c>
      <c r="AX560" s="25">
        <v>0.99263376678835424</v>
      </c>
      <c r="AY560" s="25">
        <v>0.9816907548008097</v>
      </c>
      <c r="AZ560" s="25">
        <v>0.98740428713799144</v>
      </c>
      <c r="BA560" s="25">
        <v>0.99482703017221719</v>
      </c>
      <c r="BB560" s="25">
        <v>0.98649453946595878</v>
      </c>
      <c r="BC560" s="25">
        <v>0.9952792114762733</v>
      </c>
      <c r="BD560" s="25">
        <v>0.99537774712825666</v>
      </c>
      <c r="BE560" s="25">
        <v>0.98707595624175493</v>
      </c>
      <c r="BF560" s="25">
        <v>0.98711410008836542</v>
      </c>
      <c r="BG560" s="25">
        <v>0.98158411815879609</v>
      </c>
      <c r="BH560" s="25">
        <v>0.97716056737121859</v>
      </c>
      <c r="BI560" s="25">
        <v>0.98780923019126021</v>
      </c>
    </row>
    <row r="561" spans="29:61">
      <c r="AC561" s="49">
        <v>558</v>
      </c>
      <c r="AD561" s="90">
        <f t="shared" ca="1" si="193"/>
        <v>46057.818584504021</v>
      </c>
      <c r="AE561" s="49" t="str">
        <f t="shared" ca="1" si="194"/>
        <v>EQUIPO 1</v>
      </c>
      <c r="AF561" s="49" t="str">
        <f t="shared" ca="1" si="195"/>
        <v>FIN</v>
      </c>
      <c r="AG561" s="49">
        <f t="shared" ca="1" si="202"/>
        <v>1</v>
      </c>
      <c r="AH561" s="49">
        <f t="shared" ca="1" si="203"/>
        <v>1</v>
      </c>
      <c r="AI561" s="49">
        <f t="shared" ca="1" si="196"/>
        <v>1</v>
      </c>
      <c r="AJ561" s="49">
        <f t="shared" ca="1" si="197"/>
        <v>9900</v>
      </c>
      <c r="AK561" s="49">
        <f t="shared" ca="1" si="198"/>
        <v>3.8197010434814729</v>
      </c>
      <c r="AL561" s="49">
        <f t="shared" ca="1" si="199"/>
        <v>37815.040330466582</v>
      </c>
      <c r="AM561" s="49">
        <f t="shared" ca="1" si="192"/>
        <v>37815.040330466582</v>
      </c>
      <c r="AN561" s="49">
        <f t="shared" ca="1" si="200"/>
        <v>2026</v>
      </c>
      <c r="AO561" s="49">
        <f t="shared" ca="1" si="201"/>
        <v>2</v>
      </c>
      <c r="AU561" s="25">
        <v>551</v>
      </c>
      <c r="AV561" s="25">
        <v>0.9953093612407401</v>
      </c>
      <c r="AW561" s="25">
        <v>0.98222336978561553</v>
      </c>
      <c r="AX561" s="25">
        <v>0.98498737343658371</v>
      </c>
      <c r="AY561" s="25">
        <v>0.98706013698005368</v>
      </c>
      <c r="AZ561" s="25">
        <v>0.9948269782247644</v>
      </c>
      <c r="BA561" s="25">
        <v>0.98230227370451884</v>
      </c>
      <c r="BB561" s="25">
        <v>0.99215286149052062</v>
      </c>
      <c r="BC561" s="25">
        <v>0.98613719289904556</v>
      </c>
      <c r="BD561" s="25">
        <v>0.98781380687473364</v>
      </c>
      <c r="BE561" s="25">
        <v>0.98024997719274376</v>
      </c>
      <c r="BF561" s="25">
        <v>0.99444953410751291</v>
      </c>
      <c r="BG561" s="25">
        <v>0.99516087356839855</v>
      </c>
      <c r="BH561" s="25">
        <v>0.98024997719274376</v>
      </c>
      <c r="BI561" s="25">
        <v>0.98855755384046617</v>
      </c>
    </row>
    <row r="562" spans="29:61">
      <c r="AC562" s="49">
        <v>559</v>
      </c>
      <c r="AD562" s="90">
        <f t="shared" ca="1" si="193"/>
        <v>46057.977738714166</v>
      </c>
      <c r="AE562" s="49" t="str">
        <f t="shared" ca="1" si="194"/>
        <v>EQUIPO 2</v>
      </c>
      <c r="AF562" s="49" t="str">
        <f t="shared" ca="1" si="195"/>
        <v>INICIO</v>
      </c>
      <c r="AG562" s="49">
        <f t="shared" ca="1" si="202"/>
        <v>1</v>
      </c>
      <c r="AH562" s="49">
        <f t="shared" ca="1" si="203"/>
        <v>0</v>
      </c>
      <c r="AI562" s="49">
        <f t="shared" ca="1" si="196"/>
        <v>1</v>
      </c>
      <c r="AJ562" s="49">
        <f t="shared" ca="1" si="197"/>
        <v>4500</v>
      </c>
      <c r="AK562" s="49">
        <f t="shared" ca="1" si="198"/>
        <v>3.0127902685781009</v>
      </c>
      <c r="AL562" s="49">
        <f t="shared" ca="1" si="199"/>
        <v>13557.556208601454</v>
      </c>
      <c r="AM562" s="49">
        <f t="shared" ca="1" si="192"/>
        <v>29826.623658923199</v>
      </c>
      <c r="AN562" s="49">
        <f t="shared" ca="1" si="200"/>
        <v>2026</v>
      </c>
      <c r="AO562" s="49">
        <f t="shared" ca="1" si="201"/>
        <v>2</v>
      </c>
      <c r="AU562" s="25">
        <v>552</v>
      </c>
      <c r="AV562" s="25">
        <v>0.97943549529661666</v>
      </c>
      <c r="AW562" s="25">
        <v>0.97937493004174769</v>
      </c>
      <c r="AX562" s="25">
        <v>0.97400658442964438</v>
      </c>
      <c r="AY562" s="25">
        <v>0.99195137868616257</v>
      </c>
      <c r="AZ562" s="25">
        <v>0.99096694280043229</v>
      </c>
      <c r="BA562" s="25">
        <v>0.99568931382071402</v>
      </c>
      <c r="BB562" s="25">
        <v>0.98181380778609983</v>
      </c>
      <c r="BC562" s="25">
        <v>0.99489449672239982</v>
      </c>
      <c r="BD562" s="25">
        <v>0.97552527844766512</v>
      </c>
      <c r="BE562" s="25">
        <v>0.9863040392267064</v>
      </c>
      <c r="BF562" s="25">
        <v>0.99078665920630238</v>
      </c>
      <c r="BG562" s="25">
        <v>0.98584496578413927</v>
      </c>
      <c r="BH562" s="25">
        <v>0.97400658442964438</v>
      </c>
      <c r="BI562" s="25">
        <v>0.98544589194137799</v>
      </c>
    </row>
    <row r="563" spans="29:61">
      <c r="AC563" s="49">
        <v>560</v>
      </c>
      <c r="AD563" s="90">
        <f t="shared" ca="1" si="193"/>
        <v>46058.103271642023</v>
      </c>
      <c r="AE563" s="49" t="str">
        <f t="shared" ca="1" si="194"/>
        <v>EQUIPO 2</v>
      </c>
      <c r="AF563" s="49" t="str">
        <f t="shared" ca="1" si="195"/>
        <v>FIN</v>
      </c>
      <c r="AG563" s="49">
        <f t="shared" ca="1" si="202"/>
        <v>1</v>
      </c>
      <c r="AH563" s="49">
        <f t="shared" ca="1" si="203"/>
        <v>1</v>
      </c>
      <c r="AI563" s="49">
        <f t="shared" ca="1" si="196"/>
        <v>1</v>
      </c>
      <c r="AJ563" s="49">
        <f t="shared" ca="1" si="197"/>
        <v>9900</v>
      </c>
      <c r="AK563" s="49">
        <f t="shared" ca="1" si="198"/>
        <v>67.160301556577906</v>
      </c>
      <c r="AL563" s="49">
        <f t="shared" ca="1" si="199"/>
        <v>664886.98541012127</v>
      </c>
      <c r="AM563" s="49">
        <f t="shared" ca="1" si="192"/>
        <v>664886.98541012127</v>
      </c>
      <c r="AN563" s="49">
        <f t="shared" ca="1" si="200"/>
        <v>2026</v>
      </c>
      <c r="AO563" s="49">
        <f t="shared" ca="1" si="201"/>
        <v>2</v>
      </c>
      <c r="AU563" s="25">
        <v>553</v>
      </c>
      <c r="AV563" s="25">
        <v>0.9867297177898845</v>
      </c>
      <c r="AW563" s="25">
        <v>0.9769730076252785</v>
      </c>
      <c r="AX563" s="25">
        <v>0.98067972150422922</v>
      </c>
      <c r="AY563" s="25">
        <v>0.98748001170428934</v>
      </c>
      <c r="AZ563" s="25">
        <v>0.97446809186566619</v>
      </c>
      <c r="BA563" s="25">
        <v>0.98895106961920687</v>
      </c>
      <c r="BB563" s="25">
        <v>0.98827088038067745</v>
      </c>
      <c r="BC563" s="25">
        <v>0.98597224059867061</v>
      </c>
      <c r="BD563" s="25">
        <v>0.9722102726992754</v>
      </c>
      <c r="BE563" s="25">
        <v>0.98490600819133844</v>
      </c>
      <c r="BF563" s="25">
        <v>0.99775951285066011</v>
      </c>
      <c r="BG563" s="25">
        <v>0.99330241661803031</v>
      </c>
      <c r="BH563" s="25">
        <v>0.9722102726992754</v>
      </c>
      <c r="BI563" s="25">
        <v>0.98473133950381397</v>
      </c>
    </row>
    <row r="564" spans="29:61">
      <c r="AC564" s="49">
        <v>561</v>
      </c>
      <c r="AD564" s="90">
        <f t="shared" ca="1" si="193"/>
        <v>46060.901617540214</v>
      </c>
      <c r="AE564" s="49" t="str">
        <f t="shared" ca="1" si="194"/>
        <v>EQUIPO 2</v>
      </c>
      <c r="AF564" s="49" t="str">
        <f t="shared" ca="1" si="195"/>
        <v>INICIO</v>
      </c>
      <c r="AG564" s="49">
        <f t="shared" ca="1" si="202"/>
        <v>1</v>
      </c>
      <c r="AH564" s="49">
        <f t="shared" ca="1" si="203"/>
        <v>0</v>
      </c>
      <c r="AI564" s="49">
        <f t="shared" ca="1" si="196"/>
        <v>1</v>
      </c>
      <c r="AJ564" s="49">
        <f t="shared" ca="1" si="197"/>
        <v>4500</v>
      </c>
      <c r="AK564" s="49">
        <f t="shared" ca="1" si="198"/>
        <v>0.98753900045994669</v>
      </c>
      <c r="AL564" s="49">
        <f t="shared" ca="1" si="199"/>
        <v>4443.9255020697601</v>
      </c>
      <c r="AM564" s="49">
        <f t="shared" ca="1" si="192"/>
        <v>9776.6361045534723</v>
      </c>
      <c r="AN564" s="49">
        <f t="shared" ca="1" si="200"/>
        <v>2026</v>
      </c>
      <c r="AO564" s="49">
        <f t="shared" ca="1" si="201"/>
        <v>2</v>
      </c>
      <c r="AU564" s="25">
        <v>554</v>
      </c>
      <c r="AV564" s="25">
        <v>0.98211080602480005</v>
      </c>
      <c r="AW564" s="25">
        <v>0.99368247712124724</v>
      </c>
      <c r="AX564" s="25">
        <v>0.99045656562913498</v>
      </c>
      <c r="AY564" s="25">
        <v>0.98331099401141919</v>
      </c>
      <c r="AZ564" s="25">
        <v>0.97907298642176599</v>
      </c>
      <c r="BA564" s="25">
        <v>0.98530796875693916</v>
      </c>
      <c r="BB564" s="25">
        <v>0.97618393752404475</v>
      </c>
      <c r="BC564" s="25">
        <v>0.98062836709939438</v>
      </c>
      <c r="BD564" s="25">
        <v>0.97938110527096478</v>
      </c>
      <c r="BE564" s="25">
        <v>0.98324483343219304</v>
      </c>
      <c r="BF564" s="25">
        <v>0.98615549530313185</v>
      </c>
      <c r="BG564" s="25">
        <v>0.99335316259751838</v>
      </c>
      <c r="BH564" s="25">
        <v>0.97618393752404475</v>
      </c>
      <c r="BI564" s="25">
        <v>0.9844257919335635</v>
      </c>
    </row>
    <row r="565" spans="29:61">
      <c r="AC565" s="49">
        <v>562</v>
      </c>
      <c r="AD565" s="90">
        <f t="shared" ca="1" si="193"/>
        <v>46060.942764998566</v>
      </c>
      <c r="AE565" s="49" t="str">
        <f t="shared" ca="1" si="194"/>
        <v>EQUIPO 1</v>
      </c>
      <c r="AF565" s="49" t="str">
        <f t="shared" ca="1" si="195"/>
        <v>INICIO</v>
      </c>
      <c r="AG565" s="49">
        <f t="shared" ca="1" si="202"/>
        <v>0</v>
      </c>
      <c r="AH565" s="49">
        <f t="shared" ca="1" si="203"/>
        <v>0</v>
      </c>
      <c r="AI565" s="49">
        <f t="shared" ca="1" si="196"/>
        <v>0</v>
      </c>
      <c r="AJ565" s="49">
        <f t="shared" ca="1" si="197"/>
        <v>0</v>
      </c>
      <c r="AK565" s="49">
        <f t="shared" ca="1" si="198"/>
        <v>2.6335103855235502</v>
      </c>
      <c r="AL565" s="49">
        <f t="shared" ca="1" si="199"/>
        <v>0</v>
      </c>
      <c r="AM565" s="49">
        <f t="shared" ca="1" si="192"/>
        <v>26071.752816683147</v>
      </c>
      <c r="AN565" s="49">
        <f t="shared" ca="1" si="200"/>
        <v>2026</v>
      </c>
      <c r="AO565" s="49">
        <f t="shared" ca="1" si="201"/>
        <v>2</v>
      </c>
      <c r="AU565" s="25">
        <v>555</v>
      </c>
      <c r="AV565" s="25">
        <v>0.97632347476244463</v>
      </c>
      <c r="AW565" s="25">
        <v>0.99346116680964802</v>
      </c>
      <c r="AX565" s="25">
        <v>0.97223531265020657</v>
      </c>
      <c r="AY565" s="25">
        <v>0.98999421884757077</v>
      </c>
      <c r="AZ565" s="25">
        <v>0.97833799153581391</v>
      </c>
      <c r="BA565" s="25">
        <v>0.99544400808952183</v>
      </c>
      <c r="BB565" s="25">
        <v>0.98851726508797599</v>
      </c>
      <c r="BC565" s="25">
        <v>0.99090240778649319</v>
      </c>
      <c r="BD565" s="25">
        <v>0.99326052048504843</v>
      </c>
      <c r="BE565" s="25">
        <v>0.98814045814737128</v>
      </c>
      <c r="BF565" s="25">
        <v>0.98359838480502015</v>
      </c>
      <c r="BG565" s="25">
        <v>0.97226711452762493</v>
      </c>
      <c r="BH565" s="25">
        <v>0.97223531265020657</v>
      </c>
      <c r="BI565" s="25">
        <v>0.98515260574682384</v>
      </c>
    </row>
    <row r="566" spans="29:61">
      <c r="AC566" s="49">
        <v>563</v>
      </c>
      <c r="AD566" s="90">
        <f t="shared" ca="1" si="193"/>
        <v>46061.052494597963</v>
      </c>
      <c r="AE566" s="49" t="str">
        <f t="shared" ca="1" si="194"/>
        <v>EQUIPO 2</v>
      </c>
      <c r="AF566" s="49" t="str">
        <f t="shared" ca="1" si="195"/>
        <v>FIN</v>
      </c>
      <c r="AG566" s="49">
        <f t="shared" ca="1" si="202"/>
        <v>0</v>
      </c>
      <c r="AH566" s="49">
        <f t="shared" ca="1" si="203"/>
        <v>1</v>
      </c>
      <c r="AI566" s="49">
        <f t="shared" ca="1" si="196"/>
        <v>1</v>
      </c>
      <c r="AJ566" s="49">
        <f t="shared" ca="1" si="197"/>
        <v>5400</v>
      </c>
      <c r="AK566" s="49">
        <f t="shared" ca="1" si="198"/>
        <v>0.73642519628629088</v>
      </c>
      <c r="AL566" s="49">
        <f t="shared" ca="1" si="199"/>
        <v>3976.6960599459708</v>
      </c>
      <c r="AM566" s="49">
        <f t="shared" ca="1" si="192"/>
        <v>7290.6094432342798</v>
      </c>
      <c r="AN566" s="49">
        <f t="shared" ca="1" si="200"/>
        <v>2026</v>
      </c>
      <c r="AO566" s="49">
        <f t="shared" ca="1" si="201"/>
        <v>2</v>
      </c>
      <c r="AU566" s="25">
        <v>556</v>
      </c>
      <c r="AV566" s="25">
        <v>0.98553193445962584</v>
      </c>
      <c r="AW566" s="25">
        <v>0.99032380136017195</v>
      </c>
      <c r="AX566" s="25">
        <v>0.98196960304106007</v>
      </c>
      <c r="AY566" s="25">
        <v>0.98481432718644624</v>
      </c>
      <c r="AZ566" s="25">
        <v>0.99230682196850817</v>
      </c>
      <c r="BA566" s="25">
        <v>0.97935546056658895</v>
      </c>
      <c r="BB566" s="25">
        <v>0.98458455455189664</v>
      </c>
      <c r="BC566" s="25">
        <v>0.98782755063335614</v>
      </c>
      <c r="BD566" s="25">
        <v>0.98249859938106454</v>
      </c>
      <c r="BE566" s="25">
        <v>0.99315354329816952</v>
      </c>
      <c r="BF566" s="25">
        <v>0.99524837057002569</v>
      </c>
      <c r="BG566" s="25">
        <v>0.98014824499353148</v>
      </c>
      <c r="BH566" s="25">
        <v>0.97935546056658895</v>
      </c>
      <c r="BI566" s="25">
        <v>0.98648833116310941</v>
      </c>
    </row>
    <row r="567" spans="29:61">
      <c r="AC567" s="49">
        <v>564</v>
      </c>
      <c r="AD567" s="90">
        <f t="shared" ca="1" si="193"/>
        <v>46061.083178981142</v>
      </c>
      <c r="AE567" s="49" t="str">
        <f t="shared" ca="1" si="194"/>
        <v>EQUIPO 1</v>
      </c>
      <c r="AF567" s="49" t="str">
        <f t="shared" ca="1" si="195"/>
        <v>FIN</v>
      </c>
      <c r="AG567" s="49">
        <f t="shared" ca="1" si="202"/>
        <v>1</v>
      </c>
      <c r="AH567" s="49">
        <f t="shared" ca="1" si="203"/>
        <v>1</v>
      </c>
      <c r="AI567" s="49">
        <f t="shared" ca="1" si="196"/>
        <v>1</v>
      </c>
      <c r="AJ567" s="49">
        <f t="shared" ca="1" si="197"/>
        <v>9900</v>
      </c>
      <c r="AK567" s="49">
        <f t="shared" ca="1" si="198"/>
        <v>169.78989772859495</v>
      </c>
      <c r="AL567" s="49">
        <f t="shared" ca="1" si="199"/>
        <v>1680919.98751309</v>
      </c>
      <c r="AM567" s="49">
        <f t="shared" ca="1" si="192"/>
        <v>1680919.98751309</v>
      </c>
      <c r="AN567" s="49">
        <f t="shared" ca="1" si="200"/>
        <v>2026</v>
      </c>
      <c r="AO567" s="49">
        <f t="shared" ca="1" si="201"/>
        <v>2</v>
      </c>
      <c r="AU567" s="25">
        <v>557</v>
      </c>
      <c r="AV567" s="25">
        <v>0.989571212394455</v>
      </c>
      <c r="AW567" s="25">
        <v>0.98444587066670597</v>
      </c>
      <c r="AX567" s="25">
        <v>0.99001616283258975</v>
      </c>
      <c r="AY567" s="25">
        <v>0.98695647678129739</v>
      </c>
      <c r="AZ567" s="25">
        <v>0.99532918860847608</v>
      </c>
      <c r="BA567" s="25">
        <v>0.97797328605443135</v>
      </c>
      <c r="BB567" s="25">
        <v>0.98358227459490111</v>
      </c>
      <c r="BC567" s="25">
        <v>0.99200771733488768</v>
      </c>
      <c r="BD567" s="25">
        <v>0.97701553384897777</v>
      </c>
      <c r="BE567" s="25">
        <v>0.98549629400170691</v>
      </c>
      <c r="BF567" s="25">
        <v>0.9900788945120772</v>
      </c>
      <c r="BG567" s="25">
        <v>0.98105145052783449</v>
      </c>
      <c r="BH567" s="25">
        <v>0.97701553384897777</v>
      </c>
      <c r="BI567" s="25">
        <v>0.98610617722265426</v>
      </c>
    </row>
    <row r="568" spans="29:61">
      <c r="AC568" s="49">
        <v>565</v>
      </c>
      <c r="AD568" s="90">
        <f t="shared" ca="1" si="193"/>
        <v>46068.157758053167</v>
      </c>
      <c r="AE568" s="49" t="str">
        <f t="shared" ca="1" si="194"/>
        <v>EQUIPO 2</v>
      </c>
      <c r="AF568" s="49" t="str">
        <f t="shared" ca="1" si="195"/>
        <v>INICIO</v>
      </c>
      <c r="AG568" s="49">
        <f t="shared" ca="1" si="202"/>
        <v>1</v>
      </c>
      <c r="AH568" s="49">
        <f t="shared" ca="1" si="203"/>
        <v>0</v>
      </c>
      <c r="AI568" s="49">
        <f t="shared" ca="1" si="196"/>
        <v>1</v>
      </c>
      <c r="AJ568" s="49">
        <f t="shared" ca="1" si="197"/>
        <v>4500</v>
      </c>
      <c r="AK568" s="49">
        <f t="shared" ca="1" si="198"/>
        <v>3.4475898826494813</v>
      </c>
      <c r="AL568" s="49">
        <f t="shared" ca="1" si="199"/>
        <v>15514.154471922666</v>
      </c>
      <c r="AM568" s="49">
        <f t="shared" ca="1" si="192"/>
        <v>34131.139838229865</v>
      </c>
      <c r="AN568" s="49">
        <f t="shared" ca="1" si="200"/>
        <v>2026</v>
      </c>
      <c r="AO568" s="49">
        <f t="shared" ca="1" si="201"/>
        <v>2</v>
      </c>
      <c r="AU568" s="25">
        <v>558</v>
      </c>
      <c r="AV568" s="25">
        <v>0.98355053479637256</v>
      </c>
      <c r="AW568" s="25">
        <v>0.98768788924599682</v>
      </c>
      <c r="AX568" s="25">
        <v>0.99277342859943829</v>
      </c>
      <c r="AY568" s="25">
        <v>0.98632445520541456</v>
      </c>
      <c r="AZ568" s="25">
        <v>0.98306727972652086</v>
      </c>
      <c r="BA568" s="25">
        <v>0.98823398304836407</v>
      </c>
      <c r="BB568" s="25">
        <v>0.98984633994091509</v>
      </c>
      <c r="BC568" s="25">
        <v>0.98973433061484795</v>
      </c>
      <c r="BD568" s="25">
        <v>0.99333945845491523</v>
      </c>
      <c r="BE568" s="25">
        <v>0.98987135571153506</v>
      </c>
      <c r="BF568" s="25">
        <v>0.98453287120276167</v>
      </c>
      <c r="BG568" s="25">
        <v>0.98713619239110939</v>
      </c>
      <c r="BH568" s="25">
        <v>0.98306727972652086</v>
      </c>
      <c r="BI568" s="25">
        <v>0.98803840164878176</v>
      </c>
    </row>
    <row r="569" spans="29:61">
      <c r="AC569" s="49">
        <v>566</v>
      </c>
      <c r="AD569" s="90">
        <f t="shared" ca="1" si="193"/>
        <v>46068.30140763161</v>
      </c>
      <c r="AE569" s="49" t="str">
        <f t="shared" ca="1" si="194"/>
        <v>EQUIPO 2</v>
      </c>
      <c r="AF569" s="49" t="str">
        <f t="shared" ca="1" si="195"/>
        <v>FIN</v>
      </c>
      <c r="AG569" s="49">
        <f t="shared" ca="1" si="202"/>
        <v>1</v>
      </c>
      <c r="AH569" s="49">
        <f t="shared" ca="1" si="203"/>
        <v>1</v>
      </c>
      <c r="AI569" s="49">
        <f t="shared" ca="1" si="196"/>
        <v>1</v>
      </c>
      <c r="AJ569" s="49">
        <f t="shared" ca="1" si="197"/>
        <v>9900</v>
      </c>
      <c r="AK569" s="49">
        <f t="shared" ca="1" si="198"/>
        <v>126.18518245231826</v>
      </c>
      <c r="AL569" s="49">
        <f t="shared" ca="1" si="199"/>
        <v>1249233.3062779508</v>
      </c>
      <c r="AM569" s="49">
        <f t="shared" ca="1" si="192"/>
        <v>1249233.3062779508</v>
      </c>
      <c r="AN569" s="49">
        <f t="shared" ca="1" si="200"/>
        <v>2026</v>
      </c>
      <c r="AO569" s="49">
        <f t="shared" ca="1" si="201"/>
        <v>2</v>
      </c>
      <c r="AU569" s="25">
        <v>559</v>
      </c>
      <c r="AV569" s="25">
        <v>0.9852791745128785</v>
      </c>
      <c r="AW569" s="25">
        <v>0.99070928722142593</v>
      </c>
      <c r="AX569" s="25">
        <v>0.99334146146011493</v>
      </c>
      <c r="AY569" s="25">
        <v>0.97094609706772528</v>
      </c>
      <c r="AZ569" s="25">
        <v>0.99267982679428268</v>
      </c>
      <c r="BA569" s="25">
        <v>0.97365493862885288</v>
      </c>
      <c r="BB569" s="25">
        <v>0.99521122553233532</v>
      </c>
      <c r="BC569" s="25">
        <v>0.99366395364861215</v>
      </c>
      <c r="BD569" s="25">
        <v>0.99363188860129115</v>
      </c>
      <c r="BE569" s="25">
        <v>0.99121465503690143</v>
      </c>
      <c r="BF569" s="25">
        <v>0.99561541860576563</v>
      </c>
      <c r="BG569" s="25">
        <v>0.97888691837097019</v>
      </c>
      <c r="BH569" s="25">
        <v>0.97094609706772528</v>
      </c>
      <c r="BI569" s="25">
        <v>0.98805158474881249</v>
      </c>
    </row>
    <row r="570" spans="29:61">
      <c r="AC570" s="49">
        <v>567</v>
      </c>
      <c r="AD570" s="90">
        <f t="shared" ca="1" si="193"/>
        <v>46073.559123567124</v>
      </c>
      <c r="AE570" s="49" t="str">
        <f t="shared" ca="1" si="194"/>
        <v>EQUIPO 2</v>
      </c>
      <c r="AF570" s="49" t="str">
        <f t="shared" ca="1" si="195"/>
        <v>INICIO</v>
      </c>
      <c r="AG570" s="49">
        <f t="shared" ca="1" si="202"/>
        <v>1</v>
      </c>
      <c r="AH570" s="49">
        <f t="shared" ca="1" si="203"/>
        <v>0</v>
      </c>
      <c r="AI570" s="49">
        <f t="shared" ca="1" si="196"/>
        <v>1</v>
      </c>
      <c r="AJ570" s="49">
        <f t="shared" ca="1" si="197"/>
        <v>4500</v>
      </c>
      <c r="AK570" s="49">
        <f t="shared" ca="1" si="198"/>
        <v>3.4120736547047272</v>
      </c>
      <c r="AL570" s="49">
        <f t="shared" ca="1" si="199"/>
        <v>15354.331446171273</v>
      </c>
      <c r="AM570" s="49">
        <f t="shared" ca="1" si="192"/>
        <v>33779.5291815768</v>
      </c>
      <c r="AN570" s="49">
        <f t="shared" ca="1" si="200"/>
        <v>2026</v>
      </c>
      <c r="AO570" s="49">
        <f t="shared" ca="1" si="201"/>
        <v>2</v>
      </c>
      <c r="AU570" s="25">
        <v>560</v>
      </c>
      <c r="AV570" s="25">
        <v>0.99012461976030453</v>
      </c>
      <c r="AW570" s="25">
        <v>0.9834821107747822</v>
      </c>
      <c r="AX570" s="25">
        <v>0.97601813288935813</v>
      </c>
      <c r="AY570" s="25">
        <v>0.98673383876671505</v>
      </c>
      <c r="AZ570" s="25">
        <v>0.98946924474728926</v>
      </c>
      <c r="BA570" s="25">
        <v>0.97345758421907858</v>
      </c>
      <c r="BB570" s="25">
        <v>0.99052823227922393</v>
      </c>
      <c r="BC570" s="25">
        <v>0.99323296071145728</v>
      </c>
      <c r="BD570" s="25">
        <v>0.99344766677124752</v>
      </c>
      <c r="BE570" s="25">
        <v>0.98253805417176743</v>
      </c>
      <c r="BF570" s="25">
        <v>0.99291515168802225</v>
      </c>
      <c r="BG570" s="25">
        <v>0.97563223589557435</v>
      </c>
      <c r="BH570" s="25">
        <v>0.97345758421907858</v>
      </c>
      <c r="BI570" s="25">
        <v>0.98560285748011078</v>
      </c>
    </row>
    <row r="571" spans="29:61">
      <c r="AC571" s="49">
        <v>568</v>
      </c>
      <c r="AD571" s="90">
        <f t="shared" ca="1" si="193"/>
        <v>46073.701293302736</v>
      </c>
      <c r="AE571" s="49" t="str">
        <f t="shared" ca="1" si="194"/>
        <v>EQUIPO 2</v>
      </c>
      <c r="AF571" s="49" t="str">
        <f t="shared" ca="1" si="195"/>
        <v>FIN</v>
      </c>
      <c r="AG571" s="49">
        <f t="shared" ca="1" si="202"/>
        <v>1</v>
      </c>
      <c r="AH571" s="49">
        <f t="shared" ca="1" si="203"/>
        <v>1</v>
      </c>
      <c r="AI571" s="49">
        <f t="shared" ca="1" si="196"/>
        <v>1</v>
      </c>
      <c r="AJ571" s="49">
        <f t="shared" ca="1" si="197"/>
        <v>9900</v>
      </c>
      <c r="AK571" s="49">
        <f t="shared" ca="1" si="198"/>
        <v>10.628894852707162</v>
      </c>
      <c r="AL571" s="49">
        <f t="shared" ca="1" si="199"/>
        <v>105226.05904180091</v>
      </c>
      <c r="AM571" s="49">
        <f t="shared" ca="1" si="192"/>
        <v>105226.05904180091</v>
      </c>
      <c r="AN571" s="49">
        <f t="shared" ca="1" si="200"/>
        <v>2026</v>
      </c>
      <c r="AO571" s="49">
        <f t="shared" ca="1" si="201"/>
        <v>2</v>
      </c>
      <c r="AU571" s="25">
        <v>561</v>
      </c>
      <c r="AV571" s="25">
        <v>0.98916565470219309</v>
      </c>
      <c r="AW571" s="25">
        <v>0.99084131894697614</v>
      </c>
      <c r="AX571" s="25">
        <v>0.9908840565843352</v>
      </c>
      <c r="AY571" s="25">
        <v>0.98697264960464492</v>
      </c>
      <c r="AZ571" s="25">
        <v>0.97553513975544459</v>
      </c>
      <c r="BA571" s="25">
        <v>0.99711230827577479</v>
      </c>
      <c r="BB571" s="25">
        <v>0.98797634141378432</v>
      </c>
      <c r="BC571" s="25">
        <v>0.98048050919625729</v>
      </c>
      <c r="BD571" s="25">
        <v>0.97867222362696105</v>
      </c>
      <c r="BE571" s="25">
        <v>0.98227169035397144</v>
      </c>
      <c r="BF571" s="25">
        <v>0.98809404403309042</v>
      </c>
      <c r="BG571" s="25">
        <v>0.975353767613795</v>
      </c>
      <c r="BH571" s="25">
        <v>0.975353767613795</v>
      </c>
      <c r="BI571" s="25">
        <v>0.98522843934877491</v>
      </c>
    </row>
    <row r="572" spans="29:61">
      <c r="AC572" s="49">
        <v>569</v>
      </c>
      <c r="AD572" s="90">
        <f t="shared" ca="1" si="193"/>
        <v>46074.144163921599</v>
      </c>
      <c r="AE572" s="49" t="str">
        <f t="shared" ca="1" si="194"/>
        <v>EQUIPO 1</v>
      </c>
      <c r="AF572" s="49" t="str">
        <f t="shared" ca="1" si="195"/>
        <v>INICIO</v>
      </c>
      <c r="AG572" s="49">
        <f t="shared" ca="1" si="202"/>
        <v>0</v>
      </c>
      <c r="AH572" s="49">
        <f t="shared" ca="1" si="203"/>
        <v>1</v>
      </c>
      <c r="AI572" s="49">
        <f t="shared" ca="1" si="196"/>
        <v>1</v>
      </c>
      <c r="AJ572" s="49">
        <f t="shared" ca="1" si="197"/>
        <v>5400</v>
      </c>
      <c r="AK572" s="49">
        <f t="shared" ca="1" si="198"/>
        <v>3.4567476573865861</v>
      </c>
      <c r="AL572" s="49">
        <f t="shared" ca="1" si="199"/>
        <v>18666.437349887565</v>
      </c>
      <c r="AM572" s="49">
        <f t="shared" ca="1" si="192"/>
        <v>34221.801808127202</v>
      </c>
      <c r="AN572" s="49">
        <f t="shared" ca="1" si="200"/>
        <v>2026</v>
      </c>
      <c r="AO572" s="49">
        <f t="shared" ca="1" si="201"/>
        <v>2</v>
      </c>
      <c r="AU572" s="25">
        <v>562</v>
      </c>
      <c r="AV572" s="25">
        <v>0.97606815356509025</v>
      </c>
      <c r="AW572" s="25">
        <v>0.98407520969798867</v>
      </c>
      <c r="AX572" s="25">
        <v>0.99484057166138928</v>
      </c>
      <c r="AY572" s="25">
        <v>0.97856172787644691</v>
      </c>
      <c r="AZ572" s="25">
        <v>0.98766229171850428</v>
      </c>
      <c r="BA572" s="25">
        <v>0.98212966176398542</v>
      </c>
      <c r="BB572" s="25">
        <v>0.98415050230177514</v>
      </c>
      <c r="BC572" s="25">
        <v>0.9770405177721071</v>
      </c>
      <c r="BD572" s="25">
        <v>0.98163066527305964</v>
      </c>
      <c r="BE572" s="25">
        <v>0.98372179557062978</v>
      </c>
      <c r="BF572" s="25">
        <v>0.98651503936919394</v>
      </c>
      <c r="BG572" s="25">
        <v>0.98390780268380784</v>
      </c>
      <c r="BH572" s="25">
        <v>0.97606815356509025</v>
      </c>
      <c r="BI572" s="25">
        <v>0.983430091947325</v>
      </c>
    </row>
    <row r="573" spans="29:61">
      <c r="AC573" s="49">
        <v>570</v>
      </c>
      <c r="AD573" s="90">
        <f t="shared" ca="1" si="193"/>
        <v>46074.28819507399</v>
      </c>
      <c r="AE573" s="49" t="str">
        <f t="shared" ca="1" si="194"/>
        <v>EQUIPO 1</v>
      </c>
      <c r="AF573" s="49" t="str">
        <f t="shared" ca="1" si="195"/>
        <v>FIN</v>
      </c>
      <c r="AG573" s="49">
        <f t="shared" ca="1" si="202"/>
        <v>1</v>
      </c>
      <c r="AH573" s="49">
        <f t="shared" ca="1" si="203"/>
        <v>1</v>
      </c>
      <c r="AI573" s="49">
        <f t="shared" ca="1" si="196"/>
        <v>1</v>
      </c>
      <c r="AJ573" s="49">
        <f t="shared" ca="1" si="197"/>
        <v>9900</v>
      </c>
      <c r="AK573" s="49">
        <f t="shared" ca="1" si="198"/>
        <v>59.243359518935904</v>
      </c>
      <c r="AL573" s="49">
        <f t="shared" ca="1" si="199"/>
        <v>586509.25923746545</v>
      </c>
      <c r="AM573" s="49">
        <f t="shared" ca="1" si="192"/>
        <v>586509.25923746545</v>
      </c>
      <c r="AN573" s="49">
        <f t="shared" ca="1" si="200"/>
        <v>2026</v>
      </c>
      <c r="AO573" s="49">
        <f t="shared" ca="1" si="201"/>
        <v>2</v>
      </c>
      <c r="AU573" s="25">
        <v>563</v>
      </c>
      <c r="AV573" s="25">
        <v>0.97394589923225661</v>
      </c>
      <c r="AW573" s="25">
        <v>0.98016237269685369</v>
      </c>
      <c r="AX573" s="25">
        <v>0.99227103170589881</v>
      </c>
      <c r="AY573" s="25">
        <v>0.99137348738412412</v>
      </c>
      <c r="AZ573" s="25">
        <v>0.98651925726535361</v>
      </c>
      <c r="BA573" s="25">
        <v>0.98979645077655953</v>
      </c>
      <c r="BB573" s="25">
        <v>0.97818286892401685</v>
      </c>
      <c r="BC573" s="25">
        <v>0.98742904787914909</v>
      </c>
      <c r="BD573" s="25">
        <v>0.98752083102120991</v>
      </c>
      <c r="BE573" s="25">
        <v>0.99542693072576871</v>
      </c>
      <c r="BF573" s="25">
        <v>0.99479422306886212</v>
      </c>
      <c r="BG573" s="25">
        <v>0.98989745968124654</v>
      </c>
      <c r="BH573" s="25">
        <v>0.97394589923225661</v>
      </c>
      <c r="BI573" s="25">
        <v>0.9872515879125785</v>
      </c>
    </row>
    <row r="574" spans="29:61">
      <c r="AC574" s="49">
        <v>571</v>
      </c>
      <c r="AD574" s="90">
        <f t="shared" ca="1" si="193"/>
        <v>46076.756668387279</v>
      </c>
      <c r="AE574" s="49" t="str">
        <f t="shared" ca="1" si="194"/>
        <v>EQUIPO 1</v>
      </c>
      <c r="AF574" s="49" t="str">
        <f t="shared" ca="1" si="195"/>
        <v>INICIO</v>
      </c>
      <c r="AG574" s="49">
        <f t="shared" ca="1" si="202"/>
        <v>0</v>
      </c>
      <c r="AH574" s="49">
        <f t="shared" ca="1" si="203"/>
        <v>1</v>
      </c>
      <c r="AI574" s="49">
        <f t="shared" ca="1" si="196"/>
        <v>1</v>
      </c>
      <c r="AJ574" s="49">
        <f t="shared" ca="1" si="197"/>
        <v>5400</v>
      </c>
      <c r="AK574" s="49">
        <f t="shared" ca="1" si="198"/>
        <v>3.269672175461892</v>
      </c>
      <c r="AL574" s="49">
        <f t="shared" ca="1" si="199"/>
        <v>17656.229747494217</v>
      </c>
      <c r="AM574" s="49">
        <f t="shared" ca="1" si="192"/>
        <v>32369.754537072731</v>
      </c>
      <c r="AN574" s="49">
        <f t="shared" ca="1" si="200"/>
        <v>2026</v>
      </c>
      <c r="AO574" s="49">
        <f t="shared" ca="1" si="201"/>
        <v>2</v>
      </c>
      <c r="AU574" s="25">
        <v>564</v>
      </c>
      <c r="AV574" s="25">
        <v>0.98858238781249386</v>
      </c>
      <c r="AW574" s="25">
        <v>0.98464121574260655</v>
      </c>
      <c r="AX574" s="25">
        <v>0.99382389510632319</v>
      </c>
      <c r="AY574" s="25">
        <v>0.9801800744213065</v>
      </c>
      <c r="AZ574" s="25">
        <v>0.98847522555502298</v>
      </c>
      <c r="BA574" s="25">
        <v>0.98804522589626054</v>
      </c>
      <c r="BB574" s="25">
        <v>0.9920198979785908</v>
      </c>
      <c r="BC574" s="25">
        <v>0.99313719769160147</v>
      </c>
      <c r="BD574" s="25">
        <v>0.98918629735177788</v>
      </c>
      <c r="BE574" s="25">
        <v>0.97771339357881037</v>
      </c>
      <c r="BF574" s="25">
        <v>0.98778286389212799</v>
      </c>
      <c r="BG574" s="25">
        <v>0.98093103370604062</v>
      </c>
      <c r="BH574" s="25">
        <v>0.97771339357881037</v>
      </c>
      <c r="BI574" s="25">
        <v>0.98707395088264493</v>
      </c>
    </row>
    <row r="575" spans="29:61">
      <c r="AC575" s="49">
        <v>572</v>
      </c>
      <c r="AD575" s="90">
        <f t="shared" ca="1" si="193"/>
        <v>46076.892904727923</v>
      </c>
      <c r="AE575" s="49" t="str">
        <f t="shared" ca="1" si="194"/>
        <v>EQUIPO 1</v>
      </c>
      <c r="AF575" s="49" t="str">
        <f t="shared" ca="1" si="195"/>
        <v>FIN</v>
      </c>
      <c r="AG575" s="49">
        <f t="shared" ca="1" si="202"/>
        <v>1</v>
      </c>
      <c r="AH575" s="49">
        <f t="shared" ca="1" si="203"/>
        <v>1</v>
      </c>
      <c r="AI575" s="49">
        <f t="shared" ca="1" si="196"/>
        <v>1</v>
      </c>
      <c r="AJ575" s="49">
        <f t="shared" ca="1" si="197"/>
        <v>9900</v>
      </c>
      <c r="AK575" s="49">
        <f t="shared" ca="1" si="198"/>
        <v>271.59110938041704</v>
      </c>
      <c r="AL575" s="49">
        <f t="shared" ca="1" si="199"/>
        <v>2688751.9828661289</v>
      </c>
      <c r="AM575" s="49">
        <f t="shared" ca="1" si="192"/>
        <v>2688751.9828661289</v>
      </c>
      <c r="AN575" s="49">
        <f t="shared" ca="1" si="200"/>
        <v>2026</v>
      </c>
      <c r="AO575" s="49">
        <f t="shared" ca="1" si="201"/>
        <v>2</v>
      </c>
      <c r="AU575" s="25">
        <v>565</v>
      </c>
      <c r="AV575" s="25">
        <v>0.98555337285782163</v>
      </c>
      <c r="AW575" s="25">
        <v>0.98305391565202027</v>
      </c>
      <c r="AX575" s="25">
        <v>0.99042182012115121</v>
      </c>
      <c r="AY575" s="25">
        <v>0.99754328244437485</v>
      </c>
      <c r="AZ575" s="25">
        <v>0.99072151628682303</v>
      </c>
      <c r="BA575" s="25">
        <v>0.98554435406307084</v>
      </c>
      <c r="BB575" s="25">
        <v>0.98422037963797682</v>
      </c>
      <c r="BC575" s="25">
        <v>0.99309408220023299</v>
      </c>
      <c r="BD575" s="25">
        <v>0.9828543253610823</v>
      </c>
      <c r="BE575" s="25">
        <v>0.98615680442649056</v>
      </c>
      <c r="BF575" s="25">
        <v>0.97715004542588957</v>
      </c>
      <c r="BG575" s="25">
        <v>0.98772109535174024</v>
      </c>
      <c r="BH575" s="25">
        <v>0.97715004542588957</v>
      </c>
      <c r="BI575" s="25">
        <v>0.98693455645701034</v>
      </c>
    </row>
    <row r="576" spans="29:61">
      <c r="AC576" s="49">
        <v>573</v>
      </c>
      <c r="AD576" s="90">
        <f t="shared" ca="1" si="193"/>
        <v>46088.209200952107</v>
      </c>
      <c r="AE576" s="49" t="str">
        <f t="shared" ca="1" si="194"/>
        <v>EQUIPO 2</v>
      </c>
      <c r="AF576" s="49" t="str">
        <f t="shared" ca="1" si="195"/>
        <v>INICIO</v>
      </c>
      <c r="AG576" s="49">
        <f t="shared" ca="1" si="202"/>
        <v>1</v>
      </c>
      <c r="AH576" s="49">
        <f t="shared" ca="1" si="203"/>
        <v>0</v>
      </c>
      <c r="AI576" s="49">
        <f t="shared" ca="1" si="196"/>
        <v>1</v>
      </c>
      <c r="AJ576" s="49">
        <f t="shared" ca="1" si="197"/>
        <v>4500</v>
      </c>
      <c r="AK576" s="49">
        <f t="shared" ca="1" si="198"/>
        <v>3.0563661410124041</v>
      </c>
      <c r="AL576" s="49">
        <f t="shared" ca="1" si="199"/>
        <v>13753.647634555819</v>
      </c>
      <c r="AM576" s="49">
        <f t="shared" ca="1" si="192"/>
        <v>30258.024796022801</v>
      </c>
      <c r="AN576" s="49">
        <f t="shared" ca="1" si="200"/>
        <v>2026</v>
      </c>
      <c r="AO576" s="49">
        <f t="shared" ca="1" si="201"/>
        <v>3</v>
      </c>
      <c r="AU576" s="25">
        <v>566</v>
      </c>
      <c r="AV576" s="25">
        <v>0.98692776396456994</v>
      </c>
      <c r="AW576" s="25">
        <v>0.98754202344261865</v>
      </c>
      <c r="AX576" s="25">
        <v>0.98692335339718074</v>
      </c>
      <c r="AY576" s="25">
        <v>0.99673581377183762</v>
      </c>
      <c r="AZ576" s="25">
        <v>0.99543814993233182</v>
      </c>
      <c r="BA576" s="25">
        <v>0.98418762175640562</v>
      </c>
      <c r="BB576" s="25">
        <v>0.97429678889903515</v>
      </c>
      <c r="BC576" s="25">
        <v>0.97779074951106348</v>
      </c>
      <c r="BD576" s="25">
        <v>0.99111210903143176</v>
      </c>
      <c r="BE576" s="25">
        <v>0.99056234611551652</v>
      </c>
      <c r="BF576" s="25">
        <v>0.99199946381753157</v>
      </c>
      <c r="BG576" s="25">
        <v>0.98850113916556248</v>
      </c>
      <c r="BH576" s="25">
        <v>0.97429678889903515</v>
      </c>
      <c r="BI576" s="25">
        <v>0.98762033963450013</v>
      </c>
    </row>
    <row r="577" spans="29:61">
      <c r="AC577" s="49">
        <v>574</v>
      </c>
      <c r="AD577" s="90">
        <f t="shared" ca="1" si="193"/>
        <v>46088.336549541316</v>
      </c>
      <c r="AE577" s="49" t="str">
        <f t="shared" ca="1" si="194"/>
        <v>EQUIPO 2</v>
      </c>
      <c r="AF577" s="49" t="str">
        <f t="shared" ca="1" si="195"/>
        <v>FIN</v>
      </c>
      <c r="AG577" s="49">
        <f t="shared" ca="1" si="202"/>
        <v>1</v>
      </c>
      <c r="AH577" s="49">
        <f t="shared" ca="1" si="203"/>
        <v>1</v>
      </c>
      <c r="AI577" s="49">
        <f t="shared" ca="1" si="196"/>
        <v>1</v>
      </c>
      <c r="AJ577" s="49">
        <f t="shared" ca="1" si="197"/>
        <v>9900</v>
      </c>
      <c r="AK577" s="49">
        <f t="shared" ca="1" si="198"/>
        <v>133.25733501522336</v>
      </c>
      <c r="AL577" s="49">
        <f t="shared" ca="1" si="199"/>
        <v>1319247.6166507113</v>
      </c>
      <c r="AM577" s="49">
        <f t="shared" ca="1" si="192"/>
        <v>1319247.6166507113</v>
      </c>
      <c r="AN577" s="49">
        <f t="shared" ca="1" si="200"/>
        <v>2026</v>
      </c>
      <c r="AO577" s="49">
        <f t="shared" ca="1" si="201"/>
        <v>3</v>
      </c>
      <c r="AU577" s="25">
        <v>567</v>
      </c>
      <c r="AV577" s="25">
        <v>0.99152981100580129</v>
      </c>
      <c r="AW577" s="25">
        <v>0.99248551262378826</v>
      </c>
      <c r="AX577" s="25">
        <v>0.98878055893206396</v>
      </c>
      <c r="AY577" s="25">
        <v>0.99242689460071865</v>
      </c>
      <c r="AZ577" s="25">
        <v>0.99540421220050102</v>
      </c>
      <c r="BA577" s="25">
        <v>0.99112233662374571</v>
      </c>
      <c r="BB577" s="25">
        <v>0.98763786331020986</v>
      </c>
      <c r="BC577" s="25">
        <v>0.98788425383468026</v>
      </c>
      <c r="BD577" s="25">
        <v>0.97924078885906507</v>
      </c>
      <c r="BE577" s="25">
        <v>0.9886829470772861</v>
      </c>
      <c r="BF577" s="25">
        <v>0.99063767088227916</v>
      </c>
      <c r="BG577" s="25">
        <v>0.98790865503787972</v>
      </c>
      <c r="BH577" s="25">
        <v>0.97924078885906507</v>
      </c>
      <c r="BI577" s="25">
        <v>0.98944529287254745</v>
      </c>
    </row>
    <row r="578" spans="29:61">
      <c r="AC578" s="49">
        <v>575</v>
      </c>
      <c r="AD578" s="90">
        <f t="shared" ca="1" si="193"/>
        <v>46093.888938500284</v>
      </c>
      <c r="AE578" s="49" t="str">
        <f t="shared" ca="1" si="194"/>
        <v>EQUIPO 1</v>
      </c>
      <c r="AF578" s="49" t="str">
        <f t="shared" ca="1" si="195"/>
        <v>INICIO</v>
      </c>
      <c r="AG578" s="49">
        <f t="shared" ca="1" si="202"/>
        <v>0</v>
      </c>
      <c r="AH578" s="49">
        <f t="shared" ca="1" si="203"/>
        <v>1</v>
      </c>
      <c r="AI578" s="49">
        <f t="shared" ca="1" si="196"/>
        <v>1</v>
      </c>
      <c r="AJ578" s="49">
        <f t="shared" ca="1" si="197"/>
        <v>5400</v>
      </c>
      <c r="AK578" s="49">
        <f t="shared" ca="1" si="198"/>
        <v>2.0707054450758733</v>
      </c>
      <c r="AL578" s="49">
        <f t="shared" ca="1" si="199"/>
        <v>11181.809403409716</v>
      </c>
      <c r="AM578" s="49">
        <f t="shared" ca="1" si="192"/>
        <v>20499.983906251146</v>
      </c>
      <c r="AN578" s="49">
        <f t="shared" ca="1" si="200"/>
        <v>2026</v>
      </c>
      <c r="AO578" s="49">
        <f t="shared" ca="1" si="201"/>
        <v>3</v>
      </c>
      <c r="AU578" s="25">
        <v>568</v>
      </c>
      <c r="AV578" s="25">
        <v>0.99282794891083603</v>
      </c>
      <c r="AW578" s="25">
        <v>0.99737521520363603</v>
      </c>
      <c r="AX578" s="25">
        <v>0.99448777980968661</v>
      </c>
      <c r="AY578" s="25">
        <v>0.98735017216150267</v>
      </c>
      <c r="AZ578" s="25">
        <v>0.9897141654911189</v>
      </c>
      <c r="BA578" s="25">
        <v>0.98829176100963123</v>
      </c>
      <c r="BB578" s="25">
        <v>0.98172903856685223</v>
      </c>
      <c r="BC578" s="25">
        <v>0.98481935930326336</v>
      </c>
      <c r="BD578" s="25">
        <v>0.98665463134785203</v>
      </c>
      <c r="BE578" s="25">
        <v>0.99511078963422506</v>
      </c>
      <c r="BF578" s="25">
        <v>0.98280067649951264</v>
      </c>
      <c r="BG578" s="25">
        <v>0.99132867685409987</v>
      </c>
      <c r="BH578" s="25">
        <v>0.98172903856685223</v>
      </c>
      <c r="BI578" s="25">
        <v>0.9894148120447972</v>
      </c>
    </row>
    <row r="579" spans="29:61">
      <c r="AC579" s="49">
        <v>576</v>
      </c>
      <c r="AD579" s="90">
        <f t="shared" ca="1" si="193"/>
        <v>46093.975217893829</v>
      </c>
      <c r="AE579" s="49" t="str">
        <f t="shared" ca="1" si="194"/>
        <v>EQUIPO 2</v>
      </c>
      <c r="AF579" s="49" t="str">
        <f t="shared" ca="1" si="195"/>
        <v>INICIO</v>
      </c>
      <c r="AG579" s="49">
        <f t="shared" ca="1" si="202"/>
        <v>0</v>
      </c>
      <c r="AH579" s="49">
        <f t="shared" ca="1" si="203"/>
        <v>0</v>
      </c>
      <c r="AI579" s="49">
        <f t="shared" ca="1" si="196"/>
        <v>0</v>
      </c>
      <c r="AJ579" s="49">
        <f t="shared" ca="1" si="197"/>
        <v>0</v>
      </c>
      <c r="AK579" s="49">
        <f t="shared" ca="1" si="198"/>
        <v>1.7559537417255342</v>
      </c>
      <c r="AL579" s="49">
        <f t="shared" ca="1" si="199"/>
        <v>0</v>
      </c>
      <c r="AM579" s="49">
        <f t="shared" ca="1" si="192"/>
        <v>17383.942043082789</v>
      </c>
      <c r="AN579" s="49">
        <f t="shared" ca="1" si="200"/>
        <v>2026</v>
      </c>
      <c r="AO579" s="49">
        <f t="shared" ca="1" si="201"/>
        <v>3</v>
      </c>
      <c r="AU579" s="25">
        <v>569</v>
      </c>
      <c r="AV579" s="25">
        <v>0.98793656008186226</v>
      </c>
      <c r="AW579" s="25">
        <v>0.98867363736629676</v>
      </c>
      <c r="AX579" s="25">
        <v>0.9909125956891226</v>
      </c>
      <c r="AY579" s="25">
        <v>0.98423750821508882</v>
      </c>
      <c r="AZ579" s="25">
        <v>0.98411281456501032</v>
      </c>
      <c r="BA579" s="25">
        <v>0.98631958285034438</v>
      </c>
      <c r="BB579" s="25">
        <v>0.9841618442140988</v>
      </c>
      <c r="BC579" s="25">
        <v>0.9861444796868124</v>
      </c>
      <c r="BD579" s="25">
        <v>0.99002939575266247</v>
      </c>
      <c r="BE579" s="25">
        <v>0.97044518201951535</v>
      </c>
      <c r="BF579" s="25">
        <v>0.98067298645193768</v>
      </c>
      <c r="BG579" s="25">
        <v>0.98736213936505535</v>
      </c>
      <c r="BH579" s="25">
        <v>0.97044518201951535</v>
      </c>
      <c r="BI579" s="25">
        <v>0.9850889983021256</v>
      </c>
    </row>
    <row r="580" spans="29:61">
      <c r="AC580" s="49">
        <v>577</v>
      </c>
      <c r="AD580" s="90">
        <f t="shared" ca="1" si="193"/>
        <v>46094.048382633067</v>
      </c>
      <c r="AE580" s="49" t="str">
        <f t="shared" ca="1" si="194"/>
        <v>EQUIPO 1</v>
      </c>
      <c r="AF580" s="49" t="str">
        <f t="shared" ca="1" si="195"/>
        <v>FIN</v>
      </c>
      <c r="AG580" s="49">
        <f t="shared" ca="1" si="202"/>
        <v>1</v>
      </c>
      <c r="AH580" s="49">
        <f t="shared" ca="1" si="203"/>
        <v>0</v>
      </c>
      <c r="AI580" s="49">
        <f t="shared" ca="1" si="196"/>
        <v>1</v>
      </c>
      <c r="AJ580" s="49">
        <f t="shared" ca="1" si="197"/>
        <v>4500</v>
      </c>
      <c r="AK580" s="49">
        <f t="shared" ca="1" si="198"/>
        <v>2.2398881549597718</v>
      </c>
      <c r="AL580" s="49">
        <f t="shared" ca="1" si="199"/>
        <v>10079.496697318973</v>
      </c>
      <c r="AM580" s="49">
        <f t="shared" ref="AM580:AM643" ca="1" si="204">$AR$2*AK580</f>
        <v>22174.892734101741</v>
      </c>
      <c r="AN580" s="49">
        <f t="shared" ca="1" si="200"/>
        <v>2026</v>
      </c>
      <c r="AO580" s="49">
        <f t="shared" ca="1" si="201"/>
        <v>3</v>
      </c>
      <c r="AU580" s="25">
        <v>570</v>
      </c>
      <c r="AV580" s="25">
        <v>0.99029284785226046</v>
      </c>
      <c r="AW580" s="25">
        <v>0.988271087737703</v>
      </c>
      <c r="AX580" s="25">
        <v>0.97772181376119982</v>
      </c>
      <c r="AY580" s="25">
        <v>0.99280370100902238</v>
      </c>
      <c r="AZ580" s="25">
        <v>0.97250011034663297</v>
      </c>
      <c r="BA580" s="25">
        <v>0.98760500275587249</v>
      </c>
      <c r="BB580" s="25">
        <v>0.9815543489997538</v>
      </c>
      <c r="BC580" s="25">
        <v>0.98686038026567202</v>
      </c>
      <c r="BD580" s="25">
        <v>0.98169925405775815</v>
      </c>
      <c r="BE580" s="25">
        <v>0.98318118923498221</v>
      </c>
      <c r="BF580" s="25">
        <v>0.97505852688947503</v>
      </c>
      <c r="BG580" s="25">
        <v>0.97993550012186004</v>
      </c>
      <c r="BH580" s="25">
        <v>0.97250011034663297</v>
      </c>
      <c r="BI580" s="25">
        <v>0.98302402409097955</v>
      </c>
    </row>
    <row r="581" spans="29:61">
      <c r="AC581" s="49">
        <v>578</v>
      </c>
      <c r="AD581" s="90">
        <f t="shared" ref="AD581:AD644" ca="1" si="205">SMALL($W$5:$AA$504,AC581)</f>
        <v>46094.141711306191</v>
      </c>
      <c r="AE581" s="49" t="str">
        <f t="shared" ref="AE581:AE644" ca="1" si="206">IFERROR(IF(VLOOKUP(AD581,$W$5:$W$504,1,0)&gt;0,$W$3,""),IFERROR(IF(VLOOKUP(AD581,$X$5:$X$504,1,0)&gt;0,$X$3,""),IFERROR(IF(VLOOKUP(AD581,$Y$5:$Y$504,1,0)&gt;0,$Y$3,""),IFERROR(IF(VLOOKUP(AD581,$Z$5:$Z$504,1,0)&gt;0,$Z$3,""),IFERROR(IF(VLOOKUP(AD581,$AA$5:$AA$64,1,0)&gt;0,$AA$3,""),"ERROR")))))</f>
        <v>EQUIPO 2</v>
      </c>
      <c r="AF581" s="49" t="str">
        <f t="shared" ref="AF581:AF644" ca="1" si="207">IFERROR(IF(VLOOKUP(AD581,$W$5:$W$504,1,0)&gt;0,$W$4,""),IFERROR(IF(VLOOKUP(AD581,$X$5:$X$504,1,0)&gt;0,$X$4,""),IFERROR(IF(VLOOKUP(AD581,$Y$5:$Y$504,1,0)&gt;0,$Y$4,""),IFERROR(IF(VLOOKUP(AD581,$Z$5:$Z$504,1,0)&gt;0,$Z$4,""),IFERROR(IF(VLOOKUP(AD581,$AA$5:$AA$64,1,0)&gt;0,$AA$3,""),"ERROR")))))</f>
        <v>FIN</v>
      </c>
      <c r="AG581" s="49">
        <f t="shared" ca="1" si="202"/>
        <v>1</v>
      </c>
      <c r="AH581" s="49">
        <f t="shared" ca="1" si="203"/>
        <v>1</v>
      </c>
      <c r="AI581" s="49">
        <f t="shared" ref="AI581:AI644" ca="1" si="208">IF(AG581=1,1,IF(AH581=1,1,0))</f>
        <v>1</v>
      </c>
      <c r="AJ581" s="49">
        <f t="shared" ref="AJ581:AJ644" ca="1" si="209">IF((IF(AG581=1,$F$3,0)+IF(AH581=1,$Q$3,0))&gt;$AR$2,$AR$2,IF(AG581=1,$F$3,0)+IF(AH581=1,$Q$3,0))</f>
        <v>9900</v>
      </c>
      <c r="AK581" s="49">
        <f t="shared" ref="AK581:AK644" ca="1" si="210">(AD582-AD581)*24</f>
        <v>17.676767051336356</v>
      </c>
      <c r="AL581" s="49">
        <f t="shared" ref="AL581:AL644" ca="1" si="211">AI581*AK581*AJ581</f>
        <v>174999.99380822992</v>
      </c>
      <c r="AM581" s="49">
        <f t="shared" ca="1" si="204"/>
        <v>174999.99380822992</v>
      </c>
      <c r="AN581" s="49">
        <f t="shared" ref="AN581:AN644" ca="1" si="212">YEAR(AD581)</f>
        <v>2026</v>
      </c>
      <c r="AO581" s="49">
        <f t="shared" ref="AO581:AO644" ca="1" si="213">MONTH(AD581)</f>
        <v>3</v>
      </c>
      <c r="AU581" s="25">
        <v>571</v>
      </c>
      <c r="AV581" s="25">
        <v>0.99729970532882195</v>
      </c>
      <c r="AW581" s="25">
        <v>0.98642468105213355</v>
      </c>
      <c r="AX581" s="25">
        <v>0.98603557459075075</v>
      </c>
      <c r="AY581" s="25">
        <v>0.9794519760842656</v>
      </c>
      <c r="AZ581" s="25">
        <v>0.98257990370574022</v>
      </c>
      <c r="BA581" s="25">
        <v>0.98877369677883864</v>
      </c>
      <c r="BB581" s="25">
        <v>0.99304370618474991</v>
      </c>
      <c r="BC581" s="25">
        <v>0.98760581448981533</v>
      </c>
      <c r="BD581" s="25">
        <v>0.9867422250920318</v>
      </c>
      <c r="BE581" s="25">
        <v>0.99530726346813592</v>
      </c>
      <c r="BF581" s="25">
        <v>0.9956459912992256</v>
      </c>
      <c r="BG581" s="25">
        <v>0.98600761905087908</v>
      </c>
      <c r="BH581" s="25">
        <v>0.9794519760842656</v>
      </c>
      <c r="BI581" s="25">
        <v>0.98878022393078779</v>
      </c>
    </row>
    <row r="582" spans="29:61">
      <c r="AC582" s="49">
        <v>579</v>
      </c>
      <c r="AD582" s="90">
        <f t="shared" ca="1" si="205"/>
        <v>46094.878243266663</v>
      </c>
      <c r="AE582" s="49" t="str">
        <f t="shared" ca="1" si="206"/>
        <v>EQUIPO 1</v>
      </c>
      <c r="AF582" s="49" t="str">
        <f t="shared" ca="1" si="207"/>
        <v>INICIO</v>
      </c>
      <c r="AG582" s="49">
        <f t="shared" ref="AG582:AG645" ca="1" si="214">IF(AE582&lt;&gt;$AG$3,AG581,IF(AF582="INICIO",0,IF(AF582="FIN",1,"ERROR")))</f>
        <v>0</v>
      </c>
      <c r="AH582" s="49">
        <f t="shared" ref="AH582:AH645" ca="1" si="215">IF(AE582&lt;&gt;$AH$3,AH581,IF(AF582="INICIO",0,IF(AF582="FIN",1,"ERROR")))</f>
        <v>1</v>
      </c>
      <c r="AI582" s="49">
        <f t="shared" ca="1" si="208"/>
        <v>1</v>
      </c>
      <c r="AJ582" s="49">
        <f t="shared" ca="1" si="209"/>
        <v>5400</v>
      </c>
      <c r="AK582" s="49">
        <f t="shared" ca="1" si="210"/>
        <v>3.7246183243696578</v>
      </c>
      <c r="AL582" s="49">
        <f t="shared" ca="1" si="211"/>
        <v>20112.938951596152</v>
      </c>
      <c r="AM582" s="49">
        <f t="shared" ca="1" si="204"/>
        <v>36873.721411259612</v>
      </c>
      <c r="AN582" s="49">
        <f t="shared" ca="1" si="212"/>
        <v>2026</v>
      </c>
      <c r="AO582" s="49">
        <f t="shared" ca="1" si="213"/>
        <v>3</v>
      </c>
      <c r="AU582" s="25">
        <v>572</v>
      </c>
      <c r="AV582" s="25">
        <v>0.97917399655566306</v>
      </c>
      <c r="AW582" s="25">
        <v>0.98240713179299655</v>
      </c>
      <c r="AX582" s="25">
        <v>0.98474558405132617</v>
      </c>
      <c r="AY582" s="25">
        <v>0.99250202232386608</v>
      </c>
      <c r="AZ582" s="25">
        <v>0.98412187132628748</v>
      </c>
      <c r="BA582" s="25">
        <v>0.98862845850473435</v>
      </c>
      <c r="BB582" s="25">
        <v>0.97928313142737411</v>
      </c>
      <c r="BC582" s="25">
        <v>0.98909607318430171</v>
      </c>
      <c r="BD582" s="25">
        <v>0.99021948657789827</v>
      </c>
      <c r="BE582" s="25">
        <v>0.99545130250458114</v>
      </c>
      <c r="BF582" s="25">
        <v>0.98606098347396864</v>
      </c>
      <c r="BG582" s="25">
        <v>0.98475566790700741</v>
      </c>
      <c r="BH582" s="25">
        <v>0.97917399655566306</v>
      </c>
      <c r="BI582" s="25">
        <v>0.98632699019134207</v>
      </c>
    </row>
    <row r="583" spans="29:61">
      <c r="AC583" s="49">
        <v>580</v>
      </c>
      <c r="AD583" s="90">
        <f t="shared" ca="1" si="205"/>
        <v>46095.033435696845</v>
      </c>
      <c r="AE583" s="49" t="str">
        <f t="shared" ca="1" si="206"/>
        <v>EQUIPO 1</v>
      </c>
      <c r="AF583" s="49" t="str">
        <f t="shared" ca="1" si="207"/>
        <v>FIN</v>
      </c>
      <c r="AG583" s="49">
        <f t="shared" ca="1" si="214"/>
        <v>1</v>
      </c>
      <c r="AH583" s="49">
        <f t="shared" ca="1" si="215"/>
        <v>1</v>
      </c>
      <c r="AI583" s="49">
        <f t="shared" ca="1" si="208"/>
        <v>1</v>
      </c>
      <c r="AJ583" s="49">
        <f t="shared" ca="1" si="209"/>
        <v>9900</v>
      </c>
      <c r="AK583" s="49">
        <f t="shared" ca="1" si="210"/>
        <v>92.610251604113728</v>
      </c>
      <c r="AL583" s="49">
        <f t="shared" ca="1" si="211"/>
        <v>916841.49088072591</v>
      </c>
      <c r="AM583" s="49">
        <f t="shared" ca="1" si="204"/>
        <v>916841.49088072591</v>
      </c>
      <c r="AN583" s="49">
        <f t="shared" ca="1" si="212"/>
        <v>2026</v>
      </c>
      <c r="AO583" s="49">
        <f t="shared" ca="1" si="213"/>
        <v>3</v>
      </c>
      <c r="AU583" s="25">
        <v>573</v>
      </c>
      <c r="AV583" s="25">
        <v>0.97438077885497887</v>
      </c>
      <c r="AW583" s="25">
        <v>0.9974609597812184</v>
      </c>
      <c r="AX583" s="25">
        <v>0.98313366766300236</v>
      </c>
      <c r="AY583" s="25">
        <v>0.99425109633361386</v>
      </c>
      <c r="AZ583" s="25">
        <v>0.98585575880831267</v>
      </c>
      <c r="BA583" s="25">
        <v>0.98733174904440524</v>
      </c>
      <c r="BB583" s="25">
        <v>0.98327497631303118</v>
      </c>
      <c r="BC583" s="25">
        <v>0.98052721718331948</v>
      </c>
      <c r="BD583" s="25">
        <v>0.98195334152927716</v>
      </c>
      <c r="BE583" s="25">
        <v>0.96570511342470888</v>
      </c>
      <c r="BF583" s="25">
        <v>0.98361590613095573</v>
      </c>
      <c r="BG583" s="25">
        <v>0.99024287477063355</v>
      </c>
      <c r="BH583" s="25">
        <v>0.96570511342470888</v>
      </c>
      <c r="BI583" s="25">
        <v>0.98392089779382652</v>
      </c>
    </row>
    <row r="584" spans="29:61">
      <c r="AC584" s="49">
        <v>581</v>
      </c>
      <c r="AD584" s="90">
        <f t="shared" ca="1" si="205"/>
        <v>46098.89219618035</v>
      </c>
      <c r="AE584" s="49" t="str">
        <f t="shared" ca="1" si="206"/>
        <v>EQUIPO 1</v>
      </c>
      <c r="AF584" s="49" t="str">
        <f t="shared" ca="1" si="207"/>
        <v>INICIO</v>
      </c>
      <c r="AG584" s="49">
        <f t="shared" ca="1" si="214"/>
        <v>0</v>
      </c>
      <c r="AH584" s="49">
        <f t="shared" ca="1" si="215"/>
        <v>1</v>
      </c>
      <c r="AI584" s="49">
        <f t="shared" ca="1" si="208"/>
        <v>1</v>
      </c>
      <c r="AJ584" s="49">
        <f t="shared" ca="1" si="209"/>
        <v>5400</v>
      </c>
      <c r="AK584" s="49">
        <f t="shared" ca="1" si="210"/>
        <v>3.6990461879759096</v>
      </c>
      <c r="AL584" s="49">
        <f t="shared" ca="1" si="211"/>
        <v>19974.849415069912</v>
      </c>
      <c r="AM584" s="49">
        <f t="shared" ca="1" si="204"/>
        <v>36620.557260961505</v>
      </c>
      <c r="AN584" s="49">
        <f t="shared" ca="1" si="212"/>
        <v>2026</v>
      </c>
      <c r="AO584" s="49">
        <f t="shared" ca="1" si="213"/>
        <v>3</v>
      </c>
      <c r="AU584" s="25">
        <v>574</v>
      </c>
      <c r="AV584" s="25">
        <v>0.98792663269703163</v>
      </c>
      <c r="AW584" s="25">
        <v>0.98866687537023035</v>
      </c>
      <c r="AX584" s="25">
        <v>0.9908106597324996</v>
      </c>
      <c r="AY584" s="25">
        <v>0.98363035812269717</v>
      </c>
      <c r="AZ584" s="25">
        <v>0.98856518040083441</v>
      </c>
      <c r="BA584" s="25">
        <v>0.98550057583406947</v>
      </c>
      <c r="BB584" s="25">
        <v>0.98896748766806952</v>
      </c>
      <c r="BC584" s="25">
        <v>0.99089609982452875</v>
      </c>
      <c r="BD584" s="25">
        <v>0.9809465976849957</v>
      </c>
      <c r="BE584" s="25">
        <v>0.98634608633903031</v>
      </c>
      <c r="BF584" s="25">
        <v>0.98714517530187906</v>
      </c>
      <c r="BG584" s="25">
        <v>0.98998733426328056</v>
      </c>
      <c r="BH584" s="25">
        <v>0.9809465976849957</v>
      </c>
      <c r="BI584" s="25">
        <v>0.98747589425311766</v>
      </c>
    </row>
    <row r="585" spans="29:61">
      <c r="AC585" s="49">
        <v>582</v>
      </c>
      <c r="AD585" s="90">
        <f t="shared" ca="1" si="205"/>
        <v>46099.046323104849</v>
      </c>
      <c r="AE585" s="49" t="str">
        <f t="shared" ca="1" si="206"/>
        <v>EQUIPO 1</v>
      </c>
      <c r="AF585" s="49" t="str">
        <f t="shared" ca="1" si="207"/>
        <v>FIN</v>
      </c>
      <c r="AG585" s="49">
        <f t="shared" ca="1" si="214"/>
        <v>1</v>
      </c>
      <c r="AH585" s="49">
        <f t="shared" ca="1" si="215"/>
        <v>1</v>
      </c>
      <c r="AI585" s="49">
        <f t="shared" ca="1" si="208"/>
        <v>1</v>
      </c>
      <c r="AJ585" s="49">
        <f t="shared" ca="1" si="209"/>
        <v>9900</v>
      </c>
      <c r="AK585" s="49">
        <f t="shared" ca="1" si="210"/>
        <v>29.872772717499174</v>
      </c>
      <c r="AL585" s="49">
        <f t="shared" ca="1" si="211"/>
        <v>295740.44990324182</v>
      </c>
      <c r="AM585" s="49">
        <f t="shared" ca="1" si="204"/>
        <v>295740.44990324182</v>
      </c>
      <c r="AN585" s="49">
        <f t="shared" ca="1" si="212"/>
        <v>2026</v>
      </c>
      <c r="AO585" s="49">
        <f t="shared" ca="1" si="213"/>
        <v>3</v>
      </c>
      <c r="AU585" s="25">
        <v>575</v>
      </c>
      <c r="AV585" s="25">
        <v>0.9827561658975108</v>
      </c>
      <c r="AW585" s="25">
        <v>0.98805790430026097</v>
      </c>
      <c r="AX585" s="25">
        <v>0.98973490417491305</v>
      </c>
      <c r="AY585" s="25">
        <v>0.98700039001457063</v>
      </c>
      <c r="AZ585" s="25">
        <v>0.97077392314644695</v>
      </c>
      <c r="BA585" s="25">
        <v>0.99278854285973162</v>
      </c>
      <c r="BB585" s="25">
        <v>0.99750158681365741</v>
      </c>
      <c r="BC585" s="25">
        <v>0.98298662524404912</v>
      </c>
      <c r="BD585" s="25">
        <v>0.98968498323044773</v>
      </c>
      <c r="BE585" s="25">
        <v>0.99148180423780008</v>
      </c>
      <c r="BF585" s="25">
        <v>0.98414794399123451</v>
      </c>
      <c r="BG585" s="25">
        <v>0.98648558087420579</v>
      </c>
      <c r="BH585" s="25">
        <v>0.97077392314644695</v>
      </c>
      <c r="BI585" s="25">
        <v>0.98696364534326975</v>
      </c>
    </row>
    <row r="586" spans="29:61">
      <c r="AC586" s="49">
        <v>583</v>
      </c>
      <c r="AD586" s="90">
        <f t="shared" ca="1" si="205"/>
        <v>46100.291021968078</v>
      </c>
      <c r="AE586" s="49" t="str">
        <f t="shared" ca="1" si="206"/>
        <v>EQUIPO 2</v>
      </c>
      <c r="AF586" s="49" t="str">
        <f t="shared" ca="1" si="207"/>
        <v>INICIO</v>
      </c>
      <c r="AG586" s="49">
        <f t="shared" ca="1" si="214"/>
        <v>1</v>
      </c>
      <c r="AH586" s="49">
        <f t="shared" ca="1" si="215"/>
        <v>0</v>
      </c>
      <c r="AI586" s="49">
        <f t="shared" ca="1" si="208"/>
        <v>1</v>
      </c>
      <c r="AJ586" s="49">
        <f t="shared" ca="1" si="209"/>
        <v>4500</v>
      </c>
      <c r="AK586" s="49">
        <f t="shared" ca="1" si="210"/>
        <v>3.7607328277663328</v>
      </c>
      <c r="AL586" s="49">
        <f t="shared" ca="1" si="211"/>
        <v>16923.297724948497</v>
      </c>
      <c r="AM586" s="49">
        <f t="shared" ca="1" si="204"/>
        <v>37231.254994886694</v>
      </c>
      <c r="AN586" s="49">
        <f t="shared" ca="1" si="212"/>
        <v>2026</v>
      </c>
      <c r="AO586" s="49">
        <f t="shared" ca="1" si="213"/>
        <v>3</v>
      </c>
      <c r="AU586" s="25">
        <v>576</v>
      </c>
      <c r="AV586" s="25">
        <v>0.98388496154758753</v>
      </c>
      <c r="AW586" s="25">
        <v>0.979309637081624</v>
      </c>
      <c r="AX586" s="25">
        <v>0.99758103573918422</v>
      </c>
      <c r="AY586" s="25">
        <v>0.98973091451205319</v>
      </c>
      <c r="AZ586" s="25">
        <v>0.98252433844769616</v>
      </c>
      <c r="BA586" s="25">
        <v>0.97856728787720038</v>
      </c>
      <c r="BB586" s="25">
        <v>0.99493594909762118</v>
      </c>
      <c r="BC586" s="25">
        <v>0.97915070429278939</v>
      </c>
      <c r="BD586" s="25">
        <v>0.99178087583926033</v>
      </c>
      <c r="BE586" s="25">
        <v>0.98648488478573082</v>
      </c>
      <c r="BF586" s="25">
        <v>0.98159238119672709</v>
      </c>
      <c r="BG586" s="25">
        <v>0.9782112055664075</v>
      </c>
      <c r="BH586" s="25">
        <v>0.9782112055664075</v>
      </c>
      <c r="BI586" s="25">
        <v>0.98532600377273938</v>
      </c>
    </row>
    <row r="587" spans="29:61">
      <c r="AC587" s="49">
        <v>584</v>
      </c>
      <c r="AD587" s="90">
        <f t="shared" ca="1" si="205"/>
        <v>46100.447719169235</v>
      </c>
      <c r="AE587" s="49" t="str">
        <f t="shared" ca="1" si="206"/>
        <v>EQUIPO 2</v>
      </c>
      <c r="AF587" s="49" t="str">
        <f t="shared" ca="1" si="207"/>
        <v>FIN</v>
      </c>
      <c r="AG587" s="49">
        <f t="shared" ca="1" si="214"/>
        <v>1</v>
      </c>
      <c r="AH587" s="49">
        <f t="shared" ca="1" si="215"/>
        <v>1</v>
      </c>
      <c r="AI587" s="49">
        <f t="shared" ca="1" si="208"/>
        <v>1</v>
      </c>
      <c r="AJ587" s="49">
        <f t="shared" ca="1" si="209"/>
        <v>9900</v>
      </c>
      <c r="AK587" s="49">
        <f t="shared" ca="1" si="210"/>
        <v>56.208985204459168</v>
      </c>
      <c r="AL587" s="49">
        <f t="shared" ca="1" si="211"/>
        <v>556468.95352414576</v>
      </c>
      <c r="AM587" s="49">
        <f t="shared" ca="1" si="204"/>
        <v>556468.95352414576</v>
      </c>
      <c r="AN587" s="49">
        <f t="shared" ca="1" si="212"/>
        <v>2026</v>
      </c>
      <c r="AO587" s="49">
        <f t="shared" ca="1" si="213"/>
        <v>3</v>
      </c>
      <c r="AU587" s="25">
        <v>577</v>
      </c>
      <c r="AV587" s="25">
        <v>0.99518711190841835</v>
      </c>
      <c r="AW587" s="25">
        <v>0.98714046406846345</v>
      </c>
      <c r="AX587" s="25">
        <v>0.99327925834041342</v>
      </c>
      <c r="AY587" s="25">
        <v>0.98188063780078472</v>
      </c>
      <c r="AZ587" s="25">
        <v>0.98619616304520741</v>
      </c>
      <c r="BA587" s="25">
        <v>0.98093579704822564</v>
      </c>
      <c r="BB587" s="25">
        <v>0.98035033399086746</v>
      </c>
      <c r="BC587" s="25">
        <v>0.9900090599020942</v>
      </c>
      <c r="BD587" s="25">
        <v>0.97672456574383115</v>
      </c>
      <c r="BE587" s="25">
        <v>0.98571874357103539</v>
      </c>
      <c r="BF587" s="25">
        <v>0.99199995172159761</v>
      </c>
      <c r="BG587" s="25">
        <v>1</v>
      </c>
      <c r="BH587" s="25">
        <v>0.97672456574383115</v>
      </c>
      <c r="BI587" s="25">
        <v>0.98747482429420941</v>
      </c>
    </row>
    <row r="588" spans="29:61">
      <c r="AC588" s="49">
        <v>585</v>
      </c>
      <c r="AD588" s="90">
        <f t="shared" ca="1" si="205"/>
        <v>46102.789760219421</v>
      </c>
      <c r="AE588" s="49" t="str">
        <f t="shared" ca="1" si="206"/>
        <v>EQUIPO 2</v>
      </c>
      <c r="AF588" s="49" t="str">
        <f t="shared" ca="1" si="207"/>
        <v>INICIO</v>
      </c>
      <c r="AG588" s="49">
        <f t="shared" ca="1" si="214"/>
        <v>1</v>
      </c>
      <c r="AH588" s="49">
        <f t="shared" ca="1" si="215"/>
        <v>0</v>
      </c>
      <c r="AI588" s="49">
        <f t="shared" ca="1" si="208"/>
        <v>1</v>
      </c>
      <c r="AJ588" s="49">
        <f t="shared" ca="1" si="209"/>
        <v>4500</v>
      </c>
      <c r="AK588" s="49">
        <f t="shared" ca="1" si="210"/>
        <v>3.8364534801221453</v>
      </c>
      <c r="AL588" s="49">
        <f t="shared" ca="1" si="211"/>
        <v>17264.040660549654</v>
      </c>
      <c r="AM588" s="49">
        <f t="shared" ca="1" si="204"/>
        <v>37980.889453209238</v>
      </c>
      <c r="AN588" s="49">
        <f t="shared" ca="1" si="212"/>
        <v>2026</v>
      </c>
      <c r="AO588" s="49">
        <f t="shared" ca="1" si="213"/>
        <v>3</v>
      </c>
      <c r="AU588" s="25">
        <v>578</v>
      </c>
      <c r="AV588" s="25">
        <v>0.97360366507156437</v>
      </c>
      <c r="AW588" s="25">
        <v>0.98618911636078477</v>
      </c>
      <c r="AX588" s="25">
        <v>0.98522393221586202</v>
      </c>
      <c r="AY588" s="25">
        <v>0.9764578281497347</v>
      </c>
      <c r="AZ588" s="25">
        <v>0.98566280626257452</v>
      </c>
      <c r="BA588" s="25">
        <v>0.97859953969194924</v>
      </c>
      <c r="BB588" s="25">
        <v>0.98519037875120719</v>
      </c>
      <c r="BC588" s="25">
        <v>0.9818445625418406</v>
      </c>
      <c r="BD588" s="25">
        <v>0.99310868056931001</v>
      </c>
      <c r="BE588" s="25">
        <v>0.98628539278461658</v>
      </c>
      <c r="BF588" s="25">
        <v>0.98938452419002465</v>
      </c>
      <c r="BG588" s="25">
        <v>0.98661627157255349</v>
      </c>
      <c r="BH588" s="25">
        <v>0.97360366507156437</v>
      </c>
      <c r="BI588" s="25">
        <v>0.98411058045774846</v>
      </c>
    </row>
    <row r="589" spans="29:61">
      <c r="AC589" s="49">
        <v>586</v>
      </c>
      <c r="AD589" s="90">
        <f t="shared" ca="1" si="205"/>
        <v>46102.949612447759</v>
      </c>
      <c r="AE589" s="49" t="str">
        <f t="shared" ca="1" si="206"/>
        <v>EQUIPO 2</v>
      </c>
      <c r="AF589" s="49" t="str">
        <f t="shared" ca="1" si="207"/>
        <v>FIN</v>
      </c>
      <c r="AG589" s="49">
        <f t="shared" ca="1" si="214"/>
        <v>1</v>
      </c>
      <c r="AH589" s="49">
        <f t="shared" ca="1" si="215"/>
        <v>1</v>
      </c>
      <c r="AI589" s="49">
        <f t="shared" ca="1" si="208"/>
        <v>1</v>
      </c>
      <c r="AJ589" s="49">
        <f t="shared" ca="1" si="209"/>
        <v>9900</v>
      </c>
      <c r="AK589" s="49">
        <f t="shared" ca="1" si="210"/>
        <v>45.028009970323183</v>
      </c>
      <c r="AL589" s="49">
        <f t="shared" ca="1" si="211"/>
        <v>445777.29870619951</v>
      </c>
      <c r="AM589" s="49">
        <f t="shared" ca="1" si="204"/>
        <v>445777.29870619951</v>
      </c>
      <c r="AN589" s="49">
        <f t="shared" ca="1" si="212"/>
        <v>2026</v>
      </c>
      <c r="AO589" s="49">
        <f t="shared" ca="1" si="213"/>
        <v>3</v>
      </c>
      <c r="AU589" s="25">
        <v>579</v>
      </c>
      <c r="AV589" s="25">
        <v>0.99044361543823156</v>
      </c>
      <c r="AW589" s="25">
        <v>0.99348549643115625</v>
      </c>
      <c r="AX589" s="25">
        <v>0.9761672134326097</v>
      </c>
      <c r="AY589" s="25">
        <v>0.98564893157130085</v>
      </c>
      <c r="AZ589" s="25">
        <v>0.99511583095682798</v>
      </c>
      <c r="BA589" s="25">
        <v>0.98319458003556304</v>
      </c>
      <c r="BB589" s="25">
        <v>0.9863285589051034</v>
      </c>
      <c r="BC589" s="25">
        <v>0.99228825881985938</v>
      </c>
      <c r="BD589" s="25">
        <v>0.99299712820263086</v>
      </c>
      <c r="BE589" s="25">
        <v>0.98809365861089138</v>
      </c>
      <c r="BF589" s="25">
        <v>0.97785291630246907</v>
      </c>
      <c r="BG589" s="25">
        <v>0.98757793458647314</v>
      </c>
      <c r="BH589" s="25">
        <v>0.9761672134326097</v>
      </c>
      <c r="BI589" s="25">
        <v>0.98746381275829209</v>
      </c>
    </row>
    <row r="590" spans="29:61">
      <c r="AC590" s="49">
        <v>587</v>
      </c>
      <c r="AD590" s="90">
        <f t="shared" ca="1" si="205"/>
        <v>46104.825779529856</v>
      </c>
      <c r="AE590" s="49" t="str">
        <f t="shared" ca="1" si="206"/>
        <v>EQUIPO 1</v>
      </c>
      <c r="AF590" s="49" t="str">
        <f t="shared" ca="1" si="207"/>
        <v>INICIO</v>
      </c>
      <c r="AG590" s="49">
        <f t="shared" ca="1" si="214"/>
        <v>0</v>
      </c>
      <c r="AH590" s="49">
        <f t="shared" ca="1" si="215"/>
        <v>1</v>
      </c>
      <c r="AI590" s="49">
        <f t="shared" ca="1" si="208"/>
        <v>1</v>
      </c>
      <c r="AJ590" s="49">
        <f t="shared" ca="1" si="209"/>
        <v>5400</v>
      </c>
      <c r="AK590" s="49">
        <f t="shared" ca="1" si="210"/>
        <v>3.4235018182662316</v>
      </c>
      <c r="AL590" s="49">
        <f t="shared" ca="1" si="211"/>
        <v>18486.90981863765</v>
      </c>
      <c r="AM590" s="49">
        <f t="shared" ca="1" si="204"/>
        <v>33892.668000835693</v>
      </c>
      <c r="AN590" s="49">
        <f t="shared" ca="1" si="212"/>
        <v>2026</v>
      </c>
      <c r="AO590" s="49">
        <f t="shared" ca="1" si="213"/>
        <v>3</v>
      </c>
      <c r="AU590" s="25">
        <v>580</v>
      </c>
      <c r="AV590" s="25">
        <v>0.98575697580150035</v>
      </c>
      <c r="AW590" s="25">
        <v>0.9883793092385823</v>
      </c>
      <c r="AX590" s="25">
        <v>0.97891076921007891</v>
      </c>
      <c r="AY590" s="25">
        <v>0.98493204215829611</v>
      </c>
      <c r="AZ590" s="25">
        <v>0.99785715338510395</v>
      </c>
      <c r="BA590" s="25">
        <v>0.99500004623934579</v>
      </c>
      <c r="BB590" s="25">
        <v>0.99751602812082363</v>
      </c>
      <c r="BC590" s="25">
        <v>0.99023958823513991</v>
      </c>
      <c r="BD590" s="25">
        <v>0.98055987792099675</v>
      </c>
      <c r="BE590" s="25">
        <v>0.9884138934710397</v>
      </c>
      <c r="BF590" s="25">
        <v>0.98777475526499503</v>
      </c>
      <c r="BG590" s="25">
        <v>0.99571062621349948</v>
      </c>
      <c r="BH590" s="25">
        <v>0.97891076921007891</v>
      </c>
      <c r="BI590" s="25">
        <v>0.98928497405760418</v>
      </c>
    </row>
    <row r="591" spans="29:61">
      <c r="AC591" s="49">
        <v>588</v>
      </c>
      <c r="AD591" s="90">
        <f t="shared" ca="1" si="205"/>
        <v>46104.96842543895</v>
      </c>
      <c r="AE591" s="49" t="str">
        <f t="shared" ca="1" si="206"/>
        <v>EQUIPO 1</v>
      </c>
      <c r="AF591" s="49" t="str">
        <f t="shared" ca="1" si="207"/>
        <v>FIN</v>
      </c>
      <c r="AG591" s="49">
        <f t="shared" ca="1" si="214"/>
        <v>1</v>
      </c>
      <c r="AH591" s="49">
        <f t="shared" ca="1" si="215"/>
        <v>1</v>
      </c>
      <c r="AI591" s="49">
        <f t="shared" ca="1" si="208"/>
        <v>1</v>
      </c>
      <c r="AJ591" s="49">
        <f t="shared" ca="1" si="209"/>
        <v>9900</v>
      </c>
      <c r="AK591" s="49">
        <f t="shared" ca="1" si="210"/>
        <v>208.04604756186018</v>
      </c>
      <c r="AL591" s="49">
        <f t="shared" ca="1" si="211"/>
        <v>2059655.8708624158</v>
      </c>
      <c r="AM591" s="49">
        <f t="shared" ca="1" si="204"/>
        <v>2059655.8708624158</v>
      </c>
      <c r="AN591" s="49">
        <f t="shared" ca="1" si="212"/>
        <v>2026</v>
      </c>
      <c r="AO591" s="49">
        <f t="shared" ca="1" si="213"/>
        <v>3</v>
      </c>
      <c r="AU591" s="25">
        <v>581</v>
      </c>
      <c r="AV591" s="25">
        <v>0.9880757778162883</v>
      </c>
      <c r="AW591" s="25">
        <v>0.99317149952136974</v>
      </c>
      <c r="AX591" s="25">
        <v>0.99029987111642503</v>
      </c>
      <c r="AY591" s="25">
        <v>0.99342079710968167</v>
      </c>
      <c r="AZ591" s="25">
        <v>0.99606766569914362</v>
      </c>
      <c r="BA591" s="25">
        <v>0.98931178871077419</v>
      </c>
      <c r="BB591" s="25">
        <v>0.98966384795199935</v>
      </c>
      <c r="BC591" s="25">
        <v>0.98118520790557173</v>
      </c>
      <c r="BD591" s="25">
        <v>0.99037634318323964</v>
      </c>
      <c r="BE591" s="25">
        <v>0.98765118688553544</v>
      </c>
      <c r="BF591" s="25">
        <v>0.99187738826493099</v>
      </c>
      <c r="BG591" s="25">
        <v>0.98410951276723735</v>
      </c>
      <c r="BH591" s="25">
        <v>0.98118520790557173</v>
      </c>
      <c r="BI591" s="25">
        <v>0.9895913012078672</v>
      </c>
    </row>
    <row r="592" spans="29:61">
      <c r="AC592" s="49">
        <v>589</v>
      </c>
      <c r="AD592" s="90">
        <f t="shared" ca="1" si="205"/>
        <v>46113.637010754028</v>
      </c>
      <c r="AE592" s="49" t="str">
        <f t="shared" ca="1" si="206"/>
        <v>EQUIPO 2</v>
      </c>
      <c r="AF592" s="49" t="str">
        <f t="shared" ca="1" si="207"/>
        <v>INICIO</v>
      </c>
      <c r="AG592" s="49">
        <f t="shared" ca="1" si="214"/>
        <v>1</v>
      </c>
      <c r="AH592" s="49">
        <f t="shared" ca="1" si="215"/>
        <v>0</v>
      </c>
      <c r="AI592" s="49">
        <f t="shared" ca="1" si="208"/>
        <v>1</v>
      </c>
      <c r="AJ592" s="49">
        <f t="shared" ca="1" si="209"/>
        <v>4500</v>
      </c>
      <c r="AK592" s="49">
        <f t="shared" ca="1" si="210"/>
        <v>3.1263466065865941</v>
      </c>
      <c r="AL592" s="49">
        <f t="shared" ca="1" si="211"/>
        <v>14068.559729639674</v>
      </c>
      <c r="AM592" s="49">
        <f t="shared" ca="1" si="204"/>
        <v>30950.831405207282</v>
      </c>
      <c r="AN592" s="49">
        <f t="shared" ca="1" si="212"/>
        <v>2026</v>
      </c>
      <c r="AO592" s="49">
        <f t="shared" ca="1" si="213"/>
        <v>4</v>
      </c>
      <c r="AU592" s="25">
        <v>582</v>
      </c>
      <c r="AV592" s="25">
        <v>0.98060985969092462</v>
      </c>
      <c r="AW592" s="25">
        <v>0.98653622519911432</v>
      </c>
      <c r="AX592" s="25">
        <v>0.98855043358798622</v>
      </c>
      <c r="AY592" s="25">
        <v>0.98994486613210275</v>
      </c>
      <c r="AZ592" s="25">
        <v>0.98679474460212735</v>
      </c>
      <c r="BA592" s="25">
        <v>0.9760134712468157</v>
      </c>
      <c r="BB592" s="25">
        <v>0.99500228648019451</v>
      </c>
      <c r="BC592" s="25">
        <v>0.98653032046102884</v>
      </c>
      <c r="BD592" s="25">
        <v>0.98167804123008373</v>
      </c>
      <c r="BE592" s="25">
        <v>0.98337739375367439</v>
      </c>
      <c r="BF592" s="25">
        <v>0.98166928108191598</v>
      </c>
      <c r="BG592" s="25">
        <v>0.98731953949611884</v>
      </c>
      <c r="BH592" s="25">
        <v>0.9760134712468157</v>
      </c>
      <c r="BI592" s="25">
        <v>0.98534291183821288</v>
      </c>
    </row>
    <row r="593" spans="29:61">
      <c r="AC593" s="49">
        <v>590</v>
      </c>
      <c r="AD593" s="90">
        <f t="shared" ca="1" si="205"/>
        <v>46113.767275195969</v>
      </c>
      <c r="AE593" s="49" t="str">
        <f t="shared" ca="1" si="206"/>
        <v>EQUIPO 2</v>
      </c>
      <c r="AF593" s="49" t="str">
        <f t="shared" ca="1" si="207"/>
        <v>FIN</v>
      </c>
      <c r="AG593" s="49">
        <f t="shared" ca="1" si="214"/>
        <v>1</v>
      </c>
      <c r="AH593" s="49">
        <f t="shared" ca="1" si="215"/>
        <v>1</v>
      </c>
      <c r="AI593" s="49">
        <f t="shared" ca="1" si="208"/>
        <v>1</v>
      </c>
      <c r="AJ593" s="49">
        <f t="shared" ca="1" si="209"/>
        <v>9900</v>
      </c>
      <c r="AK593" s="49">
        <f t="shared" ca="1" si="210"/>
        <v>40.476438054232858</v>
      </c>
      <c r="AL593" s="49">
        <f t="shared" ca="1" si="211"/>
        <v>400716.7367369053</v>
      </c>
      <c r="AM593" s="49">
        <f t="shared" ca="1" si="204"/>
        <v>400716.7367369053</v>
      </c>
      <c r="AN593" s="49">
        <f t="shared" ca="1" si="212"/>
        <v>2026</v>
      </c>
      <c r="AO593" s="49">
        <f t="shared" ca="1" si="213"/>
        <v>4</v>
      </c>
      <c r="AU593" s="25">
        <v>583</v>
      </c>
      <c r="AV593" s="25">
        <v>0.99159904840595448</v>
      </c>
      <c r="AW593" s="25">
        <v>0.99071745605801487</v>
      </c>
      <c r="AX593" s="25">
        <v>0.99758703610693389</v>
      </c>
      <c r="AY593" s="25">
        <v>0.99238544198728906</v>
      </c>
      <c r="AZ593" s="25">
        <v>0.97920647020492846</v>
      </c>
      <c r="BA593" s="25">
        <v>0.98356703115904109</v>
      </c>
      <c r="BB593" s="25">
        <v>0.97379470327211448</v>
      </c>
      <c r="BC593" s="25">
        <v>0.99596695885151287</v>
      </c>
      <c r="BD593" s="25">
        <v>0.98595891196353369</v>
      </c>
      <c r="BE593" s="25">
        <v>0.99126105665309405</v>
      </c>
      <c r="BF593" s="25">
        <v>0.98825287467501988</v>
      </c>
      <c r="BG593" s="25">
        <v>0.99139385210518982</v>
      </c>
      <c r="BH593" s="25">
        <v>0.97379470327211448</v>
      </c>
      <c r="BI593" s="25">
        <v>0.9884270516319672</v>
      </c>
    </row>
    <row r="594" spans="29:61">
      <c r="AC594" s="49">
        <v>591</v>
      </c>
      <c r="AD594" s="90">
        <f t="shared" ca="1" si="205"/>
        <v>46115.453793448229</v>
      </c>
      <c r="AE594" s="49" t="str">
        <f t="shared" ca="1" si="206"/>
        <v>EQUIPO 2</v>
      </c>
      <c r="AF594" s="49" t="str">
        <f t="shared" ca="1" si="207"/>
        <v>INICIO</v>
      </c>
      <c r="AG594" s="49">
        <f t="shared" ca="1" si="214"/>
        <v>1</v>
      </c>
      <c r="AH594" s="49">
        <f t="shared" ca="1" si="215"/>
        <v>0</v>
      </c>
      <c r="AI594" s="49">
        <f t="shared" ca="1" si="208"/>
        <v>1</v>
      </c>
      <c r="AJ594" s="49">
        <f t="shared" ca="1" si="209"/>
        <v>4500</v>
      </c>
      <c r="AK594" s="49">
        <f t="shared" ca="1" si="210"/>
        <v>2.9371865807916038</v>
      </c>
      <c r="AL594" s="49">
        <f t="shared" ca="1" si="211"/>
        <v>13217.339613562217</v>
      </c>
      <c r="AM594" s="49">
        <f t="shared" ca="1" si="204"/>
        <v>29078.147149836877</v>
      </c>
      <c r="AN594" s="49">
        <f t="shared" ca="1" si="212"/>
        <v>2026</v>
      </c>
      <c r="AO594" s="49">
        <f t="shared" ca="1" si="213"/>
        <v>4</v>
      </c>
      <c r="AU594" s="25">
        <v>584</v>
      </c>
      <c r="AV594" s="25">
        <v>1</v>
      </c>
      <c r="AW594" s="25">
        <v>0.98147046204053023</v>
      </c>
      <c r="AX594" s="25">
        <v>0.9902891863257911</v>
      </c>
      <c r="AY594" s="25">
        <v>0.99101330026884149</v>
      </c>
      <c r="AZ594" s="25">
        <v>0.98650343951911201</v>
      </c>
      <c r="BA594" s="25">
        <v>0.97716659819264085</v>
      </c>
      <c r="BB594" s="25">
        <v>0.98632818382300214</v>
      </c>
      <c r="BC594" s="25">
        <v>0.99774544887755334</v>
      </c>
      <c r="BD594" s="25">
        <v>0.98641562426177365</v>
      </c>
      <c r="BE594" s="25">
        <v>0.98861251794980609</v>
      </c>
      <c r="BF594" s="25">
        <v>0.99736101338454652</v>
      </c>
      <c r="BG594" s="25">
        <v>0.9777372191441227</v>
      </c>
      <c r="BH594" s="25">
        <v>0.97716659819264085</v>
      </c>
      <c r="BI594" s="25">
        <v>0.98831402697577542</v>
      </c>
    </row>
    <row r="595" spans="29:61">
      <c r="AC595" s="49">
        <v>592</v>
      </c>
      <c r="AD595" s="90">
        <f t="shared" ca="1" si="205"/>
        <v>46115.576176222428</v>
      </c>
      <c r="AE595" s="49" t="str">
        <f t="shared" ca="1" si="206"/>
        <v>EQUIPO 2</v>
      </c>
      <c r="AF595" s="49" t="str">
        <f t="shared" ca="1" si="207"/>
        <v>FIN</v>
      </c>
      <c r="AG595" s="49">
        <f t="shared" ca="1" si="214"/>
        <v>1</v>
      </c>
      <c r="AH595" s="49">
        <f t="shared" ca="1" si="215"/>
        <v>1</v>
      </c>
      <c r="AI595" s="49">
        <f t="shared" ca="1" si="208"/>
        <v>1</v>
      </c>
      <c r="AJ595" s="49">
        <f t="shared" ca="1" si="209"/>
        <v>9900</v>
      </c>
      <c r="AK595" s="49">
        <f t="shared" ca="1" si="210"/>
        <v>169.70264593872707</v>
      </c>
      <c r="AL595" s="49">
        <f t="shared" ca="1" si="211"/>
        <v>1680056.194793398</v>
      </c>
      <c r="AM595" s="49">
        <f t="shared" ca="1" si="204"/>
        <v>1680056.194793398</v>
      </c>
      <c r="AN595" s="49">
        <f t="shared" ca="1" si="212"/>
        <v>2026</v>
      </c>
      <c r="AO595" s="49">
        <f t="shared" ca="1" si="213"/>
        <v>4</v>
      </c>
      <c r="AU595" s="25">
        <v>585</v>
      </c>
      <c r="AV595" s="25">
        <v>0.98330673455270834</v>
      </c>
      <c r="AW595" s="25">
        <v>0.98572373928343371</v>
      </c>
      <c r="AX595" s="25">
        <v>0.9830498444134077</v>
      </c>
      <c r="AY595" s="25">
        <v>0.98980618849345303</v>
      </c>
      <c r="AZ595" s="25">
        <v>0.98758001313260579</v>
      </c>
      <c r="BA595" s="25">
        <v>0.98147383704397895</v>
      </c>
      <c r="BB595" s="25">
        <v>0.98338447665011175</v>
      </c>
      <c r="BC595" s="25">
        <v>0.98308683502781968</v>
      </c>
      <c r="BD595" s="25">
        <v>0.98374885104223986</v>
      </c>
      <c r="BE595" s="25">
        <v>1</v>
      </c>
      <c r="BF595" s="25">
        <v>0.98762653221823349</v>
      </c>
      <c r="BG595" s="25">
        <v>0.9833738437068209</v>
      </c>
      <c r="BH595" s="25">
        <v>0.98147383704397895</v>
      </c>
      <c r="BI595" s="25">
        <v>0.98600568563886604</v>
      </c>
    </row>
    <row r="596" spans="29:61">
      <c r="AC596" s="49">
        <v>593</v>
      </c>
      <c r="AD596" s="90">
        <f t="shared" ca="1" si="205"/>
        <v>46122.647119803209</v>
      </c>
      <c r="AE596" s="49" t="str">
        <f t="shared" ca="1" si="206"/>
        <v>EQUIPO 2</v>
      </c>
      <c r="AF596" s="49" t="str">
        <f t="shared" ca="1" si="207"/>
        <v>INICIO</v>
      </c>
      <c r="AG596" s="49">
        <f t="shared" ca="1" si="214"/>
        <v>1</v>
      </c>
      <c r="AH596" s="49">
        <f t="shared" ca="1" si="215"/>
        <v>0</v>
      </c>
      <c r="AI596" s="49">
        <f t="shared" ca="1" si="208"/>
        <v>1</v>
      </c>
      <c r="AJ596" s="49">
        <f t="shared" ca="1" si="209"/>
        <v>4500</v>
      </c>
      <c r="AK596" s="49">
        <f t="shared" ca="1" si="210"/>
        <v>3.5661804398987442</v>
      </c>
      <c r="AL596" s="49">
        <f t="shared" ca="1" si="211"/>
        <v>16047.811979544349</v>
      </c>
      <c r="AM596" s="49">
        <f t="shared" ca="1" si="204"/>
        <v>35305.186354997568</v>
      </c>
      <c r="AN596" s="49">
        <f t="shared" ca="1" si="212"/>
        <v>2026</v>
      </c>
      <c r="AO596" s="49">
        <f t="shared" ca="1" si="213"/>
        <v>4</v>
      </c>
      <c r="AU596" s="25">
        <v>586</v>
      </c>
      <c r="AV596" s="25">
        <v>0.98766283289014345</v>
      </c>
      <c r="AW596" s="25">
        <v>0.98676828921563364</v>
      </c>
      <c r="AX596" s="25">
        <v>0.97715496327233464</v>
      </c>
      <c r="AY596" s="25">
        <v>0.98645024389688007</v>
      </c>
      <c r="AZ596" s="25">
        <v>0.98237210339872549</v>
      </c>
      <c r="BA596" s="25">
        <v>0.97150492850288939</v>
      </c>
      <c r="BB596" s="25">
        <v>0.99012214643564933</v>
      </c>
      <c r="BC596" s="25">
        <v>0.98409296757846754</v>
      </c>
      <c r="BD596" s="25">
        <v>0.98759189969102557</v>
      </c>
      <c r="BE596" s="25">
        <v>0.97190055632597194</v>
      </c>
      <c r="BF596" s="25">
        <v>0.98656429609270135</v>
      </c>
      <c r="BG596" s="25">
        <v>0.98126748896098048</v>
      </c>
      <c r="BH596" s="25">
        <v>0.97150492850288939</v>
      </c>
      <c r="BI596" s="25">
        <v>0.98276125602013331</v>
      </c>
    </row>
    <row r="597" spans="29:61">
      <c r="AC597" s="49">
        <v>594</v>
      </c>
      <c r="AD597" s="90">
        <f t="shared" ca="1" si="205"/>
        <v>46122.795710654871</v>
      </c>
      <c r="AE597" s="49" t="str">
        <f t="shared" ca="1" si="206"/>
        <v>EQUIPO 2</v>
      </c>
      <c r="AF597" s="49" t="str">
        <f t="shared" ca="1" si="207"/>
        <v>FIN</v>
      </c>
      <c r="AG597" s="49">
        <f t="shared" ca="1" si="214"/>
        <v>1</v>
      </c>
      <c r="AH597" s="49">
        <f t="shared" ca="1" si="215"/>
        <v>1</v>
      </c>
      <c r="AI597" s="49">
        <f t="shared" ca="1" si="208"/>
        <v>1</v>
      </c>
      <c r="AJ597" s="49">
        <f t="shared" ca="1" si="209"/>
        <v>9900</v>
      </c>
      <c r="AK597" s="49">
        <f t="shared" ca="1" si="210"/>
        <v>39.345228778256569</v>
      </c>
      <c r="AL597" s="49">
        <f t="shared" ca="1" si="211"/>
        <v>389517.76490474003</v>
      </c>
      <c r="AM597" s="49">
        <f t="shared" ca="1" si="204"/>
        <v>389517.76490474003</v>
      </c>
      <c r="AN597" s="49">
        <f t="shared" ca="1" si="212"/>
        <v>2026</v>
      </c>
      <c r="AO597" s="49">
        <f t="shared" ca="1" si="213"/>
        <v>4</v>
      </c>
      <c r="AU597" s="25">
        <v>587</v>
      </c>
      <c r="AV597" s="25">
        <v>0.98561283117479892</v>
      </c>
      <c r="AW597" s="25">
        <v>0.99090873314110561</v>
      </c>
      <c r="AX597" s="25">
        <v>0.98845168591875654</v>
      </c>
      <c r="AY597" s="25">
        <v>0.9842403895352192</v>
      </c>
      <c r="AZ597" s="25">
        <v>0.98130630541685793</v>
      </c>
      <c r="BA597" s="25">
        <v>0.98792916961273558</v>
      </c>
      <c r="BB597" s="25">
        <v>0.98539333866707823</v>
      </c>
      <c r="BC597" s="25">
        <v>0.98901913722268853</v>
      </c>
      <c r="BD597" s="25">
        <v>0.99552939098557158</v>
      </c>
      <c r="BE597" s="25">
        <v>0.9947939225696294</v>
      </c>
      <c r="BF597" s="25">
        <v>0.97887571981956378</v>
      </c>
      <c r="BG597" s="25">
        <v>0.99107694964581261</v>
      </c>
      <c r="BH597" s="25">
        <v>0.97887571981956378</v>
      </c>
      <c r="BI597" s="25">
        <v>0.98781673084539434</v>
      </c>
    </row>
    <row r="598" spans="29:61">
      <c r="AC598" s="49">
        <v>595</v>
      </c>
      <c r="AD598" s="90">
        <f t="shared" ca="1" si="205"/>
        <v>46124.435095187298</v>
      </c>
      <c r="AE598" s="49" t="str">
        <f t="shared" ca="1" si="206"/>
        <v>EQUIPO 1</v>
      </c>
      <c r="AF598" s="49" t="str">
        <f t="shared" ca="1" si="207"/>
        <v>INICIO</v>
      </c>
      <c r="AG598" s="49">
        <f t="shared" ca="1" si="214"/>
        <v>0</v>
      </c>
      <c r="AH598" s="49">
        <f t="shared" ca="1" si="215"/>
        <v>1</v>
      </c>
      <c r="AI598" s="49">
        <f t="shared" ca="1" si="208"/>
        <v>1</v>
      </c>
      <c r="AJ598" s="49">
        <f t="shared" ca="1" si="209"/>
        <v>5400</v>
      </c>
      <c r="AK598" s="49">
        <f t="shared" ca="1" si="210"/>
        <v>3.2578639001003467</v>
      </c>
      <c r="AL598" s="49">
        <f t="shared" ca="1" si="211"/>
        <v>17592.465060541872</v>
      </c>
      <c r="AM598" s="49">
        <f t="shared" ca="1" si="204"/>
        <v>32252.852610993432</v>
      </c>
      <c r="AN598" s="49">
        <f t="shared" ca="1" si="212"/>
        <v>2026</v>
      </c>
      <c r="AO598" s="49">
        <f t="shared" ca="1" si="213"/>
        <v>4</v>
      </c>
      <c r="AU598" s="25">
        <v>588</v>
      </c>
      <c r="AV598" s="25">
        <v>0.99812821380174044</v>
      </c>
      <c r="AW598" s="25">
        <v>0.9840589970560607</v>
      </c>
      <c r="AX598" s="25">
        <v>0.99028750632292484</v>
      </c>
      <c r="AY598" s="25">
        <v>0.98272277513806072</v>
      </c>
      <c r="AZ598" s="25">
        <v>0.98449483809933702</v>
      </c>
      <c r="BA598" s="25">
        <v>0.98853086230376375</v>
      </c>
      <c r="BB598" s="25">
        <v>0.97855702553343349</v>
      </c>
      <c r="BC598" s="25">
        <v>0.9854714875235393</v>
      </c>
      <c r="BD598" s="25">
        <v>0.97811379186663816</v>
      </c>
      <c r="BE598" s="25">
        <v>0.98559510130954986</v>
      </c>
      <c r="BF598" s="25">
        <v>0.99205609666413774</v>
      </c>
      <c r="BG598" s="25">
        <v>0.98785441344355263</v>
      </c>
      <c r="BH598" s="25">
        <v>0.97811379186663816</v>
      </c>
      <c r="BI598" s="25">
        <v>0.98630040930202079</v>
      </c>
    </row>
    <row r="599" spans="29:61">
      <c r="AC599" s="49">
        <v>596</v>
      </c>
      <c r="AD599" s="90">
        <f t="shared" ca="1" si="205"/>
        <v>46124.570839516469</v>
      </c>
      <c r="AE599" s="49" t="str">
        <f t="shared" ca="1" si="206"/>
        <v>EQUIPO 1</v>
      </c>
      <c r="AF599" s="49" t="str">
        <f t="shared" ca="1" si="207"/>
        <v>FIN</v>
      </c>
      <c r="AG599" s="49">
        <f t="shared" ca="1" si="214"/>
        <v>1</v>
      </c>
      <c r="AH599" s="49">
        <f t="shared" ca="1" si="215"/>
        <v>1</v>
      </c>
      <c r="AI599" s="49">
        <f t="shared" ca="1" si="208"/>
        <v>1</v>
      </c>
      <c r="AJ599" s="49">
        <f t="shared" ca="1" si="209"/>
        <v>9900</v>
      </c>
      <c r="AK599" s="49">
        <f t="shared" ca="1" si="210"/>
        <v>30.836316187516786</v>
      </c>
      <c r="AL599" s="49">
        <f t="shared" ca="1" si="211"/>
        <v>305279.53025641618</v>
      </c>
      <c r="AM599" s="49">
        <f t="shared" ca="1" si="204"/>
        <v>305279.53025641618</v>
      </c>
      <c r="AN599" s="49">
        <f t="shared" ca="1" si="212"/>
        <v>2026</v>
      </c>
      <c r="AO599" s="49">
        <f t="shared" ca="1" si="213"/>
        <v>4</v>
      </c>
      <c r="AU599" s="25">
        <v>589</v>
      </c>
      <c r="AV599" s="25">
        <v>0.99117888265203813</v>
      </c>
      <c r="AW599" s="25">
        <v>0.9856306857732775</v>
      </c>
      <c r="AX599" s="25">
        <v>0.98926761450597267</v>
      </c>
      <c r="AY599" s="25">
        <v>0.98501398338639656</v>
      </c>
      <c r="AZ599" s="25">
        <v>0.98971451271398403</v>
      </c>
      <c r="BA599" s="25">
        <v>0.98055661420210416</v>
      </c>
      <c r="BB599" s="25">
        <v>0.99007682317532952</v>
      </c>
      <c r="BC599" s="25">
        <v>1</v>
      </c>
      <c r="BD599" s="25">
        <v>0.98791216523025949</v>
      </c>
      <c r="BE599" s="25">
        <v>0.97665481946791766</v>
      </c>
      <c r="BF599" s="25">
        <v>0.97878127671744242</v>
      </c>
      <c r="BG599" s="25">
        <v>0.98662299090199923</v>
      </c>
      <c r="BH599" s="25">
        <v>0.97665481946791766</v>
      </c>
      <c r="BI599" s="25">
        <v>0.98678948686793866</v>
      </c>
    </row>
    <row r="600" spans="29:61">
      <c r="AC600" s="49">
        <v>597</v>
      </c>
      <c r="AD600" s="90">
        <f t="shared" ca="1" si="205"/>
        <v>46125.855686024282</v>
      </c>
      <c r="AE600" s="49" t="str">
        <f t="shared" ca="1" si="206"/>
        <v>EQUIPO 1</v>
      </c>
      <c r="AF600" s="49" t="str">
        <f t="shared" ca="1" si="207"/>
        <v>INICIO</v>
      </c>
      <c r="AG600" s="49">
        <f t="shared" ca="1" si="214"/>
        <v>0</v>
      </c>
      <c r="AH600" s="49">
        <f t="shared" ca="1" si="215"/>
        <v>1</v>
      </c>
      <c r="AI600" s="49">
        <f t="shared" ca="1" si="208"/>
        <v>1</v>
      </c>
      <c r="AJ600" s="49">
        <f t="shared" ca="1" si="209"/>
        <v>5400</v>
      </c>
      <c r="AK600" s="49">
        <f t="shared" ca="1" si="210"/>
        <v>3.4133069347590208</v>
      </c>
      <c r="AL600" s="49">
        <f t="shared" ca="1" si="211"/>
        <v>18431.857447698712</v>
      </c>
      <c r="AM600" s="49">
        <f t="shared" ca="1" si="204"/>
        <v>33791.738654114306</v>
      </c>
      <c r="AN600" s="49">
        <f t="shared" ca="1" si="212"/>
        <v>2026</v>
      </c>
      <c r="AO600" s="49">
        <f t="shared" ca="1" si="213"/>
        <v>4</v>
      </c>
      <c r="AU600" s="25">
        <v>590</v>
      </c>
      <c r="AV600" s="25">
        <v>0.99557640435787931</v>
      </c>
      <c r="AW600" s="25">
        <v>0.98818471555031262</v>
      </c>
      <c r="AX600" s="25">
        <v>0.97259375730305297</v>
      </c>
      <c r="AY600" s="25">
        <v>0.985475514149041</v>
      </c>
      <c r="AZ600" s="25">
        <v>0.97968295328765898</v>
      </c>
      <c r="BA600" s="25">
        <v>0.98833376603290557</v>
      </c>
      <c r="BB600" s="25">
        <v>0.98880674986374373</v>
      </c>
      <c r="BC600" s="25">
        <v>0.99761718122039877</v>
      </c>
      <c r="BD600" s="25">
        <v>0.98083948068617521</v>
      </c>
      <c r="BE600" s="25">
        <v>0.99082336114310088</v>
      </c>
      <c r="BF600" s="25">
        <v>0.98582166792085391</v>
      </c>
      <c r="BG600" s="25">
        <v>0.97384687201433184</v>
      </c>
      <c r="BH600" s="25">
        <v>0.97259375730305297</v>
      </c>
      <c r="BI600" s="25">
        <v>0.9855668481299561</v>
      </c>
    </row>
    <row r="601" spans="29:61">
      <c r="AC601" s="49">
        <v>598</v>
      </c>
      <c r="AD601" s="90">
        <f t="shared" ca="1" si="205"/>
        <v>46125.997907146564</v>
      </c>
      <c r="AE601" s="49" t="str">
        <f t="shared" ca="1" si="206"/>
        <v>EQUIPO 1</v>
      </c>
      <c r="AF601" s="49" t="str">
        <f t="shared" ca="1" si="207"/>
        <v>FIN</v>
      </c>
      <c r="AG601" s="49">
        <f t="shared" ca="1" si="214"/>
        <v>1</v>
      </c>
      <c r="AH601" s="49">
        <f t="shared" ca="1" si="215"/>
        <v>1</v>
      </c>
      <c r="AI601" s="49">
        <f t="shared" ca="1" si="208"/>
        <v>1</v>
      </c>
      <c r="AJ601" s="49">
        <f t="shared" ca="1" si="209"/>
        <v>9900</v>
      </c>
      <c r="AK601" s="49">
        <f t="shared" ca="1" si="210"/>
        <v>332.37709995021578</v>
      </c>
      <c r="AL601" s="49">
        <f t="shared" ca="1" si="211"/>
        <v>3290533.2895071362</v>
      </c>
      <c r="AM601" s="49">
        <f t="shared" ca="1" si="204"/>
        <v>3290533.2895071362</v>
      </c>
      <c r="AN601" s="49">
        <f t="shared" ca="1" si="212"/>
        <v>2026</v>
      </c>
      <c r="AO601" s="49">
        <f t="shared" ca="1" si="213"/>
        <v>4</v>
      </c>
      <c r="AU601" s="25">
        <v>591</v>
      </c>
      <c r="AV601" s="25">
        <v>0.98090400201205441</v>
      </c>
      <c r="AW601" s="25">
        <v>0.98718719085543771</v>
      </c>
      <c r="AX601" s="25">
        <v>0.99343539217832733</v>
      </c>
      <c r="AY601" s="25">
        <v>0.97744450959338813</v>
      </c>
      <c r="AZ601" s="25">
        <v>0.98823109966189548</v>
      </c>
      <c r="BA601" s="25">
        <v>0.99264937449957924</v>
      </c>
      <c r="BB601" s="25">
        <v>0.97951210985435844</v>
      </c>
      <c r="BC601" s="25">
        <v>0.99308969986119666</v>
      </c>
      <c r="BD601" s="25">
        <v>0.99426261963876428</v>
      </c>
      <c r="BE601" s="25">
        <v>0.99127222770410506</v>
      </c>
      <c r="BF601" s="25">
        <v>0.99219755813151789</v>
      </c>
      <c r="BG601" s="25">
        <v>0.98897141619447027</v>
      </c>
      <c r="BH601" s="25">
        <v>0.97744450959338813</v>
      </c>
      <c r="BI601" s="25">
        <v>0.98833616176014638</v>
      </c>
    </row>
    <row r="602" spans="29:61">
      <c r="AC602" s="49">
        <v>599</v>
      </c>
      <c r="AD602" s="90">
        <f t="shared" ca="1" si="205"/>
        <v>46139.846952977823</v>
      </c>
      <c r="AE602" s="49" t="str">
        <f t="shared" ca="1" si="206"/>
        <v>EQUIPO 1</v>
      </c>
      <c r="AF602" s="49" t="str">
        <f t="shared" ca="1" si="207"/>
        <v>INICIO</v>
      </c>
      <c r="AG602" s="49">
        <f t="shared" ca="1" si="214"/>
        <v>0</v>
      </c>
      <c r="AH602" s="49">
        <f t="shared" ca="1" si="215"/>
        <v>1</v>
      </c>
      <c r="AI602" s="49">
        <f t="shared" ca="1" si="208"/>
        <v>1</v>
      </c>
      <c r="AJ602" s="49">
        <f t="shared" ca="1" si="209"/>
        <v>5400</v>
      </c>
      <c r="AK602" s="49">
        <f t="shared" ca="1" si="210"/>
        <v>3.1064793819095939</v>
      </c>
      <c r="AL602" s="49">
        <f t="shared" ca="1" si="211"/>
        <v>16774.988662311807</v>
      </c>
      <c r="AM602" s="49">
        <f t="shared" ca="1" si="204"/>
        <v>30754.14588090498</v>
      </c>
      <c r="AN602" s="49">
        <f t="shared" ca="1" si="212"/>
        <v>2026</v>
      </c>
      <c r="AO602" s="49">
        <f t="shared" ca="1" si="213"/>
        <v>4</v>
      </c>
      <c r="AU602" s="25">
        <v>592</v>
      </c>
      <c r="AV602" s="25">
        <v>0.98230495443049515</v>
      </c>
      <c r="AW602" s="25">
        <v>0.98393523008628325</v>
      </c>
      <c r="AX602" s="25">
        <v>0.99795652030780013</v>
      </c>
      <c r="AY602" s="25">
        <v>0.98484484932565197</v>
      </c>
      <c r="AZ602" s="25">
        <v>0.98810087629977783</v>
      </c>
      <c r="BA602" s="25">
        <v>0.98455108439315642</v>
      </c>
      <c r="BB602" s="25">
        <v>0.98537293078027988</v>
      </c>
      <c r="BC602" s="25">
        <v>0.98594387499088587</v>
      </c>
      <c r="BD602" s="25">
        <v>0.97583433636415096</v>
      </c>
      <c r="BE602" s="25">
        <v>0.99279937042368738</v>
      </c>
      <c r="BF602" s="25">
        <v>0.98469794431891355</v>
      </c>
      <c r="BG602" s="25">
        <v>0.99067413072828758</v>
      </c>
      <c r="BH602" s="25">
        <v>0.97583433636415096</v>
      </c>
      <c r="BI602" s="25">
        <v>0.98645333361594534</v>
      </c>
    </row>
    <row r="603" spans="29:61">
      <c r="AC603" s="49">
        <v>600</v>
      </c>
      <c r="AD603" s="90">
        <f t="shared" ca="1" si="205"/>
        <v>46139.976389618736</v>
      </c>
      <c r="AE603" s="49" t="str">
        <f t="shared" ca="1" si="206"/>
        <v>EQUIPO 1</v>
      </c>
      <c r="AF603" s="49" t="str">
        <f t="shared" ca="1" si="207"/>
        <v>FIN</v>
      </c>
      <c r="AG603" s="49">
        <f t="shared" ca="1" si="214"/>
        <v>1</v>
      </c>
      <c r="AH603" s="49">
        <f t="shared" ca="1" si="215"/>
        <v>1</v>
      </c>
      <c r="AI603" s="49">
        <f t="shared" ca="1" si="208"/>
        <v>1</v>
      </c>
      <c r="AJ603" s="49">
        <f t="shared" ca="1" si="209"/>
        <v>9900</v>
      </c>
      <c r="AK603" s="49">
        <f t="shared" ca="1" si="210"/>
        <v>105.95767829823308</v>
      </c>
      <c r="AL603" s="49">
        <f t="shared" ca="1" si="211"/>
        <v>1048981.0151525075</v>
      </c>
      <c r="AM603" s="49">
        <f t="shared" ca="1" si="204"/>
        <v>1048981.0151525075</v>
      </c>
      <c r="AN603" s="49">
        <f t="shared" ca="1" si="212"/>
        <v>2026</v>
      </c>
      <c r="AO603" s="49">
        <f t="shared" ca="1" si="213"/>
        <v>4</v>
      </c>
      <c r="AU603" s="25">
        <v>593</v>
      </c>
      <c r="AV603" s="25">
        <v>0.98785105226781911</v>
      </c>
      <c r="AW603" s="25">
        <v>0.98495760056460491</v>
      </c>
      <c r="AX603" s="25">
        <v>0.96609255714981945</v>
      </c>
      <c r="AY603" s="25">
        <v>0.99482578121510479</v>
      </c>
      <c r="AZ603" s="25">
        <v>0.99271220845518782</v>
      </c>
      <c r="BA603" s="25">
        <v>0.9926593079877255</v>
      </c>
      <c r="BB603" s="25">
        <v>0.98281626916318787</v>
      </c>
      <c r="BC603" s="25">
        <v>0.98564485648759836</v>
      </c>
      <c r="BD603" s="25">
        <v>0.97928893324311639</v>
      </c>
      <c r="BE603" s="25">
        <v>0.98227231150671912</v>
      </c>
      <c r="BF603" s="25">
        <v>0.98581961585911237</v>
      </c>
      <c r="BG603" s="25">
        <v>0.99107596326758174</v>
      </c>
      <c r="BH603" s="25">
        <v>0.96609255714981945</v>
      </c>
      <c r="BI603" s="25">
        <v>0.98539741916697898</v>
      </c>
    </row>
    <row r="604" spans="29:61">
      <c r="AC604" s="49">
        <v>601</v>
      </c>
      <c r="AD604" s="90">
        <f t="shared" ca="1" si="205"/>
        <v>46144.391292881162</v>
      </c>
      <c r="AE604" s="49" t="str">
        <f t="shared" ca="1" si="206"/>
        <v>EQUIPO 1</v>
      </c>
      <c r="AF604" s="49" t="str">
        <f t="shared" ca="1" si="207"/>
        <v>INICIO</v>
      </c>
      <c r="AG604" s="49">
        <f t="shared" ca="1" si="214"/>
        <v>0</v>
      </c>
      <c r="AH604" s="49">
        <f t="shared" ca="1" si="215"/>
        <v>1</v>
      </c>
      <c r="AI604" s="49">
        <f t="shared" ca="1" si="208"/>
        <v>1</v>
      </c>
      <c r="AJ604" s="49">
        <f t="shared" ca="1" si="209"/>
        <v>5400</v>
      </c>
      <c r="AK604" s="49">
        <f t="shared" ca="1" si="210"/>
        <v>3.7398799117072485</v>
      </c>
      <c r="AL604" s="49">
        <f t="shared" ca="1" si="211"/>
        <v>20195.351523219142</v>
      </c>
      <c r="AM604" s="49">
        <f t="shared" ca="1" si="204"/>
        <v>37024.811125901761</v>
      </c>
      <c r="AN604" s="49">
        <f t="shared" ca="1" si="212"/>
        <v>2026</v>
      </c>
      <c r="AO604" s="49">
        <f t="shared" ca="1" si="213"/>
        <v>5</v>
      </c>
      <c r="AU604" s="25">
        <v>594</v>
      </c>
      <c r="AV604" s="25">
        <v>0.992605592467391</v>
      </c>
      <c r="AW604" s="25">
        <v>0.98469730985742743</v>
      </c>
      <c r="AX604" s="25">
        <v>0.99485894784469064</v>
      </c>
      <c r="AY604" s="25">
        <v>0.98046601828784996</v>
      </c>
      <c r="AZ604" s="25">
        <v>0.98810808122198335</v>
      </c>
      <c r="BA604" s="25">
        <v>0.98325522910024366</v>
      </c>
      <c r="BB604" s="25">
        <v>0.98487824139836377</v>
      </c>
      <c r="BC604" s="25">
        <v>0.97871407144813216</v>
      </c>
      <c r="BD604" s="25">
        <v>0.98556364056056145</v>
      </c>
      <c r="BE604" s="25">
        <v>0.9852244205593389</v>
      </c>
      <c r="BF604" s="25">
        <v>0.9906730506557021</v>
      </c>
      <c r="BG604" s="25">
        <v>0.98695256951996657</v>
      </c>
      <c r="BH604" s="25">
        <v>0.97871407144813216</v>
      </c>
      <c r="BI604" s="25">
        <v>0.98638155167681141</v>
      </c>
    </row>
    <row r="605" spans="29:61">
      <c r="AC605" s="49">
        <v>602</v>
      </c>
      <c r="AD605" s="90">
        <f t="shared" ca="1" si="205"/>
        <v>46144.547121210817</v>
      </c>
      <c r="AE605" s="49" t="str">
        <f t="shared" ca="1" si="206"/>
        <v>EQUIPO 1</v>
      </c>
      <c r="AF605" s="49" t="str">
        <f t="shared" ca="1" si="207"/>
        <v>FIN</v>
      </c>
      <c r="AG605" s="49">
        <f t="shared" ca="1" si="214"/>
        <v>1</v>
      </c>
      <c r="AH605" s="49">
        <f t="shared" ca="1" si="215"/>
        <v>1</v>
      </c>
      <c r="AI605" s="49">
        <f t="shared" ca="1" si="208"/>
        <v>1</v>
      </c>
      <c r="AJ605" s="49">
        <f t="shared" ca="1" si="209"/>
        <v>9900</v>
      </c>
      <c r="AK605" s="49">
        <f t="shared" ca="1" si="210"/>
        <v>90.981901493913028</v>
      </c>
      <c r="AL605" s="49">
        <f t="shared" ca="1" si="211"/>
        <v>900720.82478973898</v>
      </c>
      <c r="AM605" s="49">
        <f t="shared" ca="1" si="204"/>
        <v>900720.82478973898</v>
      </c>
      <c r="AN605" s="49">
        <f t="shared" ca="1" si="212"/>
        <v>2026</v>
      </c>
      <c r="AO605" s="49">
        <f t="shared" ca="1" si="213"/>
        <v>5</v>
      </c>
      <c r="AU605" s="25">
        <v>595</v>
      </c>
      <c r="AV605" s="25">
        <v>0.99308302164887829</v>
      </c>
      <c r="AW605" s="25">
        <v>0.98618504430935605</v>
      </c>
      <c r="AX605" s="25">
        <v>0.986552783693595</v>
      </c>
      <c r="AY605" s="25">
        <v>1</v>
      </c>
      <c r="AZ605" s="25">
        <v>0.98711257403301389</v>
      </c>
      <c r="BA605" s="25">
        <v>0.99478586857651619</v>
      </c>
      <c r="BB605" s="25">
        <v>0.97951459208559888</v>
      </c>
      <c r="BC605" s="25">
        <v>0.98614996192576865</v>
      </c>
      <c r="BD605" s="25">
        <v>0.97212317102119583</v>
      </c>
      <c r="BE605" s="25">
        <v>0.98359043836332727</v>
      </c>
      <c r="BF605" s="25">
        <v>0.97966850025492891</v>
      </c>
      <c r="BG605" s="25">
        <v>0.98735026248628366</v>
      </c>
      <c r="BH605" s="25">
        <v>0.97212317102119583</v>
      </c>
      <c r="BI605" s="25">
        <v>0.98620798744642812</v>
      </c>
    </row>
    <row r="606" spans="29:61">
      <c r="AC606" s="49">
        <v>603</v>
      </c>
      <c r="AD606" s="90">
        <f t="shared" ca="1" si="205"/>
        <v>46148.338033773063</v>
      </c>
      <c r="AE606" s="49" t="str">
        <f t="shared" ca="1" si="206"/>
        <v>EQUIPO 1</v>
      </c>
      <c r="AF606" s="49" t="str">
        <f t="shared" ca="1" si="207"/>
        <v>INICIO</v>
      </c>
      <c r="AG606" s="49">
        <f t="shared" ca="1" si="214"/>
        <v>0</v>
      </c>
      <c r="AH606" s="49">
        <f t="shared" ca="1" si="215"/>
        <v>1</v>
      </c>
      <c r="AI606" s="49">
        <f t="shared" ca="1" si="208"/>
        <v>1</v>
      </c>
      <c r="AJ606" s="49">
        <f t="shared" ca="1" si="209"/>
        <v>5400</v>
      </c>
      <c r="AK606" s="49">
        <f t="shared" ca="1" si="210"/>
        <v>3.5666578802629374</v>
      </c>
      <c r="AL606" s="49">
        <f t="shared" ca="1" si="211"/>
        <v>19259.952553419862</v>
      </c>
      <c r="AM606" s="49">
        <f t="shared" ca="1" si="204"/>
        <v>35309.91301460308</v>
      </c>
      <c r="AN606" s="49">
        <f t="shared" ca="1" si="212"/>
        <v>2026</v>
      </c>
      <c r="AO606" s="49">
        <f t="shared" ca="1" si="213"/>
        <v>5</v>
      </c>
      <c r="AU606" s="25">
        <v>596</v>
      </c>
      <c r="AV606" s="25">
        <v>0.97800653379046287</v>
      </c>
      <c r="AW606" s="25">
        <v>0.98835141290548245</v>
      </c>
      <c r="AX606" s="25">
        <v>0.99070250682294758</v>
      </c>
      <c r="AY606" s="25">
        <v>0.99243924084802027</v>
      </c>
      <c r="AZ606" s="25">
        <v>0.98082159317050399</v>
      </c>
      <c r="BA606" s="25">
        <v>0.97433357695437262</v>
      </c>
      <c r="BB606" s="25">
        <v>0.98326536104286788</v>
      </c>
      <c r="BC606" s="25">
        <v>0.97196827708012834</v>
      </c>
      <c r="BD606" s="25">
        <v>0.98157880707110345</v>
      </c>
      <c r="BE606" s="25">
        <v>0.98445336877865863</v>
      </c>
      <c r="BF606" s="25">
        <v>0.97767584659595752</v>
      </c>
      <c r="BG606" s="25">
        <v>0.9887921213123898</v>
      </c>
      <c r="BH606" s="25">
        <v>0.97196827708012834</v>
      </c>
      <c r="BI606" s="25">
        <v>0.98269793446738296</v>
      </c>
    </row>
    <row r="607" spans="29:61">
      <c r="AC607" s="49">
        <v>604</v>
      </c>
      <c r="AD607" s="90">
        <f t="shared" ca="1" si="205"/>
        <v>46148.486644518074</v>
      </c>
      <c r="AE607" s="49" t="str">
        <f t="shared" ca="1" si="206"/>
        <v>EQUIPO 1</v>
      </c>
      <c r="AF607" s="49" t="str">
        <f t="shared" ca="1" si="207"/>
        <v>FIN</v>
      </c>
      <c r="AG607" s="49">
        <f t="shared" ca="1" si="214"/>
        <v>1</v>
      </c>
      <c r="AH607" s="49">
        <f t="shared" ca="1" si="215"/>
        <v>1</v>
      </c>
      <c r="AI607" s="49">
        <f t="shared" ca="1" si="208"/>
        <v>1</v>
      </c>
      <c r="AJ607" s="49">
        <f t="shared" ca="1" si="209"/>
        <v>9900</v>
      </c>
      <c r="AK607" s="49">
        <f t="shared" ca="1" si="210"/>
        <v>53.099030826764647</v>
      </c>
      <c r="AL607" s="49">
        <f t="shared" ca="1" si="211"/>
        <v>525680.40518497</v>
      </c>
      <c r="AM607" s="49">
        <f t="shared" ca="1" si="204"/>
        <v>525680.40518497</v>
      </c>
      <c r="AN607" s="49">
        <f t="shared" ca="1" si="212"/>
        <v>2026</v>
      </c>
      <c r="AO607" s="49">
        <f t="shared" ca="1" si="213"/>
        <v>5</v>
      </c>
      <c r="AU607" s="25">
        <v>597</v>
      </c>
      <c r="AV607" s="25">
        <v>0.986912534225452</v>
      </c>
      <c r="AW607" s="25">
        <v>0.98406182867936165</v>
      </c>
      <c r="AX607" s="25">
        <v>0.98931061641460449</v>
      </c>
      <c r="AY607" s="25">
        <v>0.9878480563527231</v>
      </c>
      <c r="AZ607" s="25">
        <v>0.98552328271480594</v>
      </c>
      <c r="BA607" s="25">
        <v>0.99321059214361751</v>
      </c>
      <c r="BB607" s="25">
        <v>0.99039030691325503</v>
      </c>
      <c r="BC607" s="25">
        <v>0.98914335384430474</v>
      </c>
      <c r="BD607" s="25">
        <v>0.98518228543775666</v>
      </c>
      <c r="BE607" s="25">
        <v>0.99244892029833831</v>
      </c>
      <c r="BF607" s="25">
        <v>0.9856824533574664</v>
      </c>
      <c r="BG607" s="25">
        <v>0.99260070311615933</v>
      </c>
      <c r="BH607" s="25">
        <v>0.98406182867936165</v>
      </c>
      <c r="BI607" s="25">
        <v>0.98852950639946358</v>
      </c>
    </row>
    <row r="608" spans="29:61">
      <c r="AC608" s="49">
        <v>605</v>
      </c>
      <c r="AD608" s="90">
        <f t="shared" ca="1" si="205"/>
        <v>46150.699104135856</v>
      </c>
      <c r="AE608" s="49" t="str">
        <f t="shared" ca="1" si="206"/>
        <v>EQUIPO 2</v>
      </c>
      <c r="AF608" s="49" t="str">
        <f t="shared" ca="1" si="207"/>
        <v>INICIO</v>
      </c>
      <c r="AG608" s="49">
        <f t="shared" ca="1" si="214"/>
        <v>1</v>
      </c>
      <c r="AH608" s="49">
        <f t="shared" ca="1" si="215"/>
        <v>0</v>
      </c>
      <c r="AI608" s="49">
        <f t="shared" ca="1" si="208"/>
        <v>1</v>
      </c>
      <c r="AJ608" s="49">
        <f t="shared" ca="1" si="209"/>
        <v>4500</v>
      </c>
      <c r="AK608" s="49">
        <f t="shared" ca="1" si="210"/>
        <v>2.9770910911029205</v>
      </c>
      <c r="AL608" s="49">
        <f t="shared" ca="1" si="211"/>
        <v>13396.909909963142</v>
      </c>
      <c r="AM608" s="49">
        <f t="shared" ca="1" si="204"/>
        <v>29473.201801918913</v>
      </c>
      <c r="AN608" s="49">
        <f t="shared" ca="1" si="212"/>
        <v>2026</v>
      </c>
      <c r="AO608" s="49">
        <f t="shared" ca="1" si="213"/>
        <v>5</v>
      </c>
      <c r="AU608" s="25">
        <v>598</v>
      </c>
      <c r="AV608" s="25">
        <v>0.98302863275051966</v>
      </c>
      <c r="AW608" s="25">
        <v>0.985464878078122</v>
      </c>
      <c r="AX608" s="25">
        <v>0.99116685080322875</v>
      </c>
      <c r="AY608" s="25">
        <v>0.99253431328623543</v>
      </c>
      <c r="AZ608" s="25">
        <v>0.99501797550778981</v>
      </c>
      <c r="BA608" s="25">
        <v>0.98804190756557309</v>
      </c>
      <c r="BB608" s="25">
        <v>0.98787229711775271</v>
      </c>
      <c r="BC608" s="25">
        <v>0.98111912052902917</v>
      </c>
      <c r="BD608" s="25">
        <v>0.99056026835104749</v>
      </c>
      <c r="BE608" s="25">
        <v>0.99301998847509632</v>
      </c>
      <c r="BF608" s="25">
        <v>0.99402077438141789</v>
      </c>
      <c r="BG608" s="25">
        <v>0.99754270257549826</v>
      </c>
      <c r="BH608" s="25">
        <v>0.98111912052902917</v>
      </c>
      <c r="BI608" s="25">
        <v>0.98996511675883669</v>
      </c>
    </row>
    <row r="609" spans="29:61">
      <c r="AC609" s="49">
        <v>606</v>
      </c>
      <c r="AD609" s="90">
        <f t="shared" ca="1" si="205"/>
        <v>46150.823149597985</v>
      </c>
      <c r="AE609" s="49" t="str">
        <f t="shared" ca="1" si="206"/>
        <v>EQUIPO 2</v>
      </c>
      <c r="AF609" s="49" t="str">
        <f t="shared" ca="1" si="207"/>
        <v>FIN</v>
      </c>
      <c r="AG609" s="49">
        <f t="shared" ca="1" si="214"/>
        <v>1</v>
      </c>
      <c r="AH609" s="49">
        <f t="shared" ca="1" si="215"/>
        <v>1</v>
      </c>
      <c r="AI609" s="49">
        <f t="shared" ca="1" si="208"/>
        <v>1</v>
      </c>
      <c r="AJ609" s="49">
        <f t="shared" ca="1" si="209"/>
        <v>9900</v>
      </c>
      <c r="AK609" s="49">
        <f t="shared" ca="1" si="210"/>
        <v>55.694647686264943</v>
      </c>
      <c r="AL609" s="49">
        <f t="shared" ca="1" si="211"/>
        <v>551377.01209402294</v>
      </c>
      <c r="AM609" s="49">
        <f t="shared" ca="1" si="204"/>
        <v>551377.01209402294</v>
      </c>
      <c r="AN609" s="49">
        <f t="shared" ca="1" si="212"/>
        <v>2026</v>
      </c>
      <c r="AO609" s="49">
        <f t="shared" ca="1" si="213"/>
        <v>5</v>
      </c>
      <c r="AU609" s="25">
        <v>599</v>
      </c>
      <c r="AV609" s="25">
        <v>0.98586561528030525</v>
      </c>
      <c r="AW609" s="25">
        <v>0.99189500984436385</v>
      </c>
      <c r="AX609" s="25">
        <v>0.98889766004022917</v>
      </c>
      <c r="AY609" s="25">
        <v>0.98367504573240705</v>
      </c>
      <c r="AZ609" s="25">
        <v>0.99099522315151267</v>
      </c>
      <c r="BA609" s="25">
        <v>0.9806401606453814</v>
      </c>
      <c r="BB609" s="25">
        <v>0.99036441845128464</v>
      </c>
      <c r="BC609" s="25">
        <v>0.98115451328015879</v>
      </c>
      <c r="BD609" s="25">
        <v>0.99142976981863651</v>
      </c>
      <c r="BE609" s="25">
        <v>0.98757011239869485</v>
      </c>
      <c r="BF609" s="25">
        <v>0.98485118763428259</v>
      </c>
      <c r="BG609" s="25">
        <v>0.98902059216182858</v>
      </c>
      <c r="BH609" s="25">
        <v>0.9806401606453814</v>
      </c>
      <c r="BI609" s="25">
        <v>0.98727014232212118</v>
      </c>
    </row>
    <row r="610" spans="29:61">
      <c r="AC610" s="49">
        <v>607</v>
      </c>
      <c r="AD610" s="90">
        <f t="shared" ca="1" si="205"/>
        <v>46153.143759918246</v>
      </c>
      <c r="AE610" s="49" t="str">
        <f t="shared" ca="1" si="206"/>
        <v>EQUIPO 1</v>
      </c>
      <c r="AF610" s="49" t="str">
        <f t="shared" ca="1" si="207"/>
        <v>INICIO</v>
      </c>
      <c r="AG610" s="49">
        <f t="shared" ca="1" si="214"/>
        <v>0</v>
      </c>
      <c r="AH610" s="49">
        <f t="shared" ca="1" si="215"/>
        <v>1</v>
      </c>
      <c r="AI610" s="49">
        <f t="shared" ca="1" si="208"/>
        <v>1</v>
      </c>
      <c r="AJ610" s="49">
        <f t="shared" ca="1" si="209"/>
        <v>5400</v>
      </c>
      <c r="AK610" s="49">
        <f t="shared" ca="1" si="210"/>
        <v>3.6317117802682333</v>
      </c>
      <c r="AL610" s="49">
        <f t="shared" ca="1" si="211"/>
        <v>19611.24361344846</v>
      </c>
      <c r="AM610" s="49">
        <f t="shared" ca="1" si="204"/>
        <v>35953.946624655509</v>
      </c>
      <c r="AN610" s="49">
        <f t="shared" ca="1" si="212"/>
        <v>2026</v>
      </c>
      <c r="AO610" s="49">
        <f t="shared" ca="1" si="213"/>
        <v>5</v>
      </c>
      <c r="AU610" s="25">
        <v>600</v>
      </c>
      <c r="AV610" s="25">
        <v>0.97489703466410682</v>
      </c>
      <c r="AW610" s="25">
        <v>0.97618885690477708</v>
      </c>
      <c r="AX610" s="25">
        <v>0.98064523854768226</v>
      </c>
      <c r="AY610" s="25">
        <v>0.9877445404348123</v>
      </c>
      <c r="AZ610" s="25">
        <v>0.98922841355860136</v>
      </c>
      <c r="BA610" s="25">
        <v>0.97542130260035542</v>
      </c>
      <c r="BB610" s="25">
        <v>0.99225914213273636</v>
      </c>
      <c r="BC610" s="25">
        <v>0.98940744009947101</v>
      </c>
      <c r="BD610" s="25">
        <v>0.98345066291580341</v>
      </c>
      <c r="BE610" s="25">
        <v>0.99769129185270611</v>
      </c>
      <c r="BF610" s="25">
        <v>0.98792285679307756</v>
      </c>
      <c r="BG610" s="25">
        <v>0.99344279237639554</v>
      </c>
      <c r="BH610" s="25">
        <v>0.97489703466410682</v>
      </c>
      <c r="BI610" s="25">
        <v>0.98571617672283518</v>
      </c>
    </row>
    <row r="611" spans="29:61">
      <c r="AC611" s="49">
        <v>608</v>
      </c>
      <c r="AD611" s="90">
        <f t="shared" ca="1" si="205"/>
        <v>46153.295081242424</v>
      </c>
      <c r="AE611" s="49" t="str">
        <f t="shared" ca="1" si="206"/>
        <v>EQUIPO 1</v>
      </c>
      <c r="AF611" s="49" t="str">
        <f t="shared" ca="1" si="207"/>
        <v>FIN</v>
      </c>
      <c r="AG611" s="49">
        <f t="shared" ca="1" si="214"/>
        <v>1</v>
      </c>
      <c r="AH611" s="49">
        <f t="shared" ca="1" si="215"/>
        <v>1</v>
      </c>
      <c r="AI611" s="49">
        <f t="shared" ca="1" si="208"/>
        <v>1</v>
      </c>
      <c r="AJ611" s="49">
        <f t="shared" ca="1" si="209"/>
        <v>9900</v>
      </c>
      <c r="AK611" s="49">
        <f t="shared" ca="1" si="210"/>
        <v>78.94618693983648</v>
      </c>
      <c r="AL611" s="49">
        <f t="shared" ca="1" si="211"/>
        <v>781567.25070438115</v>
      </c>
      <c r="AM611" s="49">
        <f t="shared" ca="1" si="204"/>
        <v>781567.25070438115</v>
      </c>
      <c r="AN611" s="49">
        <f t="shared" ca="1" si="212"/>
        <v>2026</v>
      </c>
      <c r="AO611" s="49">
        <f t="shared" ca="1" si="213"/>
        <v>5</v>
      </c>
      <c r="AU611" s="25">
        <v>601</v>
      </c>
      <c r="AV611" s="25">
        <v>1</v>
      </c>
      <c r="AW611" s="25">
        <v>0.98757413921579362</v>
      </c>
      <c r="AX611" s="25">
        <v>0.9876384022093021</v>
      </c>
      <c r="AY611" s="25">
        <v>0.99481823632595467</v>
      </c>
      <c r="AZ611" s="25">
        <v>0.98146653583253562</v>
      </c>
      <c r="BA611" s="25">
        <v>0.97347629400749358</v>
      </c>
      <c r="BB611" s="25">
        <v>0.98187739202685975</v>
      </c>
      <c r="BC611" s="25">
        <v>0.98163470433419475</v>
      </c>
      <c r="BD611" s="25">
        <v>0.9934512465366967</v>
      </c>
      <c r="BE611" s="25">
        <v>0.99295455977125069</v>
      </c>
      <c r="BF611" s="25">
        <v>0.98867452847142978</v>
      </c>
      <c r="BG611" s="25">
        <v>0.99049953399487656</v>
      </c>
      <c r="BH611" s="25">
        <v>0.97347629400749358</v>
      </c>
      <c r="BI611" s="25">
        <v>0.98780217128418368</v>
      </c>
    </row>
    <row r="612" spans="29:61">
      <c r="AC612" s="49">
        <v>609</v>
      </c>
      <c r="AD612" s="90">
        <f t="shared" ca="1" si="205"/>
        <v>46156.584505698251</v>
      </c>
      <c r="AE612" s="49" t="str">
        <f t="shared" ca="1" si="206"/>
        <v>EQUIPO 1</v>
      </c>
      <c r="AF612" s="49" t="str">
        <f t="shared" ca="1" si="207"/>
        <v>INICIO</v>
      </c>
      <c r="AG612" s="49">
        <f t="shared" ca="1" si="214"/>
        <v>0</v>
      </c>
      <c r="AH612" s="49">
        <f t="shared" ca="1" si="215"/>
        <v>1</v>
      </c>
      <c r="AI612" s="49">
        <f t="shared" ca="1" si="208"/>
        <v>1</v>
      </c>
      <c r="AJ612" s="49">
        <f t="shared" ca="1" si="209"/>
        <v>5400</v>
      </c>
      <c r="AK612" s="49">
        <f t="shared" ca="1" si="210"/>
        <v>3.4405265359673649</v>
      </c>
      <c r="AL612" s="49">
        <f t="shared" ca="1" si="211"/>
        <v>18578.84329422377</v>
      </c>
      <c r="AM612" s="49">
        <f t="shared" ca="1" si="204"/>
        <v>34061.212706076913</v>
      </c>
      <c r="AN612" s="49">
        <f t="shared" ca="1" si="212"/>
        <v>2026</v>
      </c>
      <c r="AO612" s="49">
        <f t="shared" ca="1" si="213"/>
        <v>5</v>
      </c>
      <c r="AU612" s="25">
        <v>602</v>
      </c>
      <c r="AV612" s="25">
        <v>0.9925689529736702</v>
      </c>
      <c r="AW612" s="25">
        <v>0.98332425215265939</v>
      </c>
      <c r="AX612" s="25">
        <v>0.98712727698474689</v>
      </c>
      <c r="AY612" s="25">
        <v>0.99682234655653712</v>
      </c>
      <c r="AZ612" s="25">
        <v>0.99313469219049777</v>
      </c>
      <c r="BA612" s="25">
        <v>0.98010412264951763</v>
      </c>
      <c r="BB612" s="25">
        <v>0.99572456492510264</v>
      </c>
      <c r="BC612" s="25">
        <v>0.98355380777592849</v>
      </c>
      <c r="BD612" s="25">
        <v>0.99462226686625899</v>
      </c>
      <c r="BE612" s="25">
        <v>0.9878664334766406</v>
      </c>
      <c r="BF612" s="25">
        <v>0.97768774381691004</v>
      </c>
      <c r="BG612" s="25">
        <v>0.98326660745825512</v>
      </c>
      <c r="BH612" s="25">
        <v>0.97768774381691004</v>
      </c>
      <c r="BI612" s="25">
        <v>0.98796031078285695</v>
      </c>
    </row>
    <row r="613" spans="29:61">
      <c r="AC613" s="49">
        <v>610</v>
      </c>
      <c r="AD613" s="90">
        <f t="shared" ca="1" si="205"/>
        <v>46156.727860970583</v>
      </c>
      <c r="AE613" s="49" t="str">
        <f t="shared" ca="1" si="206"/>
        <v>EQUIPO 1</v>
      </c>
      <c r="AF613" s="49" t="str">
        <f t="shared" ca="1" si="207"/>
        <v>FIN</v>
      </c>
      <c r="AG613" s="49">
        <f t="shared" ca="1" si="214"/>
        <v>1</v>
      </c>
      <c r="AH613" s="49">
        <f t="shared" ca="1" si="215"/>
        <v>1</v>
      </c>
      <c r="AI613" s="49">
        <f t="shared" ca="1" si="208"/>
        <v>1</v>
      </c>
      <c r="AJ613" s="49">
        <f t="shared" ca="1" si="209"/>
        <v>9900</v>
      </c>
      <c r="AK613" s="49">
        <f t="shared" ca="1" si="210"/>
        <v>241.53591917990707</v>
      </c>
      <c r="AL613" s="49">
        <f t="shared" ca="1" si="211"/>
        <v>2391205.59988108</v>
      </c>
      <c r="AM613" s="49">
        <f t="shared" ca="1" si="204"/>
        <v>2391205.59988108</v>
      </c>
      <c r="AN613" s="49">
        <f t="shared" ca="1" si="212"/>
        <v>2026</v>
      </c>
      <c r="AO613" s="49">
        <f t="shared" ca="1" si="213"/>
        <v>5</v>
      </c>
      <c r="AU613" s="25">
        <v>603</v>
      </c>
      <c r="AV613" s="25">
        <v>0.98855699031251298</v>
      </c>
      <c r="AW613" s="25">
        <v>0.98319294993109152</v>
      </c>
      <c r="AX613" s="25">
        <v>0.97866010921247704</v>
      </c>
      <c r="AY613" s="25">
        <v>0.98548036597543176</v>
      </c>
      <c r="AZ613" s="25">
        <v>0.98815928596805314</v>
      </c>
      <c r="BA613" s="25">
        <v>0.98003780782773098</v>
      </c>
      <c r="BB613" s="25">
        <v>0.99775259726063914</v>
      </c>
      <c r="BC613" s="25">
        <v>0.9924484467418524</v>
      </c>
      <c r="BD613" s="25">
        <v>0.97954813033421995</v>
      </c>
      <c r="BE613" s="25">
        <v>0.99267304729497208</v>
      </c>
      <c r="BF613" s="25">
        <v>0.98514038958892358</v>
      </c>
      <c r="BG613" s="25">
        <v>0.99045716272095208</v>
      </c>
      <c r="BH613" s="25">
        <v>0.97866010921247704</v>
      </c>
      <c r="BI613" s="25">
        <v>0.98685671519407459</v>
      </c>
    </row>
    <row r="614" spans="29:61">
      <c r="AC614" s="49">
        <v>611</v>
      </c>
      <c r="AD614" s="90">
        <f t="shared" ca="1" si="205"/>
        <v>46166.791857603079</v>
      </c>
      <c r="AE614" s="49" t="str">
        <f t="shared" ca="1" si="206"/>
        <v>EQUIPO 1</v>
      </c>
      <c r="AF614" s="49" t="str">
        <f t="shared" ca="1" si="207"/>
        <v>INICIO</v>
      </c>
      <c r="AG614" s="49">
        <f t="shared" ca="1" si="214"/>
        <v>0</v>
      </c>
      <c r="AH614" s="49">
        <f t="shared" ca="1" si="215"/>
        <v>1</v>
      </c>
      <c r="AI614" s="49">
        <f t="shared" ca="1" si="208"/>
        <v>1</v>
      </c>
      <c r="AJ614" s="49">
        <f t="shared" ca="1" si="209"/>
        <v>5400</v>
      </c>
      <c r="AK614" s="49">
        <f t="shared" ca="1" si="210"/>
        <v>3.4871322067338042</v>
      </c>
      <c r="AL614" s="49">
        <f t="shared" ca="1" si="211"/>
        <v>18830.513916362543</v>
      </c>
      <c r="AM614" s="49">
        <f t="shared" ca="1" si="204"/>
        <v>34522.608846664662</v>
      </c>
      <c r="AN614" s="49">
        <f t="shared" ca="1" si="212"/>
        <v>2026</v>
      </c>
      <c r="AO614" s="49">
        <f t="shared" ca="1" si="213"/>
        <v>5</v>
      </c>
      <c r="AU614" s="25">
        <v>604</v>
      </c>
      <c r="AV614" s="25">
        <v>0.98423387304754917</v>
      </c>
      <c r="AW614" s="25">
        <v>0.9734671854583804</v>
      </c>
      <c r="AX614" s="25">
        <v>0.98830549687163705</v>
      </c>
      <c r="AY614" s="25">
        <v>0.98789661318950461</v>
      </c>
      <c r="AZ614" s="25">
        <v>0.99029080585032159</v>
      </c>
      <c r="BA614" s="25">
        <v>0.98149394108490495</v>
      </c>
      <c r="BB614" s="25">
        <v>0.98520445405675283</v>
      </c>
      <c r="BC614" s="25">
        <v>0.98586030751345477</v>
      </c>
      <c r="BD614" s="25">
        <v>0.98394255903467542</v>
      </c>
      <c r="BE614" s="25">
        <v>0.98872277717856849</v>
      </c>
      <c r="BF614" s="25">
        <v>0.98443989311073721</v>
      </c>
      <c r="BG614" s="25">
        <v>0.99118128008528539</v>
      </c>
      <c r="BH614" s="25">
        <v>0.9734671854583804</v>
      </c>
      <c r="BI614" s="25">
        <v>0.98541506007290358</v>
      </c>
    </row>
    <row r="615" spans="29:61">
      <c r="AC615" s="49">
        <v>612</v>
      </c>
      <c r="AD615" s="90">
        <f t="shared" ca="1" si="205"/>
        <v>46166.937154778359</v>
      </c>
      <c r="AE615" s="49" t="str">
        <f t="shared" ca="1" si="206"/>
        <v>EQUIPO 1</v>
      </c>
      <c r="AF615" s="49" t="str">
        <f t="shared" ca="1" si="207"/>
        <v>FIN</v>
      </c>
      <c r="AG615" s="49">
        <f t="shared" ca="1" si="214"/>
        <v>1</v>
      </c>
      <c r="AH615" s="49">
        <f t="shared" ca="1" si="215"/>
        <v>1</v>
      </c>
      <c r="AI615" s="49">
        <f t="shared" ca="1" si="208"/>
        <v>1</v>
      </c>
      <c r="AJ615" s="49">
        <f t="shared" ca="1" si="209"/>
        <v>9900</v>
      </c>
      <c r="AK615" s="49">
        <f t="shared" ca="1" si="210"/>
        <v>265.79492535511963</v>
      </c>
      <c r="AL615" s="49">
        <f t="shared" ca="1" si="211"/>
        <v>2631369.7610156843</v>
      </c>
      <c r="AM615" s="49">
        <f t="shared" ca="1" si="204"/>
        <v>2631369.7610156843</v>
      </c>
      <c r="AN615" s="49">
        <f t="shared" ca="1" si="212"/>
        <v>2026</v>
      </c>
      <c r="AO615" s="49">
        <f t="shared" ca="1" si="213"/>
        <v>5</v>
      </c>
      <c r="AU615" s="25">
        <v>605</v>
      </c>
      <c r="AV615" s="25">
        <v>0.99535917460320478</v>
      </c>
      <c r="AW615" s="25">
        <v>0.98842385839620095</v>
      </c>
      <c r="AX615" s="25">
        <v>0.98830801581159855</v>
      </c>
      <c r="AY615" s="25">
        <v>0.98431618940894505</v>
      </c>
      <c r="AZ615" s="25">
        <v>0.98621286892967897</v>
      </c>
      <c r="BA615" s="25">
        <v>0.98061014911667876</v>
      </c>
      <c r="BB615" s="25">
        <v>0.99372785080032588</v>
      </c>
      <c r="BC615" s="25">
        <v>0.98142657436990033</v>
      </c>
      <c r="BD615" s="25">
        <v>0.98394297500358352</v>
      </c>
      <c r="BE615" s="25">
        <v>0.9868021275614467</v>
      </c>
      <c r="BF615" s="25">
        <v>0.99730829439795354</v>
      </c>
      <c r="BG615" s="25">
        <v>0.99027509695264038</v>
      </c>
      <c r="BH615" s="25">
        <v>0.98061014911667876</v>
      </c>
      <c r="BI615" s="25">
        <v>0.98808344020603378</v>
      </c>
    </row>
    <row r="616" spans="29:61">
      <c r="AC616" s="49">
        <v>613</v>
      </c>
      <c r="AD616" s="90">
        <f t="shared" ca="1" si="205"/>
        <v>46178.011943334823</v>
      </c>
      <c r="AE616" s="49" t="str">
        <f t="shared" ca="1" si="206"/>
        <v>EQUIPO 2</v>
      </c>
      <c r="AF616" s="49" t="str">
        <f t="shared" ca="1" si="207"/>
        <v>INICIO</v>
      </c>
      <c r="AG616" s="49">
        <f t="shared" ca="1" si="214"/>
        <v>1</v>
      </c>
      <c r="AH616" s="49">
        <f t="shared" ca="1" si="215"/>
        <v>0</v>
      </c>
      <c r="AI616" s="49">
        <f t="shared" ca="1" si="208"/>
        <v>1</v>
      </c>
      <c r="AJ616" s="49">
        <f t="shared" ca="1" si="209"/>
        <v>4500</v>
      </c>
      <c r="AK616" s="49">
        <f t="shared" ca="1" si="210"/>
        <v>3.4033628749893978</v>
      </c>
      <c r="AL616" s="49">
        <f t="shared" ca="1" si="211"/>
        <v>15315.13293745229</v>
      </c>
      <c r="AM616" s="49">
        <f t="shared" ca="1" si="204"/>
        <v>33693.292462395038</v>
      </c>
      <c r="AN616" s="49">
        <f t="shared" ca="1" si="212"/>
        <v>2026</v>
      </c>
      <c r="AO616" s="49">
        <f t="shared" ca="1" si="213"/>
        <v>6</v>
      </c>
      <c r="AU616" s="25">
        <v>606</v>
      </c>
      <c r="AV616" s="25">
        <v>0.97272266660312934</v>
      </c>
      <c r="AW616" s="25">
        <v>0.99090550327933857</v>
      </c>
      <c r="AX616" s="25">
        <v>0.97951703125217426</v>
      </c>
      <c r="AY616" s="25">
        <v>0.97906003029793165</v>
      </c>
      <c r="AZ616" s="25">
        <v>0.98523451066133394</v>
      </c>
      <c r="BA616" s="25">
        <v>0.99798347103238816</v>
      </c>
      <c r="BB616" s="25">
        <v>1</v>
      </c>
      <c r="BC616" s="25">
        <v>0.99486930699305509</v>
      </c>
      <c r="BD616" s="25">
        <v>0.97337878454805449</v>
      </c>
      <c r="BE616" s="25">
        <v>0.98608887974443216</v>
      </c>
      <c r="BF616" s="25">
        <v>0.98196044218612677</v>
      </c>
      <c r="BG616" s="25">
        <v>1</v>
      </c>
      <c r="BH616" s="25">
        <v>0.97272266660312934</v>
      </c>
      <c r="BI616" s="25">
        <v>0.98687294095021472</v>
      </c>
    </row>
    <row r="617" spans="29:61">
      <c r="AC617" s="49">
        <v>614</v>
      </c>
      <c r="AD617" s="90">
        <f t="shared" ca="1" si="205"/>
        <v>46178.153750121281</v>
      </c>
      <c r="AE617" s="49" t="str">
        <f t="shared" ca="1" si="206"/>
        <v>EQUIPO 2</v>
      </c>
      <c r="AF617" s="49" t="str">
        <f t="shared" ca="1" si="207"/>
        <v>FIN</v>
      </c>
      <c r="AG617" s="49">
        <f t="shared" ca="1" si="214"/>
        <v>1</v>
      </c>
      <c r="AH617" s="49">
        <f t="shared" ca="1" si="215"/>
        <v>1</v>
      </c>
      <c r="AI617" s="49">
        <f t="shared" ca="1" si="208"/>
        <v>1</v>
      </c>
      <c r="AJ617" s="49">
        <f t="shared" ca="1" si="209"/>
        <v>9900</v>
      </c>
      <c r="AK617" s="49">
        <f t="shared" ca="1" si="210"/>
        <v>461.58775918430183</v>
      </c>
      <c r="AL617" s="49">
        <f t="shared" ca="1" si="211"/>
        <v>4569718.8159245886</v>
      </c>
      <c r="AM617" s="49">
        <f t="shared" ca="1" si="204"/>
        <v>4569718.8159245886</v>
      </c>
      <c r="AN617" s="49">
        <f t="shared" ca="1" si="212"/>
        <v>2026</v>
      </c>
      <c r="AO617" s="49">
        <f t="shared" ca="1" si="213"/>
        <v>6</v>
      </c>
      <c r="AU617" s="25">
        <v>607</v>
      </c>
      <c r="AV617" s="25">
        <v>0.99027069618261365</v>
      </c>
      <c r="AW617" s="25">
        <v>0.9876734074141148</v>
      </c>
      <c r="AX617" s="25">
        <v>0.99550068342706677</v>
      </c>
      <c r="AY617" s="25">
        <v>0.97008788430836146</v>
      </c>
      <c r="AZ617" s="25">
        <v>0.98385211445025966</v>
      </c>
      <c r="BA617" s="25">
        <v>0.98974192258015559</v>
      </c>
      <c r="BB617" s="25">
        <v>0.99327170025391542</v>
      </c>
      <c r="BC617" s="25">
        <v>0.98980770387925365</v>
      </c>
      <c r="BD617" s="25">
        <v>0.98648646391704697</v>
      </c>
      <c r="BE617" s="25">
        <v>0.98390767975857407</v>
      </c>
      <c r="BF617" s="25">
        <v>0.99257209455736861</v>
      </c>
      <c r="BG617" s="25">
        <v>0.97936049728297814</v>
      </c>
      <c r="BH617" s="25">
        <v>0.97008788430836146</v>
      </c>
      <c r="BI617" s="25">
        <v>0.98697496498147519</v>
      </c>
    </row>
    <row r="618" spans="29:61">
      <c r="AC618" s="49">
        <v>615</v>
      </c>
      <c r="AD618" s="90">
        <f t="shared" ca="1" si="205"/>
        <v>46197.386573420627</v>
      </c>
      <c r="AE618" s="49" t="str">
        <f t="shared" ca="1" si="206"/>
        <v>EQUIPO 2</v>
      </c>
      <c r="AF618" s="49" t="str">
        <f t="shared" ca="1" si="207"/>
        <v>INICIO</v>
      </c>
      <c r="AG618" s="49">
        <f t="shared" ca="1" si="214"/>
        <v>1</v>
      </c>
      <c r="AH618" s="49">
        <f t="shared" ca="1" si="215"/>
        <v>0</v>
      </c>
      <c r="AI618" s="49">
        <f t="shared" ca="1" si="208"/>
        <v>1</v>
      </c>
      <c r="AJ618" s="49">
        <f t="shared" ca="1" si="209"/>
        <v>4500</v>
      </c>
      <c r="AK618" s="49">
        <f t="shared" ca="1" si="210"/>
        <v>3.9037311061983928</v>
      </c>
      <c r="AL618" s="49">
        <f t="shared" ca="1" si="211"/>
        <v>17566.789977892768</v>
      </c>
      <c r="AM618" s="49">
        <f t="shared" ca="1" si="204"/>
        <v>38646.937951364089</v>
      </c>
      <c r="AN618" s="49">
        <f t="shared" ca="1" si="212"/>
        <v>2026</v>
      </c>
      <c r="AO618" s="49">
        <f t="shared" ca="1" si="213"/>
        <v>6</v>
      </c>
      <c r="AU618" s="25">
        <v>608</v>
      </c>
      <c r="AV618" s="25">
        <v>0.99312022113738208</v>
      </c>
      <c r="AW618" s="25">
        <v>0.98290110217662352</v>
      </c>
      <c r="AX618" s="25">
        <v>0.98651303028308202</v>
      </c>
      <c r="AY618" s="25">
        <v>0.98938634727197849</v>
      </c>
      <c r="AZ618" s="25">
        <v>0.97151589279026862</v>
      </c>
      <c r="BA618" s="25">
        <v>0.98779561470836386</v>
      </c>
      <c r="BB618" s="25">
        <v>0.98470556874894988</v>
      </c>
      <c r="BC618" s="25">
        <v>0.99114283837684936</v>
      </c>
      <c r="BD618" s="25">
        <v>0.99529669049552794</v>
      </c>
      <c r="BE618" s="25">
        <v>0.98491670182140767</v>
      </c>
      <c r="BF618" s="25">
        <v>0.98401316792960358</v>
      </c>
      <c r="BG618" s="25">
        <v>0.99338006213884933</v>
      </c>
      <c r="BH618" s="25">
        <v>0.97151589279026862</v>
      </c>
      <c r="BI618" s="25">
        <v>0.98701663969938991</v>
      </c>
    </row>
    <row r="619" spans="29:61">
      <c r="AC619" s="49">
        <v>616</v>
      </c>
      <c r="AD619" s="90">
        <f t="shared" ca="1" si="205"/>
        <v>46197.549228883385</v>
      </c>
      <c r="AE619" s="49" t="str">
        <f t="shared" ca="1" si="206"/>
        <v>EQUIPO 2</v>
      </c>
      <c r="AF619" s="49" t="str">
        <f t="shared" ca="1" si="207"/>
        <v>FIN</v>
      </c>
      <c r="AG619" s="49">
        <f t="shared" ca="1" si="214"/>
        <v>1</v>
      </c>
      <c r="AH619" s="49">
        <f t="shared" ca="1" si="215"/>
        <v>1</v>
      </c>
      <c r="AI619" s="49">
        <f t="shared" ca="1" si="208"/>
        <v>1</v>
      </c>
      <c r="AJ619" s="49">
        <f t="shared" ca="1" si="209"/>
        <v>9900</v>
      </c>
      <c r="AK619" s="49">
        <f t="shared" ca="1" si="210"/>
        <v>75.500533103768248</v>
      </c>
      <c r="AL619" s="49">
        <f t="shared" ca="1" si="211"/>
        <v>747455.27772730566</v>
      </c>
      <c r="AM619" s="49">
        <f t="shared" ca="1" si="204"/>
        <v>747455.27772730566</v>
      </c>
      <c r="AN619" s="49">
        <f t="shared" ca="1" si="212"/>
        <v>2026</v>
      </c>
      <c r="AO619" s="49">
        <f t="shared" ca="1" si="213"/>
        <v>6</v>
      </c>
      <c r="AU619" s="25">
        <v>609</v>
      </c>
      <c r="AV619" s="25">
        <v>0.98595738508948016</v>
      </c>
      <c r="AW619" s="25">
        <v>0.99034298570734314</v>
      </c>
      <c r="AX619" s="25">
        <v>0.99191285184364952</v>
      </c>
      <c r="AY619" s="25">
        <v>0.97849542570961656</v>
      </c>
      <c r="AZ619" s="25">
        <v>0.98394466295446259</v>
      </c>
      <c r="BA619" s="25">
        <v>0.99174429264544006</v>
      </c>
      <c r="BB619" s="25">
        <v>0.98872737648333242</v>
      </c>
      <c r="BC619" s="25">
        <v>0.9848658101584461</v>
      </c>
      <c r="BD619" s="25">
        <v>0.97904498834845988</v>
      </c>
      <c r="BE619" s="25">
        <v>0.98796035040970853</v>
      </c>
      <c r="BF619" s="25">
        <v>0.99342807816168677</v>
      </c>
      <c r="BG619" s="25">
        <v>0.99514392225757653</v>
      </c>
      <c r="BH619" s="25">
        <v>0.97849542570961656</v>
      </c>
      <c r="BI619" s="25">
        <v>0.98769076761551056</v>
      </c>
    </row>
    <row r="620" spans="29:61">
      <c r="AC620" s="49">
        <v>617</v>
      </c>
      <c r="AD620" s="90">
        <f t="shared" ca="1" si="205"/>
        <v>46200.695084429375</v>
      </c>
      <c r="AE620" s="49" t="str">
        <f t="shared" ca="1" si="206"/>
        <v>EQUIPO 1</v>
      </c>
      <c r="AF620" s="49" t="str">
        <f t="shared" ca="1" si="207"/>
        <v>INICIO</v>
      </c>
      <c r="AG620" s="49">
        <f t="shared" ca="1" si="214"/>
        <v>0</v>
      </c>
      <c r="AH620" s="49">
        <f t="shared" ca="1" si="215"/>
        <v>1</v>
      </c>
      <c r="AI620" s="49">
        <f t="shared" ca="1" si="208"/>
        <v>1</v>
      </c>
      <c r="AJ620" s="49">
        <f t="shared" ca="1" si="209"/>
        <v>5400</v>
      </c>
      <c r="AK620" s="49">
        <f t="shared" ca="1" si="210"/>
        <v>3.950898771872744</v>
      </c>
      <c r="AL620" s="49">
        <f t="shared" ca="1" si="211"/>
        <v>21334.853368112817</v>
      </c>
      <c r="AM620" s="49">
        <f t="shared" ca="1" si="204"/>
        <v>39113.897841540165</v>
      </c>
      <c r="AN620" s="49">
        <f t="shared" ca="1" si="212"/>
        <v>2026</v>
      </c>
      <c r="AO620" s="49">
        <f t="shared" ca="1" si="213"/>
        <v>6</v>
      </c>
      <c r="AU620" s="25">
        <v>610</v>
      </c>
      <c r="AV620" s="25">
        <v>0.99150798181272515</v>
      </c>
      <c r="AW620" s="25">
        <v>0.98872574323730589</v>
      </c>
      <c r="AX620" s="25">
        <v>0.98782855976379613</v>
      </c>
      <c r="AY620" s="25">
        <v>0.98527978279162209</v>
      </c>
      <c r="AZ620" s="25">
        <v>0.98490562886690569</v>
      </c>
      <c r="BA620" s="25">
        <v>0.98149856040069028</v>
      </c>
      <c r="BB620" s="25">
        <v>0.98814008316175606</v>
      </c>
      <c r="BC620" s="25">
        <v>0.98073466921013086</v>
      </c>
      <c r="BD620" s="25">
        <v>0.98821431399334803</v>
      </c>
      <c r="BE620" s="25">
        <v>0.98274443168276759</v>
      </c>
      <c r="BF620" s="25">
        <v>0.98524343976380535</v>
      </c>
      <c r="BG620" s="25">
        <v>0.99116735988312099</v>
      </c>
      <c r="BH620" s="25">
        <v>0.98073466921013086</v>
      </c>
      <c r="BI620" s="25">
        <v>0.98635858408779442</v>
      </c>
    </row>
    <row r="621" spans="29:61">
      <c r="AC621" s="49">
        <v>618</v>
      </c>
      <c r="AD621" s="90">
        <f t="shared" ca="1" si="205"/>
        <v>46200.859705211536</v>
      </c>
      <c r="AE621" s="49" t="str">
        <f t="shared" ca="1" si="206"/>
        <v>EQUIPO 1</v>
      </c>
      <c r="AF621" s="49" t="str">
        <f t="shared" ca="1" si="207"/>
        <v>FIN</v>
      </c>
      <c r="AG621" s="49">
        <f t="shared" ca="1" si="214"/>
        <v>1</v>
      </c>
      <c r="AH621" s="49">
        <f t="shared" ca="1" si="215"/>
        <v>1</v>
      </c>
      <c r="AI621" s="49">
        <f t="shared" ca="1" si="208"/>
        <v>1</v>
      </c>
      <c r="AJ621" s="49">
        <f t="shared" ca="1" si="209"/>
        <v>9900</v>
      </c>
      <c r="AK621" s="49">
        <f t="shared" ca="1" si="210"/>
        <v>228.86542366782669</v>
      </c>
      <c r="AL621" s="49">
        <f t="shared" ca="1" si="211"/>
        <v>2265767.6943114842</v>
      </c>
      <c r="AM621" s="49">
        <f t="shared" ca="1" si="204"/>
        <v>2265767.6943114842</v>
      </c>
      <c r="AN621" s="49">
        <f t="shared" ca="1" si="212"/>
        <v>2026</v>
      </c>
      <c r="AO621" s="49">
        <f t="shared" ca="1" si="213"/>
        <v>6</v>
      </c>
      <c r="AU621" s="25">
        <v>611</v>
      </c>
      <c r="AV621" s="25">
        <v>0.98465402437112515</v>
      </c>
      <c r="AW621" s="25">
        <v>0.98608714318010648</v>
      </c>
      <c r="AX621" s="25">
        <v>0.99071542220104813</v>
      </c>
      <c r="AY621" s="25">
        <v>0.98648390571106093</v>
      </c>
      <c r="AZ621" s="25">
        <v>0.98848464337289454</v>
      </c>
      <c r="BA621" s="25">
        <v>0.9954289584692918</v>
      </c>
      <c r="BB621" s="25">
        <v>0.98873063429087893</v>
      </c>
      <c r="BC621" s="25">
        <v>0.98664827385470166</v>
      </c>
      <c r="BD621" s="25">
        <v>0.98795048581594858</v>
      </c>
      <c r="BE621" s="25">
        <v>0.98384765878939284</v>
      </c>
      <c r="BF621" s="25">
        <v>0.98515563416823915</v>
      </c>
      <c r="BG621" s="25">
        <v>0.98289402265300874</v>
      </c>
      <c r="BH621" s="25">
        <v>0.98289402265300874</v>
      </c>
      <c r="BI621" s="25">
        <v>0.98725525042523854</v>
      </c>
    </row>
    <row r="622" spans="29:61">
      <c r="AC622" s="49">
        <v>619</v>
      </c>
      <c r="AD622" s="90">
        <f t="shared" ca="1" si="205"/>
        <v>46210.395764531029</v>
      </c>
      <c r="AE622" s="49" t="str">
        <f t="shared" ca="1" si="206"/>
        <v>EQUIPO 2</v>
      </c>
      <c r="AF622" s="49" t="str">
        <f t="shared" ca="1" si="207"/>
        <v>INICIO</v>
      </c>
      <c r="AG622" s="49">
        <f t="shared" ca="1" si="214"/>
        <v>1</v>
      </c>
      <c r="AH622" s="49">
        <f t="shared" ca="1" si="215"/>
        <v>0</v>
      </c>
      <c r="AI622" s="49">
        <f t="shared" ca="1" si="208"/>
        <v>1</v>
      </c>
      <c r="AJ622" s="49">
        <f t="shared" ca="1" si="209"/>
        <v>4500</v>
      </c>
      <c r="AK622" s="49">
        <f t="shared" ca="1" si="210"/>
        <v>3.4109936971217394</v>
      </c>
      <c r="AL622" s="49">
        <f t="shared" ca="1" si="211"/>
        <v>15349.471637047827</v>
      </c>
      <c r="AM622" s="49">
        <f t="shared" ca="1" si="204"/>
        <v>33768.83760150522</v>
      </c>
      <c r="AN622" s="49">
        <f t="shared" ca="1" si="212"/>
        <v>2026</v>
      </c>
      <c r="AO622" s="49">
        <f t="shared" ca="1" si="213"/>
        <v>7</v>
      </c>
      <c r="AU622" s="25">
        <v>612</v>
      </c>
      <c r="AV622" s="25">
        <v>0.9900632952454157</v>
      </c>
      <c r="AW622" s="25">
        <v>0.98539507366653944</v>
      </c>
      <c r="AX622" s="25">
        <v>0.98311600762835394</v>
      </c>
      <c r="AY622" s="25">
        <v>0.98367904027539954</v>
      </c>
      <c r="AZ622" s="25">
        <v>0.98115149507719135</v>
      </c>
      <c r="BA622" s="25">
        <v>0.98744218621099178</v>
      </c>
      <c r="BB622" s="25">
        <v>0.99138048781588839</v>
      </c>
      <c r="BC622" s="25">
        <v>0.99227625637694017</v>
      </c>
      <c r="BD622" s="25">
        <v>0.97806434449362101</v>
      </c>
      <c r="BE622" s="25">
        <v>0.9899989139500156</v>
      </c>
      <c r="BF622" s="25">
        <v>0.99243324471169747</v>
      </c>
      <c r="BG622" s="25">
        <v>0.97777233938395935</v>
      </c>
      <c r="BH622" s="25">
        <v>0.97777233938395935</v>
      </c>
      <c r="BI622" s="25">
        <v>0.98603479760697299</v>
      </c>
    </row>
    <row r="623" spans="29:61">
      <c r="AC623" s="49">
        <v>620</v>
      </c>
      <c r="AD623" s="90">
        <f t="shared" ca="1" si="205"/>
        <v>46210.537889268409</v>
      </c>
      <c r="AE623" s="49" t="str">
        <f t="shared" ca="1" si="206"/>
        <v>EQUIPO 2</v>
      </c>
      <c r="AF623" s="49" t="str">
        <f t="shared" ca="1" si="207"/>
        <v>FIN</v>
      </c>
      <c r="AG623" s="49">
        <f t="shared" ca="1" si="214"/>
        <v>1</v>
      </c>
      <c r="AH623" s="49">
        <f t="shared" ca="1" si="215"/>
        <v>1</v>
      </c>
      <c r="AI623" s="49">
        <f t="shared" ca="1" si="208"/>
        <v>1</v>
      </c>
      <c r="AJ623" s="49">
        <f t="shared" ca="1" si="209"/>
        <v>9900</v>
      </c>
      <c r="AK623" s="49">
        <f t="shared" ca="1" si="210"/>
        <v>116.1455937079154</v>
      </c>
      <c r="AL623" s="49">
        <f t="shared" ca="1" si="211"/>
        <v>1149841.3777083624</v>
      </c>
      <c r="AM623" s="49">
        <f t="shared" ca="1" si="204"/>
        <v>1149841.3777083624</v>
      </c>
      <c r="AN623" s="49">
        <f t="shared" ca="1" si="212"/>
        <v>2026</v>
      </c>
      <c r="AO623" s="49">
        <f t="shared" ca="1" si="213"/>
        <v>7</v>
      </c>
      <c r="AU623" s="25">
        <v>613</v>
      </c>
      <c r="AV623" s="25">
        <v>0.99040773125234394</v>
      </c>
      <c r="AW623" s="25">
        <v>0.99089107017687073</v>
      </c>
      <c r="AX623" s="25">
        <v>0.98932392348660736</v>
      </c>
      <c r="AY623" s="25">
        <v>0.97897158835049969</v>
      </c>
      <c r="AZ623" s="25">
        <v>0.9808836444756005</v>
      </c>
      <c r="BA623" s="25">
        <v>0.98493763101181353</v>
      </c>
      <c r="BB623" s="25">
        <v>0.99053282974274393</v>
      </c>
      <c r="BC623" s="25">
        <v>0.99717970151435686</v>
      </c>
      <c r="BD623" s="25">
        <v>0.99272769287671048</v>
      </c>
      <c r="BE623" s="25">
        <v>0.98681317235690436</v>
      </c>
      <c r="BF623" s="25">
        <v>0.98573376027312454</v>
      </c>
      <c r="BG623" s="25">
        <v>0.98689456437959344</v>
      </c>
      <c r="BH623" s="25">
        <v>0.97897158835049969</v>
      </c>
      <c r="BI623" s="25">
        <v>0.98799737813070987</v>
      </c>
    </row>
    <row r="624" spans="29:61">
      <c r="AC624" s="49">
        <v>621</v>
      </c>
      <c r="AD624" s="90">
        <f t="shared" ca="1" si="205"/>
        <v>46215.377289006239</v>
      </c>
      <c r="AE624" s="49" t="str">
        <f t="shared" ca="1" si="206"/>
        <v>EQUIPO 1</v>
      </c>
      <c r="AF624" s="49" t="str">
        <f t="shared" ca="1" si="207"/>
        <v>INICIO</v>
      </c>
      <c r="AG624" s="49">
        <f t="shared" ca="1" si="214"/>
        <v>0</v>
      </c>
      <c r="AH624" s="49">
        <f t="shared" ca="1" si="215"/>
        <v>1</v>
      </c>
      <c r="AI624" s="49">
        <f t="shared" ca="1" si="208"/>
        <v>1</v>
      </c>
      <c r="AJ624" s="49">
        <f t="shared" ca="1" si="209"/>
        <v>5400</v>
      </c>
      <c r="AK624" s="49">
        <f t="shared" ca="1" si="210"/>
        <v>3.5859935859334655</v>
      </c>
      <c r="AL624" s="49">
        <f t="shared" ca="1" si="211"/>
        <v>19364.365364040714</v>
      </c>
      <c r="AM624" s="49">
        <f t="shared" ca="1" si="204"/>
        <v>35501.336500741309</v>
      </c>
      <c r="AN624" s="49">
        <f t="shared" ca="1" si="212"/>
        <v>2026</v>
      </c>
      <c r="AO624" s="49">
        <f t="shared" ca="1" si="213"/>
        <v>7</v>
      </c>
      <c r="AU624" s="25">
        <v>614</v>
      </c>
      <c r="AV624" s="25">
        <v>0.97703865189835071</v>
      </c>
      <c r="AW624" s="25">
        <v>0.99563115996037554</v>
      </c>
      <c r="AX624" s="25">
        <v>0.99048230926255054</v>
      </c>
      <c r="AY624" s="25">
        <v>0.98737437125175764</v>
      </c>
      <c r="AZ624" s="25">
        <v>0.99166351968501143</v>
      </c>
      <c r="BA624" s="25">
        <v>0.99288542083134723</v>
      </c>
      <c r="BB624" s="25">
        <v>0.98480459513858609</v>
      </c>
      <c r="BC624" s="25">
        <v>0.99013008557515336</v>
      </c>
      <c r="BD624" s="25">
        <v>0.97866848536845219</v>
      </c>
      <c r="BE624" s="25">
        <v>0.98126466574330962</v>
      </c>
      <c r="BF624" s="25">
        <v>0.97697472210332381</v>
      </c>
      <c r="BG624" s="25">
        <v>0.9899077042679314</v>
      </c>
      <c r="BH624" s="25">
        <v>0.97697472210332381</v>
      </c>
      <c r="BI624" s="25">
        <v>0.98641765597125264</v>
      </c>
    </row>
    <row r="625" spans="29:61">
      <c r="AC625" s="49">
        <v>622</v>
      </c>
      <c r="AD625" s="90">
        <f t="shared" ca="1" si="205"/>
        <v>46215.526705405653</v>
      </c>
      <c r="AE625" s="49" t="str">
        <f t="shared" ca="1" si="206"/>
        <v>EQUIPO 1</v>
      </c>
      <c r="AF625" s="49" t="str">
        <f t="shared" ca="1" si="207"/>
        <v>FIN</v>
      </c>
      <c r="AG625" s="49">
        <f t="shared" ca="1" si="214"/>
        <v>1</v>
      </c>
      <c r="AH625" s="49">
        <f t="shared" ca="1" si="215"/>
        <v>1</v>
      </c>
      <c r="AI625" s="49">
        <f t="shared" ca="1" si="208"/>
        <v>1</v>
      </c>
      <c r="AJ625" s="49">
        <f t="shared" ca="1" si="209"/>
        <v>9900</v>
      </c>
      <c r="AK625" s="49">
        <f t="shared" ca="1" si="210"/>
        <v>31.832502464996651</v>
      </c>
      <c r="AL625" s="49">
        <f t="shared" ca="1" si="211"/>
        <v>315141.77440346684</v>
      </c>
      <c r="AM625" s="49">
        <f t="shared" ca="1" si="204"/>
        <v>315141.77440346684</v>
      </c>
      <c r="AN625" s="49">
        <f t="shared" ca="1" si="212"/>
        <v>2026</v>
      </c>
      <c r="AO625" s="49">
        <f t="shared" ca="1" si="213"/>
        <v>7</v>
      </c>
      <c r="AU625" s="25">
        <v>615</v>
      </c>
      <c r="AV625" s="25">
        <v>0.99192895367653389</v>
      </c>
      <c r="AW625" s="25">
        <v>0.97709357287093179</v>
      </c>
      <c r="AX625" s="25">
        <v>0.98652908336018685</v>
      </c>
      <c r="AY625" s="25">
        <v>0.98540096192109183</v>
      </c>
      <c r="AZ625" s="25">
        <v>0.99102261993176544</v>
      </c>
      <c r="BA625" s="25">
        <v>0.98676037422053264</v>
      </c>
      <c r="BB625" s="25">
        <v>0.98224479710670687</v>
      </c>
      <c r="BC625" s="25">
        <v>0.98970329948633906</v>
      </c>
      <c r="BD625" s="25">
        <v>0.98779598147975944</v>
      </c>
      <c r="BE625" s="25">
        <v>0.9784518934159776</v>
      </c>
      <c r="BF625" s="25">
        <v>0.98131532450782044</v>
      </c>
      <c r="BG625" s="25">
        <v>0.99110246253616541</v>
      </c>
      <c r="BH625" s="25">
        <v>0.97709357287093179</v>
      </c>
      <c r="BI625" s="25">
        <v>0.98576415951307861</v>
      </c>
    </row>
    <row r="626" spans="29:61">
      <c r="AC626" s="49">
        <v>623</v>
      </c>
      <c r="AD626" s="90">
        <f t="shared" ca="1" si="205"/>
        <v>46216.853059675028</v>
      </c>
      <c r="AE626" s="49" t="str">
        <f t="shared" ca="1" si="206"/>
        <v>EQUIPO 2</v>
      </c>
      <c r="AF626" s="49" t="str">
        <f t="shared" ca="1" si="207"/>
        <v>INICIO</v>
      </c>
      <c r="AG626" s="49">
        <f t="shared" ca="1" si="214"/>
        <v>1</v>
      </c>
      <c r="AH626" s="49">
        <f t="shared" ca="1" si="215"/>
        <v>0</v>
      </c>
      <c r="AI626" s="49">
        <f t="shared" ca="1" si="208"/>
        <v>1</v>
      </c>
      <c r="AJ626" s="49">
        <f t="shared" ca="1" si="209"/>
        <v>4500</v>
      </c>
      <c r="AK626" s="49">
        <f t="shared" ca="1" si="210"/>
        <v>3.9164641043753363</v>
      </c>
      <c r="AL626" s="49">
        <f t="shared" ca="1" si="211"/>
        <v>17624.088469689013</v>
      </c>
      <c r="AM626" s="49">
        <f t="shared" ca="1" si="204"/>
        <v>38772.99463331583</v>
      </c>
      <c r="AN626" s="49">
        <f t="shared" ca="1" si="212"/>
        <v>2026</v>
      </c>
      <c r="AO626" s="49">
        <f t="shared" ca="1" si="213"/>
        <v>7</v>
      </c>
      <c r="AU626" s="25">
        <v>616</v>
      </c>
      <c r="AV626" s="25">
        <v>0.99012508248188458</v>
      </c>
      <c r="AW626" s="25">
        <v>0.96693445503224951</v>
      </c>
      <c r="AX626" s="25">
        <v>0.98285088212204275</v>
      </c>
      <c r="AY626" s="25">
        <v>0.97399380206971042</v>
      </c>
      <c r="AZ626" s="25">
        <v>0.98920315726805874</v>
      </c>
      <c r="BA626" s="25">
        <v>0.99071852517822279</v>
      </c>
      <c r="BB626" s="25">
        <v>1</v>
      </c>
      <c r="BC626" s="25">
        <v>0.98797205447811975</v>
      </c>
      <c r="BD626" s="25">
        <v>0.98613143424666361</v>
      </c>
      <c r="BE626" s="25">
        <v>0.98842513197064708</v>
      </c>
      <c r="BF626" s="25">
        <v>0.98226478408488971</v>
      </c>
      <c r="BG626" s="25">
        <v>0.99047599030385325</v>
      </c>
      <c r="BH626" s="25">
        <v>0.96693445503224951</v>
      </c>
      <c r="BI626" s="25">
        <v>0.98583258198327228</v>
      </c>
    </row>
    <row r="627" spans="29:61">
      <c r="AC627" s="49">
        <v>624</v>
      </c>
      <c r="AD627" s="90">
        <f t="shared" ca="1" si="205"/>
        <v>46217.016245679377</v>
      </c>
      <c r="AE627" s="49" t="str">
        <f t="shared" ca="1" si="206"/>
        <v>EQUIPO 2</v>
      </c>
      <c r="AF627" s="49" t="str">
        <f t="shared" ca="1" si="207"/>
        <v>FIN</v>
      </c>
      <c r="AG627" s="49">
        <f t="shared" ca="1" si="214"/>
        <v>1</v>
      </c>
      <c r="AH627" s="49">
        <f t="shared" ca="1" si="215"/>
        <v>1</v>
      </c>
      <c r="AI627" s="49">
        <f t="shared" ca="1" si="208"/>
        <v>1</v>
      </c>
      <c r="AJ627" s="49">
        <f t="shared" ca="1" si="209"/>
        <v>9900</v>
      </c>
      <c r="AK627" s="49">
        <f t="shared" ca="1" si="210"/>
        <v>52.802540166594554</v>
      </c>
      <c r="AL627" s="49">
        <f t="shared" ca="1" si="211"/>
        <v>522745.14764928608</v>
      </c>
      <c r="AM627" s="49">
        <f t="shared" ca="1" si="204"/>
        <v>522745.14764928608</v>
      </c>
      <c r="AN627" s="49">
        <f t="shared" ca="1" si="212"/>
        <v>2026</v>
      </c>
      <c r="AO627" s="49">
        <f t="shared" ca="1" si="213"/>
        <v>7</v>
      </c>
      <c r="AU627" s="25">
        <v>617</v>
      </c>
      <c r="AV627" s="25">
        <v>0.98546287728145898</v>
      </c>
      <c r="AW627" s="25">
        <v>0.99308594895952351</v>
      </c>
      <c r="AX627" s="25">
        <v>0.9902012560104918</v>
      </c>
      <c r="AY627" s="25">
        <v>0.98936956204268833</v>
      </c>
      <c r="AZ627" s="25">
        <v>0.99025896511918354</v>
      </c>
      <c r="BA627" s="25">
        <v>0.98444611737941157</v>
      </c>
      <c r="BB627" s="25">
        <v>0.99146174033408163</v>
      </c>
      <c r="BC627" s="25">
        <v>0.99589075000694716</v>
      </c>
      <c r="BD627" s="25">
        <v>0.98575402978474636</v>
      </c>
      <c r="BE627" s="25">
        <v>0.99537256946596486</v>
      </c>
      <c r="BF627" s="25">
        <v>0.98789510239256562</v>
      </c>
      <c r="BG627" s="25">
        <v>0.98120110745853606</v>
      </c>
      <c r="BH627" s="25">
        <v>0.98120110745853606</v>
      </c>
      <c r="BI627" s="25">
        <v>0.9892071158359319</v>
      </c>
    </row>
    <row r="628" spans="29:61">
      <c r="AC628" s="49">
        <v>625</v>
      </c>
      <c r="AD628" s="90">
        <f t="shared" ca="1" si="205"/>
        <v>46219.216351519652</v>
      </c>
      <c r="AE628" s="49" t="str">
        <f t="shared" ca="1" si="206"/>
        <v>EQUIPO 1</v>
      </c>
      <c r="AF628" s="49" t="str">
        <f t="shared" ca="1" si="207"/>
        <v>INICIO</v>
      </c>
      <c r="AG628" s="49">
        <f t="shared" ca="1" si="214"/>
        <v>0</v>
      </c>
      <c r="AH628" s="49">
        <f t="shared" ca="1" si="215"/>
        <v>1</v>
      </c>
      <c r="AI628" s="49">
        <f t="shared" ca="1" si="208"/>
        <v>1</v>
      </c>
      <c r="AJ628" s="49">
        <f t="shared" ca="1" si="209"/>
        <v>5400</v>
      </c>
      <c r="AK628" s="49">
        <f t="shared" ca="1" si="210"/>
        <v>3.4363983732182533</v>
      </c>
      <c r="AL628" s="49">
        <f t="shared" ca="1" si="211"/>
        <v>18556.551215378568</v>
      </c>
      <c r="AM628" s="49">
        <f t="shared" ca="1" si="204"/>
        <v>34020.343894860707</v>
      </c>
      <c r="AN628" s="49">
        <f t="shared" ca="1" si="212"/>
        <v>2026</v>
      </c>
      <c r="AO628" s="49">
        <f t="shared" ca="1" si="213"/>
        <v>7</v>
      </c>
      <c r="AU628" s="25">
        <v>618</v>
      </c>
      <c r="AV628" s="25">
        <v>0.98564678142365381</v>
      </c>
      <c r="AW628" s="25">
        <v>0.98655292612321799</v>
      </c>
      <c r="AX628" s="25">
        <v>0.98460792067543557</v>
      </c>
      <c r="AY628" s="25">
        <v>0.995992626079235</v>
      </c>
      <c r="AZ628" s="25">
        <v>0.98712171884157174</v>
      </c>
      <c r="BA628" s="25">
        <v>0.97940117725158815</v>
      </c>
      <c r="BB628" s="25">
        <v>0.97215636759765356</v>
      </c>
      <c r="BC628" s="25">
        <v>0.98767563032502736</v>
      </c>
      <c r="BD628" s="25">
        <v>0.99532836779047873</v>
      </c>
      <c r="BE628" s="25">
        <v>0.9851708627113509</v>
      </c>
      <c r="BF628" s="25">
        <v>0.99353949954225274</v>
      </c>
      <c r="BG628" s="25">
        <v>0.98572679405933039</v>
      </c>
      <c r="BH628" s="25">
        <v>0.97215636759765356</v>
      </c>
      <c r="BI628" s="25">
        <v>0.9864994517212724</v>
      </c>
    </row>
    <row r="629" spans="29:61">
      <c r="AC629" s="49">
        <v>626</v>
      </c>
      <c r="AD629" s="90">
        <f t="shared" ca="1" si="205"/>
        <v>46219.359534785202</v>
      </c>
      <c r="AE629" s="49" t="str">
        <f t="shared" ca="1" si="206"/>
        <v>EQUIPO 1</v>
      </c>
      <c r="AF629" s="49" t="str">
        <f t="shared" ca="1" si="207"/>
        <v>FIN</v>
      </c>
      <c r="AG629" s="49">
        <f t="shared" ca="1" si="214"/>
        <v>1</v>
      </c>
      <c r="AH629" s="49">
        <f t="shared" ca="1" si="215"/>
        <v>1</v>
      </c>
      <c r="AI629" s="49">
        <f t="shared" ca="1" si="208"/>
        <v>1</v>
      </c>
      <c r="AJ629" s="49">
        <f t="shared" ca="1" si="209"/>
        <v>9900</v>
      </c>
      <c r="AK629" s="49">
        <f t="shared" ca="1" si="210"/>
        <v>19.081955207744613</v>
      </c>
      <c r="AL629" s="49">
        <f t="shared" ca="1" si="211"/>
        <v>188911.35655667167</v>
      </c>
      <c r="AM629" s="49">
        <f t="shared" ca="1" si="204"/>
        <v>188911.35655667167</v>
      </c>
      <c r="AN629" s="49">
        <f t="shared" ca="1" si="212"/>
        <v>2026</v>
      </c>
      <c r="AO629" s="49">
        <f t="shared" ca="1" si="213"/>
        <v>7</v>
      </c>
      <c r="AU629" s="25">
        <v>619</v>
      </c>
      <c r="AV629" s="25">
        <v>0.98946361196309829</v>
      </c>
      <c r="AW629" s="25">
        <v>0.99549629973026421</v>
      </c>
      <c r="AX629" s="25">
        <v>0.99012363166273076</v>
      </c>
      <c r="AY629" s="25">
        <v>0.98880444518944333</v>
      </c>
      <c r="AZ629" s="25">
        <v>0.99057229810995728</v>
      </c>
      <c r="BA629" s="25">
        <v>0.98553014411804851</v>
      </c>
      <c r="BB629" s="25">
        <v>0.98990182749279831</v>
      </c>
      <c r="BC629" s="25">
        <v>0.99721657595179169</v>
      </c>
      <c r="BD629" s="25">
        <v>0.99067058607219316</v>
      </c>
      <c r="BE629" s="25">
        <v>0.98580680321453962</v>
      </c>
      <c r="BF629" s="25">
        <v>0.9830497946101816</v>
      </c>
      <c r="BG629" s="25">
        <v>0.98584899885230937</v>
      </c>
      <c r="BH629" s="25">
        <v>0.9830497946101816</v>
      </c>
      <c r="BI629" s="25">
        <v>0.98938455359938804</v>
      </c>
    </row>
    <row r="630" spans="29:61">
      <c r="AC630" s="49">
        <v>627</v>
      </c>
      <c r="AD630" s="90">
        <f t="shared" ca="1" si="205"/>
        <v>46220.154616252192</v>
      </c>
      <c r="AE630" s="49" t="str">
        <f t="shared" ca="1" si="206"/>
        <v>EQUIPO 1</v>
      </c>
      <c r="AF630" s="49" t="str">
        <f t="shared" ca="1" si="207"/>
        <v>INICIO</v>
      </c>
      <c r="AG630" s="49">
        <f t="shared" ca="1" si="214"/>
        <v>0</v>
      </c>
      <c r="AH630" s="49">
        <f t="shared" ca="1" si="215"/>
        <v>1</v>
      </c>
      <c r="AI630" s="49">
        <f t="shared" ca="1" si="208"/>
        <v>1</v>
      </c>
      <c r="AJ630" s="49">
        <f t="shared" ca="1" si="209"/>
        <v>5400</v>
      </c>
      <c r="AK630" s="49">
        <f t="shared" ca="1" si="210"/>
        <v>3.4644509894424118</v>
      </c>
      <c r="AL630" s="49">
        <f t="shared" ca="1" si="211"/>
        <v>18708.035342989024</v>
      </c>
      <c r="AM630" s="49">
        <f t="shared" ca="1" si="204"/>
        <v>34298.064795479877</v>
      </c>
      <c r="AN630" s="49">
        <f t="shared" ca="1" si="212"/>
        <v>2026</v>
      </c>
      <c r="AO630" s="49">
        <f t="shared" ca="1" si="213"/>
        <v>7</v>
      </c>
      <c r="AU630" s="25">
        <v>620</v>
      </c>
      <c r="AV630" s="25">
        <v>0.97856312293857417</v>
      </c>
      <c r="AW630" s="25">
        <v>0.98480618947742149</v>
      </c>
      <c r="AX630" s="25">
        <v>0.97470441334605218</v>
      </c>
      <c r="AY630" s="25">
        <v>0.98735129666625621</v>
      </c>
      <c r="AZ630" s="25">
        <v>0.98319854301433252</v>
      </c>
      <c r="BA630" s="25">
        <v>0.99527375161613396</v>
      </c>
      <c r="BB630" s="25">
        <v>0.99540627243253688</v>
      </c>
      <c r="BC630" s="25">
        <v>0.99584774092705408</v>
      </c>
      <c r="BD630" s="25">
        <v>0.98552994881377254</v>
      </c>
      <c r="BE630" s="25">
        <v>0.98441424415791801</v>
      </c>
      <c r="BF630" s="25">
        <v>0.99289566403035256</v>
      </c>
      <c r="BG630" s="25">
        <v>0.97520537272435692</v>
      </c>
      <c r="BH630" s="25">
        <v>0.97470441334605218</v>
      </c>
      <c r="BI630" s="25">
        <v>0.98603961423281317</v>
      </c>
    </row>
    <row r="631" spans="29:61">
      <c r="AC631" s="49">
        <v>628</v>
      </c>
      <c r="AD631" s="90">
        <f t="shared" ca="1" si="205"/>
        <v>46220.298968376752</v>
      </c>
      <c r="AE631" s="49" t="str">
        <f t="shared" ca="1" si="206"/>
        <v>EQUIPO 1</v>
      </c>
      <c r="AF631" s="49" t="str">
        <f t="shared" ca="1" si="207"/>
        <v>FIN</v>
      </c>
      <c r="AG631" s="49">
        <f t="shared" ca="1" si="214"/>
        <v>1</v>
      </c>
      <c r="AH631" s="49">
        <f t="shared" ca="1" si="215"/>
        <v>1</v>
      </c>
      <c r="AI631" s="49">
        <f t="shared" ca="1" si="208"/>
        <v>1</v>
      </c>
      <c r="AJ631" s="49">
        <f t="shared" ca="1" si="209"/>
        <v>9900</v>
      </c>
      <c r="AK631" s="49">
        <f t="shared" ca="1" si="210"/>
        <v>125.19248131813947</v>
      </c>
      <c r="AL631" s="49">
        <f t="shared" ca="1" si="211"/>
        <v>1239405.5650495808</v>
      </c>
      <c r="AM631" s="49">
        <f t="shared" ca="1" si="204"/>
        <v>1239405.5650495808</v>
      </c>
      <c r="AN631" s="49">
        <f t="shared" ca="1" si="212"/>
        <v>2026</v>
      </c>
      <c r="AO631" s="49">
        <f t="shared" ca="1" si="213"/>
        <v>7</v>
      </c>
      <c r="AU631" s="25">
        <v>621</v>
      </c>
      <c r="AV631" s="25">
        <v>0.98825660847305152</v>
      </c>
      <c r="AW631" s="25">
        <v>0.98347501331823617</v>
      </c>
      <c r="AX631" s="25">
        <v>0.98225436387241361</v>
      </c>
      <c r="AY631" s="25">
        <v>0.98455888667809033</v>
      </c>
      <c r="AZ631" s="25">
        <v>0.99710448000106722</v>
      </c>
      <c r="BA631" s="25">
        <v>0.98787003956754105</v>
      </c>
      <c r="BB631" s="25">
        <v>0.99056386315666878</v>
      </c>
      <c r="BC631" s="25">
        <v>0.98942549540288671</v>
      </c>
      <c r="BD631" s="25">
        <v>0.98859382611916202</v>
      </c>
      <c r="BE631" s="25">
        <v>0.98997199291226279</v>
      </c>
      <c r="BF631" s="25">
        <v>0.98627091876954753</v>
      </c>
      <c r="BG631" s="25">
        <v>0.97964778635409744</v>
      </c>
      <c r="BH631" s="25">
        <v>0.97964778635409744</v>
      </c>
      <c r="BI631" s="25">
        <v>0.98734874463322853</v>
      </c>
    </row>
    <row r="632" spans="29:61">
      <c r="AC632" s="49">
        <v>629</v>
      </c>
      <c r="AD632" s="90">
        <f t="shared" ca="1" si="205"/>
        <v>46225.515321765008</v>
      </c>
      <c r="AE632" s="49" t="str">
        <f t="shared" ca="1" si="206"/>
        <v>EQUIPO 1</v>
      </c>
      <c r="AF632" s="49" t="str">
        <f t="shared" ca="1" si="207"/>
        <v>INICIO</v>
      </c>
      <c r="AG632" s="49">
        <f t="shared" ca="1" si="214"/>
        <v>0</v>
      </c>
      <c r="AH632" s="49">
        <f t="shared" ca="1" si="215"/>
        <v>1</v>
      </c>
      <c r="AI632" s="49">
        <f t="shared" ca="1" si="208"/>
        <v>1</v>
      </c>
      <c r="AJ632" s="49">
        <f t="shared" ca="1" si="209"/>
        <v>5400</v>
      </c>
      <c r="AK632" s="49">
        <f t="shared" ca="1" si="210"/>
        <v>3.4828576720319688</v>
      </c>
      <c r="AL632" s="49">
        <f t="shared" ca="1" si="211"/>
        <v>18807.431428972632</v>
      </c>
      <c r="AM632" s="49">
        <f t="shared" ca="1" si="204"/>
        <v>34480.290953116491</v>
      </c>
      <c r="AN632" s="49">
        <f t="shared" ca="1" si="212"/>
        <v>2026</v>
      </c>
      <c r="AO632" s="49">
        <f t="shared" ca="1" si="213"/>
        <v>7</v>
      </c>
      <c r="AU632" s="25">
        <v>622</v>
      </c>
      <c r="AV632" s="25">
        <v>0.98913939508984738</v>
      </c>
      <c r="AW632" s="25">
        <v>0.98794386186581529</v>
      </c>
      <c r="AX632" s="25">
        <v>0.98813467922462916</v>
      </c>
      <c r="AY632" s="25">
        <v>0.99267001859166681</v>
      </c>
      <c r="AZ632" s="25">
        <v>0.99016670462123801</v>
      </c>
      <c r="BA632" s="25">
        <v>0.98328193004801323</v>
      </c>
      <c r="BB632" s="25">
        <v>0.99220416747006113</v>
      </c>
      <c r="BC632" s="25">
        <v>0.99264727462352964</v>
      </c>
      <c r="BD632" s="25">
        <v>0.97920927234852428</v>
      </c>
      <c r="BE632" s="25">
        <v>0.98849870288263453</v>
      </c>
      <c r="BF632" s="25">
        <v>0.99356545121190709</v>
      </c>
      <c r="BG632" s="25">
        <v>0.98861491453214312</v>
      </c>
      <c r="BH632" s="25">
        <v>0.97920927234852428</v>
      </c>
      <c r="BI632" s="25">
        <v>0.98879924230427951</v>
      </c>
    </row>
    <row r="633" spans="29:61">
      <c r="AC633" s="49">
        <v>630</v>
      </c>
      <c r="AD633" s="90">
        <f t="shared" ca="1" si="205"/>
        <v>46225.660440834676</v>
      </c>
      <c r="AE633" s="49" t="str">
        <f t="shared" ca="1" si="206"/>
        <v>EQUIPO 1</v>
      </c>
      <c r="AF633" s="49" t="str">
        <f t="shared" ca="1" si="207"/>
        <v>FIN</v>
      </c>
      <c r="AG633" s="49">
        <f t="shared" ca="1" si="214"/>
        <v>1</v>
      </c>
      <c r="AH633" s="49">
        <f t="shared" ca="1" si="215"/>
        <v>1</v>
      </c>
      <c r="AI633" s="49">
        <f t="shared" ca="1" si="208"/>
        <v>1</v>
      </c>
      <c r="AJ633" s="49">
        <f t="shared" ca="1" si="209"/>
        <v>9900</v>
      </c>
      <c r="AK633" s="49">
        <f t="shared" ca="1" si="210"/>
        <v>117.40647191391326</v>
      </c>
      <c r="AL633" s="49">
        <f t="shared" ca="1" si="211"/>
        <v>1162324.0719477413</v>
      </c>
      <c r="AM633" s="49">
        <f t="shared" ca="1" si="204"/>
        <v>1162324.0719477413</v>
      </c>
      <c r="AN633" s="49">
        <f t="shared" ca="1" si="212"/>
        <v>2026</v>
      </c>
      <c r="AO633" s="49">
        <f t="shared" ca="1" si="213"/>
        <v>7</v>
      </c>
      <c r="AU633" s="25">
        <v>623</v>
      </c>
      <c r="AV633" s="25">
        <v>0.98207964695973338</v>
      </c>
      <c r="AW633" s="25">
        <v>0.99304202195730462</v>
      </c>
      <c r="AX633" s="25">
        <v>0.98673305848363813</v>
      </c>
      <c r="AY633" s="25">
        <v>0.99214864822049575</v>
      </c>
      <c r="AZ633" s="25">
        <v>0.98092940015216223</v>
      </c>
      <c r="BA633" s="25">
        <v>0.98590749017653956</v>
      </c>
      <c r="BB633" s="25">
        <v>0.99053040520231561</v>
      </c>
      <c r="BC633" s="25">
        <v>0.99533907969305402</v>
      </c>
      <c r="BD633" s="25">
        <v>0.99067373306630802</v>
      </c>
      <c r="BE633" s="25">
        <v>0.98617638919854234</v>
      </c>
      <c r="BF633" s="25">
        <v>0.99088550843324885</v>
      </c>
      <c r="BG633" s="25">
        <v>0.97800267622192461</v>
      </c>
      <c r="BH633" s="25">
        <v>0.97800267622192461</v>
      </c>
      <c r="BI633" s="25">
        <v>0.98765817019397051</v>
      </c>
    </row>
    <row r="634" spans="29:61">
      <c r="AC634" s="49">
        <v>631</v>
      </c>
      <c r="AD634" s="90">
        <f t="shared" ca="1" si="205"/>
        <v>46230.552377164422</v>
      </c>
      <c r="AE634" s="49" t="str">
        <f t="shared" ca="1" si="206"/>
        <v>EQUIPO 1</v>
      </c>
      <c r="AF634" s="49" t="str">
        <f t="shared" ca="1" si="207"/>
        <v>INICIO</v>
      </c>
      <c r="AG634" s="49">
        <f t="shared" ca="1" si="214"/>
        <v>0</v>
      </c>
      <c r="AH634" s="49">
        <f t="shared" ca="1" si="215"/>
        <v>1</v>
      </c>
      <c r="AI634" s="49">
        <f t="shared" ca="1" si="208"/>
        <v>1</v>
      </c>
      <c r="AJ634" s="49">
        <f t="shared" ca="1" si="209"/>
        <v>5400</v>
      </c>
      <c r="AK634" s="49">
        <f t="shared" ca="1" si="210"/>
        <v>4.2193754020845518</v>
      </c>
      <c r="AL634" s="49">
        <f t="shared" ca="1" si="211"/>
        <v>22784.627171256579</v>
      </c>
      <c r="AM634" s="49">
        <f t="shared" ca="1" si="204"/>
        <v>41771.816480637062</v>
      </c>
      <c r="AN634" s="49">
        <f t="shared" ca="1" si="212"/>
        <v>2026</v>
      </c>
      <c r="AO634" s="49">
        <f t="shared" ca="1" si="213"/>
        <v>7</v>
      </c>
      <c r="AU634" s="25">
        <v>624</v>
      </c>
      <c r="AV634" s="25">
        <v>0.97998358072939229</v>
      </c>
      <c r="AW634" s="25">
        <v>0.98521592591627116</v>
      </c>
      <c r="AX634" s="25">
        <v>0.98570131151400964</v>
      </c>
      <c r="AY634" s="25">
        <v>0.97425493400548346</v>
      </c>
      <c r="AZ634" s="25">
        <v>0.98458400204887553</v>
      </c>
      <c r="BA634" s="25">
        <v>0.98333736445190789</v>
      </c>
      <c r="BB634" s="25">
        <v>0.99348796875762035</v>
      </c>
      <c r="BC634" s="25">
        <v>0.98792950978192218</v>
      </c>
      <c r="BD634" s="25">
        <v>0.97762396518397354</v>
      </c>
      <c r="BE634" s="25">
        <v>0.98301346281765656</v>
      </c>
      <c r="BF634" s="25">
        <v>0.99514458667467964</v>
      </c>
      <c r="BG634" s="25">
        <v>0.99153386348579542</v>
      </c>
      <c r="BH634" s="25">
        <v>0.97425493400548346</v>
      </c>
      <c r="BI634" s="25">
        <v>0.98522456134997471</v>
      </c>
    </row>
    <row r="635" spans="29:61">
      <c r="AC635" s="49">
        <v>632</v>
      </c>
      <c r="AD635" s="90">
        <f t="shared" ca="1" si="205"/>
        <v>46230.728184472842</v>
      </c>
      <c r="AE635" s="49" t="str">
        <f t="shared" ca="1" si="206"/>
        <v>EQUIPO 1</v>
      </c>
      <c r="AF635" s="49" t="str">
        <f t="shared" ca="1" si="207"/>
        <v>FIN</v>
      </c>
      <c r="AG635" s="49">
        <f t="shared" ca="1" si="214"/>
        <v>1</v>
      </c>
      <c r="AH635" s="49">
        <f t="shared" ca="1" si="215"/>
        <v>1</v>
      </c>
      <c r="AI635" s="49">
        <f t="shared" ca="1" si="208"/>
        <v>1</v>
      </c>
      <c r="AJ635" s="49">
        <f t="shared" ca="1" si="209"/>
        <v>9900</v>
      </c>
      <c r="AK635" s="49">
        <f t="shared" ca="1" si="210"/>
        <v>39.47074163693469</v>
      </c>
      <c r="AL635" s="49">
        <f t="shared" ca="1" si="211"/>
        <v>390760.34220565343</v>
      </c>
      <c r="AM635" s="49">
        <f t="shared" ca="1" si="204"/>
        <v>390760.34220565343</v>
      </c>
      <c r="AN635" s="49">
        <f t="shared" ca="1" si="212"/>
        <v>2026</v>
      </c>
      <c r="AO635" s="49">
        <f t="shared" ca="1" si="213"/>
        <v>7</v>
      </c>
      <c r="AU635" s="25">
        <v>625</v>
      </c>
      <c r="AV635" s="25">
        <v>0.9910341415132502</v>
      </c>
      <c r="AW635" s="25">
        <v>0.97997783483437484</v>
      </c>
      <c r="AX635" s="25">
        <v>0.99336216443088488</v>
      </c>
      <c r="AY635" s="25">
        <v>0.98626835936620516</v>
      </c>
      <c r="AZ635" s="25">
        <v>0.97575320864126236</v>
      </c>
      <c r="BA635" s="25">
        <v>0.97769756861521395</v>
      </c>
      <c r="BB635" s="25">
        <v>0.98714140788601223</v>
      </c>
      <c r="BC635" s="25">
        <v>0.9806851684597363</v>
      </c>
      <c r="BD635" s="25">
        <v>0.98161275703119422</v>
      </c>
      <c r="BE635" s="25">
        <v>0.99549418433556669</v>
      </c>
      <c r="BF635" s="25">
        <v>0.99244833621527173</v>
      </c>
      <c r="BG635" s="25">
        <v>0.98630186577801759</v>
      </c>
      <c r="BH635" s="25">
        <v>0.97575320864126236</v>
      </c>
      <c r="BI635" s="25">
        <v>0.98564497703401255</v>
      </c>
    </row>
    <row r="636" spans="29:61">
      <c r="AC636" s="49">
        <v>633</v>
      </c>
      <c r="AD636" s="90">
        <f t="shared" ca="1" si="205"/>
        <v>46232.372798707715</v>
      </c>
      <c r="AE636" s="49" t="str">
        <f t="shared" ca="1" si="206"/>
        <v>EQUIPO 2</v>
      </c>
      <c r="AF636" s="49" t="str">
        <f t="shared" ca="1" si="207"/>
        <v>INICIO</v>
      </c>
      <c r="AG636" s="49">
        <f t="shared" ca="1" si="214"/>
        <v>1</v>
      </c>
      <c r="AH636" s="49">
        <f t="shared" ca="1" si="215"/>
        <v>0</v>
      </c>
      <c r="AI636" s="49">
        <f t="shared" ca="1" si="208"/>
        <v>1</v>
      </c>
      <c r="AJ636" s="49">
        <f t="shared" ca="1" si="209"/>
        <v>4500</v>
      </c>
      <c r="AK636" s="49">
        <f t="shared" ca="1" si="210"/>
        <v>3.296566633391194</v>
      </c>
      <c r="AL636" s="49">
        <f t="shared" ca="1" si="211"/>
        <v>14834.549850260373</v>
      </c>
      <c r="AM636" s="49">
        <f t="shared" ca="1" si="204"/>
        <v>32636.009670572821</v>
      </c>
      <c r="AN636" s="49">
        <f t="shared" ca="1" si="212"/>
        <v>2026</v>
      </c>
      <c r="AO636" s="49">
        <f t="shared" ca="1" si="213"/>
        <v>7</v>
      </c>
      <c r="AU636" s="25">
        <v>626</v>
      </c>
      <c r="AV636" s="25">
        <v>0.98523188759850611</v>
      </c>
      <c r="AW636" s="25">
        <v>0.99100395614931902</v>
      </c>
      <c r="AX636" s="25">
        <v>0.98398329005458873</v>
      </c>
      <c r="AY636" s="25">
        <v>0.98951095544132917</v>
      </c>
      <c r="AZ636" s="25">
        <v>0.99078662121966588</v>
      </c>
      <c r="BA636" s="25">
        <v>0.98588522397139133</v>
      </c>
      <c r="BB636" s="25">
        <v>0.98610692603468464</v>
      </c>
      <c r="BC636" s="25">
        <v>0.98749902896033193</v>
      </c>
      <c r="BD636" s="25">
        <v>0.98167800034801422</v>
      </c>
      <c r="BE636" s="25">
        <v>0.97609007421578742</v>
      </c>
      <c r="BF636" s="25">
        <v>0.981268594010136</v>
      </c>
      <c r="BG636" s="25">
        <v>0.98375279533653681</v>
      </c>
      <c r="BH636" s="25">
        <v>0.97609007421578742</v>
      </c>
      <c r="BI636" s="25">
        <v>0.98520082288406752</v>
      </c>
    </row>
    <row r="637" spans="29:61">
      <c r="AC637" s="49">
        <v>634</v>
      </c>
      <c r="AD637" s="90">
        <f t="shared" ca="1" si="205"/>
        <v>46232.510155650773</v>
      </c>
      <c r="AE637" s="49" t="str">
        <f t="shared" ca="1" si="206"/>
        <v>EQUIPO 2</v>
      </c>
      <c r="AF637" s="49" t="str">
        <f t="shared" ca="1" si="207"/>
        <v>FIN</v>
      </c>
      <c r="AG637" s="49">
        <f t="shared" ca="1" si="214"/>
        <v>1</v>
      </c>
      <c r="AH637" s="49">
        <f t="shared" ca="1" si="215"/>
        <v>1</v>
      </c>
      <c r="AI637" s="49">
        <f t="shared" ca="1" si="208"/>
        <v>1</v>
      </c>
      <c r="AJ637" s="49">
        <f t="shared" ca="1" si="209"/>
        <v>9900</v>
      </c>
      <c r="AK637" s="49">
        <f t="shared" ca="1" si="210"/>
        <v>16.535170733754057</v>
      </c>
      <c r="AL637" s="49">
        <f t="shared" ca="1" si="211"/>
        <v>163698.19026416517</v>
      </c>
      <c r="AM637" s="49">
        <f t="shared" ca="1" si="204"/>
        <v>163698.19026416517</v>
      </c>
      <c r="AN637" s="49">
        <f t="shared" ca="1" si="212"/>
        <v>2026</v>
      </c>
      <c r="AO637" s="49">
        <f t="shared" ca="1" si="213"/>
        <v>7</v>
      </c>
      <c r="AU637" s="25">
        <v>627</v>
      </c>
      <c r="AV637" s="25">
        <v>0.99097897070682683</v>
      </c>
      <c r="AW637" s="25">
        <v>0.98784101069780683</v>
      </c>
      <c r="AX637" s="25">
        <v>0.99064879906027525</v>
      </c>
      <c r="AY637" s="25">
        <v>0.99246442790311673</v>
      </c>
      <c r="AZ637" s="25">
        <v>0.99750936149745495</v>
      </c>
      <c r="BA637" s="25">
        <v>0.98990991354613944</v>
      </c>
      <c r="BB637" s="25">
        <v>0.98313357949898639</v>
      </c>
      <c r="BC637" s="25">
        <v>0.98124990127052469</v>
      </c>
      <c r="BD637" s="25">
        <v>0.99334521334036863</v>
      </c>
      <c r="BE637" s="25">
        <v>0.99056953785106205</v>
      </c>
      <c r="BF637" s="25">
        <v>0.98345491870671986</v>
      </c>
      <c r="BG637" s="25">
        <v>0.9876537620004131</v>
      </c>
      <c r="BH637" s="25">
        <v>0.98124990127052469</v>
      </c>
      <c r="BI637" s="25">
        <v>0.98906453230282465</v>
      </c>
    </row>
    <row r="638" spans="29:61">
      <c r="AC638" s="49">
        <v>635</v>
      </c>
      <c r="AD638" s="90">
        <f t="shared" ca="1" si="205"/>
        <v>46233.199121098012</v>
      </c>
      <c r="AE638" s="49" t="str">
        <f t="shared" ca="1" si="206"/>
        <v>EQUIPO 1</v>
      </c>
      <c r="AF638" s="49" t="str">
        <f t="shared" ca="1" si="207"/>
        <v>INICIO</v>
      </c>
      <c r="AG638" s="49">
        <f t="shared" ca="1" si="214"/>
        <v>0</v>
      </c>
      <c r="AH638" s="49">
        <f t="shared" ca="1" si="215"/>
        <v>1</v>
      </c>
      <c r="AI638" s="49">
        <f t="shared" ca="1" si="208"/>
        <v>1</v>
      </c>
      <c r="AJ638" s="49">
        <f t="shared" ca="1" si="209"/>
        <v>5400</v>
      </c>
      <c r="AK638" s="49">
        <f t="shared" ca="1" si="210"/>
        <v>3.4361292896792293</v>
      </c>
      <c r="AL638" s="49">
        <f t="shared" ca="1" si="211"/>
        <v>18555.098164267838</v>
      </c>
      <c r="AM638" s="49">
        <f t="shared" ca="1" si="204"/>
        <v>34017.67996782437</v>
      </c>
      <c r="AN638" s="49">
        <f t="shared" ca="1" si="212"/>
        <v>2026</v>
      </c>
      <c r="AO638" s="49">
        <f t="shared" ca="1" si="213"/>
        <v>7</v>
      </c>
      <c r="AU638" s="25">
        <v>628</v>
      </c>
      <c r="AV638" s="25">
        <v>0.98160338090414312</v>
      </c>
      <c r="AW638" s="25">
        <v>0.98842685521348372</v>
      </c>
      <c r="AX638" s="25">
        <v>0.97871995173250259</v>
      </c>
      <c r="AY638" s="25">
        <v>0.98827035406930597</v>
      </c>
      <c r="AZ638" s="25">
        <v>0.98172554304372039</v>
      </c>
      <c r="BA638" s="25">
        <v>0.97774262287465241</v>
      </c>
      <c r="BB638" s="25">
        <v>0.9903452163571993</v>
      </c>
      <c r="BC638" s="25">
        <v>0.99786237742161821</v>
      </c>
      <c r="BD638" s="25">
        <v>0.99253380043567652</v>
      </c>
      <c r="BE638" s="25">
        <v>0.98640762344281407</v>
      </c>
      <c r="BF638" s="25">
        <v>0.99482798687260421</v>
      </c>
      <c r="BG638" s="25">
        <v>0.98033454015943955</v>
      </c>
      <c r="BH638" s="25">
        <v>0.97774262287465241</v>
      </c>
      <c r="BI638" s="25">
        <v>0.98653687780290666</v>
      </c>
    </row>
    <row r="639" spans="29:61">
      <c r="AC639" s="49">
        <v>636</v>
      </c>
      <c r="AD639" s="90">
        <f t="shared" ca="1" si="205"/>
        <v>46233.342293151749</v>
      </c>
      <c r="AE639" s="49" t="str">
        <f t="shared" ca="1" si="206"/>
        <v>EQUIPO 1</v>
      </c>
      <c r="AF639" s="49" t="str">
        <f t="shared" ca="1" si="207"/>
        <v>FIN</v>
      </c>
      <c r="AG639" s="49">
        <f t="shared" ca="1" si="214"/>
        <v>1</v>
      </c>
      <c r="AH639" s="49">
        <f t="shared" ca="1" si="215"/>
        <v>1</v>
      </c>
      <c r="AI639" s="49">
        <f t="shared" ca="1" si="208"/>
        <v>1</v>
      </c>
      <c r="AJ639" s="49">
        <f t="shared" ca="1" si="209"/>
        <v>9900</v>
      </c>
      <c r="AK639" s="49">
        <f t="shared" ca="1" si="210"/>
        <v>228.28997887816513</v>
      </c>
      <c r="AL639" s="49">
        <f t="shared" ca="1" si="211"/>
        <v>2260070.790893835</v>
      </c>
      <c r="AM639" s="49">
        <f t="shared" ca="1" si="204"/>
        <v>2260070.790893835</v>
      </c>
      <c r="AN639" s="49">
        <f t="shared" ca="1" si="212"/>
        <v>2026</v>
      </c>
      <c r="AO639" s="49">
        <f t="shared" ca="1" si="213"/>
        <v>7</v>
      </c>
      <c r="AU639" s="25">
        <v>629</v>
      </c>
      <c r="AV639" s="25">
        <v>0.97949571192617801</v>
      </c>
      <c r="AW639" s="25">
        <v>0.98137656795870643</v>
      </c>
      <c r="AX639" s="25">
        <v>0.98042662978888206</v>
      </c>
      <c r="AY639" s="25">
        <v>0.9840978294418542</v>
      </c>
      <c r="AZ639" s="25">
        <v>0.98255716843593366</v>
      </c>
      <c r="BA639" s="25">
        <v>0.98856654935448074</v>
      </c>
      <c r="BB639" s="25">
        <v>0.99065136026337253</v>
      </c>
      <c r="BC639" s="25">
        <v>0.98872975859641987</v>
      </c>
      <c r="BD639" s="25">
        <v>0.99346943462874859</v>
      </c>
      <c r="BE639" s="25">
        <v>0.99242608332654003</v>
      </c>
      <c r="BF639" s="25">
        <v>0.99442182518466837</v>
      </c>
      <c r="BG639" s="25">
        <v>0.98564462279478859</v>
      </c>
      <c r="BH639" s="25">
        <v>0.97949571192617801</v>
      </c>
      <c r="BI639" s="25">
        <v>0.98683359577898755</v>
      </c>
    </row>
    <row r="640" spans="29:61">
      <c r="AC640" s="49">
        <v>637</v>
      </c>
      <c r="AD640" s="90">
        <f t="shared" ca="1" si="205"/>
        <v>46242.854375605006</v>
      </c>
      <c r="AE640" s="49" t="str">
        <f t="shared" ca="1" si="206"/>
        <v>EQUIPO 1</v>
      </c>
      <c r="AF640" s="49" t="str">
        <f t="shared" ca="1" si="207"/>
        <v>INICIO</v>
      </c>
      <c r="AG640" s="49">
        <f t="shared" ca="1" si="214"/>
        <v>0</v>
      </c>
      <c r="AH640" s="49">
        <f t="shared" ca="1" si="215"/>
        <v>1</v>
      </c>
      <c r="AI640" s="49">
        <f t="shared" ca="1" si="208"/>
        <v>1</v>
      </c>
      <c r="AJ640" s="49">
        <f t="shared" ca="1" si="209"/>
        <v>5400</v>
      </c>
      <c r="AK640" s="49">
        <f t="shared" ca="1" si="210"/>
        <v>3.949314491066616</v>
      </c>
      <c r="AL640" s="49">
        <f t="shared" ca="1" si="211"/>
        <v>21326.298251759727</v>
      </c>
      <c r="AM640" s="49">
        <f t="shared" ca="1" si="204"/>
        <v>39098.213461559499</v>
      </c>
      <c r="AN640" s="49">
        <f t="shared" ca="1" si="212"/>
        <v>2026</v>
      </c>
      <c r="AO640" s="49">
        <f t="shared" ca="1" si="213"/>
        <v>8</v>
      </c>
      <c r="AU640" s="25">
        <v>630</v>
      </c>
      <c r="AV640" s="25">
        <v>0.99235906195350554</v>
      </c>
      <c r="AW640" s="25">
        <v>0.9931735433303529</v>
      </c>
      <c r="AX640" s="25">
        <v>0.98692319825829522</v>
      </c>
      <c r="AY640" s="25">
        <v>0.98778768725582267</v>
      </c>
      <c r="AZ640" s="25">
        <v>0.99080904679055593</v>
      </c>
      <c r="BA640" s="25">
        <v>0.97582771406241275</v>
      </c>
      <c r="BB640" s="25">
        <v>0.98799783951963738</v>
      </c>
      <c r="BC640" s="25">
        <v>0.98791062751216951</v>
      </c>
      <c r="BD640" s="25">
        <v>0.97932142456260296</v>
      </c>
      <c r="BE640" s="25">
        <v>0.9978671066653193</v>
      </c>
      <c r="BF640" s="25">
        <v>0.98519502702399753</v>
      </c>
      <c r="BG640" s="25">
        <v>0.98005533527829625</v>
      </c>
      <c r="BH640" s="25">
        <v>0.97582771406241275</v>
      </c>
      <c r="BI640" s="25">
        <v>0.98711616571584249</v>
      </c>
    </row>
    <row r="641" spans="29:61">
      <c r="AC641" s="49">
        <v>638</v>
      </c>
      <c r="AD641" s="90">
        <f t="shared" ca="1" si="205"/>
        <v>46243.018930375467</v>
      </c>
      <c r="AE641" s="49" t="str">
        <f t="shared" ca="1" si="206"/>
        <v>EQUIPO 1</v>
      </c>
      <c r="AF641" s="49" t="str">
        <f t="shared" ca="1" si="207"/>
        <v>FIN</v>
      </c>
      <c r="AG641" s="49">
        <f t="shared" ca="1" si="214"/>
        <v>1</v>
      </c>
      <c r="AH641" s="49">
        <f t="shared" ca="1" si="215"/>
        <v>1</v>
      </c>
      <c r="AI641" s="49">
        <f t="shared" ca="1" si="208"/>
        <v>1</v>
      </c>
      <c r="AJ641" s="49">
        <f t="shared" ca="1" si="209"/>
        <v>9900</v>
      </c>
      <c r="AK641" s="49">
        <f t="shared" ca="1" si="210"/>
        <v>6.7057090572779998</v>
      </c>
      <c r="AL641" s="49">
        <f t="shared" ca="1" si="211"/>
        <v>66386.519667052198</v>
      </c>
      <c r="AM641" s="49">
        <f t="shared" ca="1" si="204"/>
        <v>66386.519667052198</v>
      </c>
      <c r="AN641" s="49">
        <f t="shared" ca="1" si="212"/>
        <v>2026</v>
      </c>
      <c r="AO641" s="49">
        <f t="shared" ca="1" si="213"/>
        <v>8</v>
      </c>
      <c r="AU641" s="25">
        <v>631</v>
      </c>
      <c r="AV641" s="25">
        <v>0.98006996665510171</v>
      </c>
      <c r="AW641" s="25">
        <v>0.98602280206466231</v>
      </c>
      <c r="AX641" s="25">
        <v>0.98569199767206872</v>
      </c>
      <c r="AY641" s="25">
        <v>0.98180133730212615</v>
      </c>
      <c r="AZ641" s="25">
        <v>0.99079867403326904</v>
      </c>
      <c r="BA641" s="25">
        <v>0.98579119438866403</v>
      </c>
      <c r="BB641" s="25">
        <v>0.99741420276413351</v>
      </c>
      <c r="BC641" s="25">
        <v>0.99152179144187935</v>
      </c>
      <c r="BD641" s="25">
        <v>0.98620561198493151</v>
      </c>
      <c r="BE641" s="25">
        <v>0.98562053156589213</v>
      </c>
      <c r="BF641" s="25">
        <v>0.98212321879076281</v>
      </c>
      <c r="BG641" s="25">
        <v>0.9930511152182846</v>
      </c>
      <c r="BH641" s="25">
        <v>0.98006996665510171</v>
      </c>
      <c r="BI641" s="25">
        <v>0.98724541254014331</v>
      </c>
    </row>
    <row r="642" spans="29:61">
      <c r="AC642" s="49">
        <v>639</v>
      </c>
      <c r="AD642" s="90">
        <f t="shared" ca="1" si="205"/>
        <v>46243.29833491952</v>
      </c>
      <c r="AE642" s="49" t="str">
        <f t="shared" ca="1" si="206"/>
        <v>EQUIPO 1</v>
      </c>
      <c r="AF642" s="49" t="str">
        <f t="shared" ca="1" si="207"/>
        <v>INICIO</v>
      </c>
      <c r="AG642" s="49">
        <f t="shared" ca="1" si="214"/>
        <v>0</v>
      </c>
      <c r="AH642" s="49">
        <f t="shared" ca="1" si="215"/>
        <v>1</v>
      </c>
      <c r="AI642" s="49">
        <f t="shared" ca="1" si="208"/>
        <v>1</v>
      </c>
      <c r="AJ642" s="49">
        <f t="shared" ca="1" si="209"/>
        <v>5400</v>
      </c>
      <c r="AK642" s="49">
        <f t="shared" ca="1" si="210"/>
        <v>3.1776876178337261</v>
      </c>
      <c r="AL642" s="49">
        <f t="shared" ca="1" si="211"/>
        <v>17159.513136302121</v>
      </c>
      <c r="AM642" s="49">
        <f t="shared" ca="1" si="204"/>
        <v>31459.107416553888</v>
      </c>
      <c r="AN642" s="49">
        <f t="shared" ca="1" si="212"/>
        <v>2026</v>
      </c>
      <c r="AO642" s="49">
        <f t="shared" ca="1" si="213"/>
        <v>8</v>
      </c>
      <c r="AU642" s="25">
        <v>632</v>
      </c>
      <c r="AV642" s="25">
        <v>0.99293703795445942</v>
      </c>
      <c r="AW642" s="25">
        <v>0.99084333933185642</v>
      </c>
      <c r="AX642" s="25">
        <v>0.99559787354446816</v>
      </c>
      <c r="AY642" s="25">
        <v>0.98421743568398212</v>
      </c>
      <c r="AZ642" s="25">
        <v>0.99518783130618815</v>
      </c>
      <c r="BA642" s="25">
        <v>0.98275743762765833</v>
      </c>
      <c r="BB642" s="25">
        <v>0.99262059245518797</v>
      </c>
      <c r="BC642" s="25">
        <v>0.98858338133742851</v>
      </c>
      <c r="BD642" s="25">
        <v>0.99787666230538286</v>
      </c>
      <c r="BE642" s="25">
        <v>0.98608388466864805</v>
      </c>
      <c r="BF642" s="25">
        <v>0.97814374252094172</v>
      </c>
      <c r="BG642" s="25">
        <v>0.98654551913070632</v>
      </c>
      <c r="BH642" s="25">
        <v>0.97814374252094172</v>
      </c>
      <c r="BI642" s="25">
        <v>0.98936483004762099</v>
      </c>
    </row>
    <row r="643" spans="29:61">
      <c r="AC643" s="49">
        <v>640</v>
      </c>
      <c r="AD643" s="90">
        <f t="shared" ca="1" si="205"/>
        <v>46243.430738570263</v>
      </c>
      <c r="AE643" s="49" t="str">
        <f t="shared" ca="1" si="206"/>
        <v>EQUIPO 1</v>
      </c>
      <c r="AF643" s="49" t="str">
        <f t="shared" ca="1" si="207"/>
        <v>FIN</v>
      </c>
      <c r="AG643" s="49">
        <f t="shared" ca="1" si="214"/>
        <v>1</v>
      </c>
      <c r="AH643" s="49">
        <f t="shared" ca="1" si="215"/>
        <v>1</v>
      </c>
      <c r="AI643" s="49">
        <f t="shared" ca="1" si="208"/>
        <v>1</v>
      </c>
      <c r="AJ643" s="49">
        <f t="shared" ca="1" si="209"/>
        <v>9900</v>
      </c>
      <c r="AK643" s="49">
        <f t="shared" ca="1" si="210"/>
        <v>27.382467760238796</v>
      </c>
      <c r="AL643" s="49">
        <f t="shared" ca="1" si="211"/>
        <v>271086.43082636409</v>
      </c>
      <c r="AM643" s="49">
        <f t="shared" ca="1" si="204"/>
        <v>271086.43082636409</v>
      </c>
      <c r="AN643" s="49">
        <f t="shared" ca="1" si="212"/>
        <v>2026</v>
      </c>
      <c r="AO643" s="49">
        <f t="shared" ca="1" si="213"/>
        <v>8</v>
      </c>
      <c r="AU643" s="25">
        <v>633</v>
      </c>
      <c r="AV643" s="25">
        <v>0.99217949236639968</v>
      </c>
      <c r="AW643" s="25">
        <v>0.977951804089643</v>
      </c>
      <c r="AX643" s="25">
        <v>0.98964020593869884</v>
      </c>
      <c r="AY643" s="25">
        <v>0.97822699944311342</v>
      </c>
      <c r="AZ643" s="25">
        <v>0.9924090170593004</v>
      </c>
      <c r="BA643" s="25">
        <v>0.98718033585768861</v>
      </c>
      <c r="BB643" s="25">
        <v>0.98385615337764565</v>
      </c>
      <c r="BC643" s="25">
        <v>0.96788563873498923</v>
      </c>
      <c r="BD643" s="25">
        <v>0.99135725358529647</v>
      </c>
      <c r="BE643" s="25">
        <v>0.98451630872430373</v>
      </c>
      <c r="BF643" s="25">
        <v>0.98116316452433205</v>
      </c>
      <c r="BG643" s="25">
        <v>0.99232169199075859</v>
      </c>
      <c r="BH643" s="25">
        <v>0.96788563873498923</v>
      </c>
      <c r="BI643" s="25">
        <v>0.98497600111409445</v>
      </c>
    </row>
    <row r="644" spans="29:61">
      <c r="AC644" s="49">
        <v>641</v>
      </c>
      <c r="AD644" s="90">
        <f t="shared" ca="1" si="205"/>
        <v>46244.57167472694</v>
      </c>
      <c r="AE644" s="49" t="str">
        <f t="shared" ca="1" si="206"/>
        <v>EQUIPO 2</v>
      </c>
      <c r="AF644" s="49" t="str">
        <f t="shared" ca="1" si="207"/>
        <v>INICIO</v>
      </c>
      <c r="AG644" s="49">
        <f t="shared" ca="1" si="214"/>
        <v>1</v>
      </c>
      <c r="AH644" s="49">
        <f t="shared" ca="1" si="215"/>
        <v>0</v>
      </c>
      <c r="AI644" s="49">
        <f t="shared" ca="1" si="208"/>
        <v>1</v>
      </c>
      <c r="AJ644" s="49">
        <f t="shared" ca="1" si="209"/>
        <v>4500</v>
      </c>
      <c r="AK644" s="49">
        <f t="shared" ca="1" si="210"/>
        <v>3.3724145762971602</v>
      </c>
      <c r="AL644" s="49">
        <f t="shared" ca="1" si="211"/>
        <v>15175.865593337221</v>
      </c>
      <c r="AM644" s="49">
        <f t="shared" ref="AM644:AM707" ca="1" si="216">$AR$2*AK644</f>
        <v>33386.904305341886</v>
      </c>
      <c r="AN644" s="49">
        <f t="shared" ca="1" si="212"/>
        <v>2026</v>
      </c>
      <c r="AO644" s="49">
        <f t="shared" ca="1" si="213"/>
        <v>8</v>
      </c>
      <c r="AU644" s="25">
        <v>634</v>
      </c>
      <c r="AV644" s="25">
        <v>0.98282425840633103</v>
      </c>
      <c r="AW644" s="25">
        <v>0.99540102248682805</v>
      </c>
      <c r="AX644" s="25">
        <v>0.98659615412662049</v>
      </c>
      <c r="AY644" s="25">
        <v>0.99487911874024715</v>
      </c>
      <c r="AZ644" s="25">
        <v>0.98874562550329292</v>
      </c>
      <c r="BA644" s="25">
        <v>0.9858315299952114</v>
      </c>
      <c r="BB644" s="25">
        <v>0.9822823645434714</v>
      </c>
      <c r="BC644" s="25">
        <v>0.98120203234776115</v>
      </c>
      <c r="BD644" s="25">
        <v>0.99507542567259699</v>
      </c>
      <c r="BE644" s="25">
        <v>0.99273613232237923</v>
      </c>
      <c r="BF644" s="25">
        <v>0.99528074707621161</v>
      </c>
      <c r="BG644" s="25">
        <v>0.98025301633843254</v>
      </c>
      <c r="BH644" s="25">
        <v>0.98025301633843254</v>
      </c>
      <c r="BI644" s="25">
        <v>0.98839603926108133</v>
      </c>
    </row>
    <row r="645" spans="29:61">
      <c r="AC645" s="49">
        <v>642</v>
      </c>
      <c r="AD645" s="90">
        <f t="shared" ref="AD645:AD708" ca="1" si="217">SMALL($W$5:$AA$504,AC645)</f>
        <v>46244.712192000952</v>
      </c>
      <c r="AE645" s="49" t="str">
        <f t="shared" ref="AE645:AE708" ca="1" si="218">IFERROR(IF(VLOOKUP(AD645,$W$5:$W$504,1,0)&gt;0,$W$3,""),IFERROR(IF(VLOOKUP(AD645,$X$5:$X$504,1,0)&gt;0,$X$3,""),IFERROR(IF(VLOOKUP(AD645,$Y$5:$Y$504,1,0)&gt;0,$Y$3,""),IFERROR(IF(VLOOKUP(AD645,$Z$5:$Z$504,1,0)&gt;0,$Z$3,""),IFERROR(IF(VLOOKUP(AD645,$AA$5:$AA$64,1,0)&gt;0,$AA$3,""),"ERROR")))))</f>
        <v>EQUIPO 2</v>
      </c>
      <c r="AF645" s="49" t="str">
        <f t="shared" ref="AF645:AF708" ca="1" si="219">IFERROR(IF(VLOOKUP(AD645,$W$5:$W$504,1,0)&gt;0,$W$4,""),IFERROR(IF(VLOOKUP(AD645,$X$5:$X$504,1,0)&gt;0,$X$4,""),IFERROR(IF(VLOOKUP(AD645,$Y$5:$Y$504,1,0)&gt;0,$Y$4,""),IFERROR(IF(VLOOKUP(AD645,$Z$5:$Z$504,1,0)&gt;0,$Z$4,""),IFERROR(IF(VLOOKUP(AD645,$AA$5:$AA$64,1,0)&gt;0,$AA$3,""),"ERROR")))))</f>
        <v>FIN</v>
      </c>
      <c r="AG645" s="49">
        <f t="shared" ca="1" si="214"/>
        <v>1</v>
      </c>
      <c r="AH645" s="49">
        <f t="shared" ca="1" si="215"/>
        <v>1</v>
      </c>
      <c r="AI645" s="49">
        <f t="shared" ref="AI645:AI708" ca="1" si="220">IF(AG645=1,1,IF(AH645=1,1,0))</f>
        <v>1</v>
      </c>
      <c r="AJ645" s="49">
        <f t="shared" ref="AJ645:AJ708" ca="1" si="221">IF((IF(AG645=1,$F$3,0)+IF(AH645=1,$Q$3,0))&gt;$AR$2,$AR$2,IF(AG645=1,$F$3,0)+IF(AH645=1,$Q$3,0))</f>
        <v>9900</v>
      </c>
      <c r="AK645" s="49">
        <f t="shared" ref="AK645:AK708" ca="1" si="222">(AD646-AD645)*24</f>
        <v>74.089027678768616</v>
      </c>
      <c r="AL645" s="49">
        <f t="shared" ref="AL645:AL708" ca="1" si="223">AI645*AK645*AJ645</f>
        <v>733481.3740198093</v>
      </c>
      <c r="AM645" s="49">
        <f t="shared" ca="1" si="216"/>
        <v>733481.3740198093</v>
      </c>
      <c r="AN645" s="49">
        <f t="shared" ref="AN645:AN708" ca="1" si="224">YEAR(AD645)</f>
        <v>2026</v>
      </c>
      <c r="AO645" s="49">
        <f t="shared" ref="AO645:AO708" ca="1" si="225">MONTH(AD645)</f>
        <v>8</v>
      </c>
      <c r="AU645" s="25">
        <v>635</v>
      </c>
      <c r="AV645" s="25">
        <v>0.99491875093671933</v>
      </c>
      <c r="AW645" s="25">
        <v>0.98734009535434397</v>
      </c>
      <c r="AX645" s="25">
        <v>0.98663971724424426</v>
      </c>
      <c r="AY645" s="25">
        <v>0.99307146757706355</v>
      </c>
      <c r="AZ645" s="25">
        <v>0.99518129315305892</v>
      </c>
      <c r="BA645" s="25">
        <v>0.99100475068193961</v>
      </c>
      <c r="BB645" s="25">
        <v>0.97906549568682366</v>
      </c>
      <c r="BC645" s="25">
        <v>0.98003912194615239</v>
      </c>
      <c r="BD645" s="25">
        <v>0.9861191016134716</v>
      </c>
      <c r="BE645" s="25">
        <v>0.98509986030986874</v>
      </c>
      <c r="BF645" s="25">
        <v>0.99165689589966799</v>
      </c>
      <c r="BG645" s="25">
        <v>0.98826078522357752</v>
      </c>
      <c r="BH645" s="25">
        <v>0.97906549568682366</v>
      </c>
      <c r="BI645" s="25">
        <v>0.98814653008832676</v>
      </c>
    </row>
    <row r="646" spans="29:61">
      <c r="AC646" s="49">
        <v>643</v>
      </c>
      <c r="AD646" s="90">
        <f t="shared" ca="1" si="217"/>
        <v>46247.799234820901</v>
      </c>
      <c r="AE646" s="49" t="str">
        <f t="shared" ca="1" si="218"/>
        <v>EQUIPO 1</v>
      </c>
      <c r="AF646" s="49" t="str">
        <f t="shared" ca="1" si="219"/>
        <v>INICIO</v>
      </c>
      <c r="AG646" s="49">
        <f t="shared" ref="AG646:AG709" ca="1" si="226">IF(AE646&lt;&gt;$AG$3,AG645,IF(AF646="INICIO",0,IF(AF646="FIN",1,"ERROR")))</f>
        <v>0</v>
      </c>
      <c r="AH646" s="49">
        <f t="shared" ref="AH646:AH709" ca="1" si="227">IF(AE646&lt;&gt;$AH$3,AH645,IF(AF646="INICIO",0,IF(AF646="FIN",1,"ERROR")))</f>
        <v>1</v>
      </c>
      <c r="AI646" s="49">
        <f t="shared" ca="1" si="220"/>
        <v>1</v>
      </c>
      <c r="AJ646" s="49">
        <f t="shared" ca="1" si="221"/>
        <v>5400</v>
      </c>
      <c r="AK646" s="49">
        <f t="shared" ca="1" si="222"/>
        <v>3.7171579941641539</v>
      </c>
      <c r="AL646" s="49">
        <f t="shared" ca="1" si="223"/>
        <v>20072.653168486431</v>
      </c>
      <c r="AM646" s="49">
        <f t="shared" ca="1" si="216"/>
        <v>36799.864142225124</v>
      </c>
      <c r="AN646" s="49">
        <f t="shared" ca="1" si="224"/>
        <v>2026</v>
      </c>
      <c r="AO646" s="49">
        <f t="shared" ca="1" si="225"/>
        <v>8</v>
      </c>
      <c r="AU646" s="25">
        <v>636</v>
      </c>
      <c r="AV646" s="25">
        <v>0.98424529266201077</v>
      </c>
      <c r="AW646" s="25">
        <v>0.98497944085989686</v>
      </c>
      <c r="AX646" s="25">
        <v>0.98015217653535758</v>
      </c>
      <c r="AY646" s="25">
        <v>0.99209651916042929</v>
      </c>
      <c r="AZ646" s="25">
        <v>0.98587252745297571</v>
      </c>
      <c r="BA646" s="25">
        <v>0.9920024269022345</v>
      </c>
      <c r="BB646" s="25">
        <v>0.99751239194331753</v>
      </c>
      <c r="BC646" s="25">
        <v>0.98859926578264679</v>
      </c>
      <c r="BD646" s="25">
        <v>0.98633684474773242</v>
      </c>
      <c r="BE646" s="25">
        <v>0.98929270028350969</v>
      </c>
      <c r="BF646" s="25">
        <v>0.97606498681008369</v>
      </c>
      <c r="BG646" s="25">
        <v>0.99278503575784238</v>
      </c>
      <c r="BH646" s="25">
        <v>0.97606498681008369</v>
      </c>
      <c r="BI646" s="25">
        <v>0.98748198998959147</v>
      </c>
    </row>
    <row r="647" spans="29:61">
      <c r="AC647" s="49">
        <v>644</v>
      </c>
      <c r="AD647" s="90">
        <f t="shared" ca="1" si="217"/>
        <v>46247.954116403991</v>
      </c>
      <c r="AE647" s="49" t="str">
        <f t="shared" ca="1" si="218"/>
        <v>EQUIPO 1</v>
      </c>
      <c r="AF647" s="49" t="str">
        <f t="shared" ca="1" si="219"/>
        <v>FIN</v>
      </c>
      <c r="AG647" s="49">
        <f t="shared" ca="1" si="226"/>
        <v>1</v>
      </c>
      <c r="AH647" s="49">
        <f t="shared" ca="1" si="227"/>
        <v>1</v>
      </c>
      <c r="AI647" s="49">
        <f t="shared" ca="1" si="220"/>
        <v>1</v>
      </c>
      <c r="AJ647" s="49">
        <f t="shared" ca="1" si="221"/>
        <v>9900</v>
      </c>
      <c r="AK647" s="49">
        <f t="shared" ca="1" si="222"/>
        <v>220.05392446758924</v>
      </c>
      <c r="AL647" s="49">
        <f t="shared" ca="1" si="223"/>
        <v>2178533.8522291332</v>
      </c>
      <c r="AM647" s="49">
        <f t="shared" ca="1" si="216"/>
        <v>2178533.8522291332</v>
      </c>
      <c r="AN647" s="49">
        <f t="shared" ca="1" si="224"/>
        <v>2026</v>
      </c>
      <c r="AO647" s="49">
        <f t="shared" ca="1" si="225"/>
        <v>8</v>
      </c>
      <c r="AU647" s="25">
        <v>637</v>
      </c>
      <c r="AV647" s="25">
        <v>0.99315095798727149</v>
      </c>
      <c r="AW647" s="25">
        <v>0.98627119240058025</v>
      </c>
      <c r="AX647" s="25">
        <v>0.98709759336371861</v>
      </c>
      <c r="AY647" s="25">
        <v>0.9944609757806917</v>
      </c>
      <c r="AZ647" s="25">
        <v>0.97145238134535805</v>
      </c>
      <c r="BA647" s="25">
        <v>0.99068296890865459</v>
      </c>
      <c r="BB647" s="25">
        <v>0.99468384438623725</v>
      </c>
      <c r="BC647" s="25">
        <v>0.98369546146487041</v>
      </c>
      <c r="BD647" s="25">
        <v>0.98604282884004379</v>
      </c>
      <c r="BE647" s="25">
        <v>0.9845689152258551</v>
      </c>
      <c r="BF647" s="25">
        <v>0.97217506828918965</v>
      </c>
      <c r="BG647" s="25">
        <v>0.99199825370273909</v>
      </c>
      <c r="BH647" s="25">
        <v>0.97145238134535805</v>
      </c>
      <c r="BI647" s="25">
        <v>0.9863057707083821</v>
      </c>
    </row>
    <row r="648" spans="29:61">
      <c r="AC648" s="49">
        <v>645</v>
      </c>
      <c r="AD648" s="90">
        <f t="shared" ca="1" si="217"/>
        <v>46257.123029923474</v>
      </c>
      <c r="AE648" s="49" t="str">
        <f t="shared" ca="1" si="218"/>
        <v>EQUIPO 2</v>
      </c>
      <c r="AF648" s="49" t="str">
        <f t="shared" ca="1" si="219"/>
        <v>INICIO</v>
      </c>
      <c r="AG648" s="49">
        <f t="shared" ca="1" si="226"/>
        <v>1</v>
      </c>
      <c r="AH648" s="49">
        <f t="shared" ca="1" si="227"/>
        <v>0</v>
      </c>
      <c r="AI648" s="49">
        <f t="shared" ca="1" si="220"/>
        <v>1</v>
      </c>
      <c r="AJ648" s="49">
        <f t="shared" ca="1" si="221"/>
        <v>4500</v>
      </c>
      <c r="AK648" s="49">
        <f t="shared" ca="1" si="222"/>
        <v>2.5135019099107012</v>
      </c>
      <c r="AL648" s="49">
        <f t="shared" ca="1" si="223"/>
        <v>11310.758594598155</v>
      </c>
      <c r="AM648" s="49">
        <f t="shared" ca="1" si="216"/>
        <v>24883.668908115942</v>
      </c>
      <c r="AN648" s="49">
        <f t="shared" ca="1" si="224"/>
        <v>2026</v>
      </c>
      <c r="AO648" s="49">
        <f t="shared" ca="1" si="225"/>
        <v>8</v>
      </c>
      <c r="AU648" s="25">
        <v>638</v>
      </c>
      <c r="AV648" s="25">
        <v>0.98023002795080416</v>
      </c>
      <c r="AW648" s="25">
        <v>0.98511814506728501</v>
      </c>
      <c r="AX648" s="25">
        <v>0.98469270619107885</v>
      </c>
      <c r="AY648" s="25">
        <v>0.98614349571147752</v>
      </c>
      <c r="AZ648" s="25">
        <v>0.98670013021893477</v>
      </c>
      <c r="BA648" s="25">
        <v>0.98882715003000532</v>
      </c>
      <c r="BB648" s="25">
        <v>0.99183938122732362</v>
      </c>
      <c r="BC648" s="25">
        <v>0.98468829596639607</v>
      </c>
      <c r="BD648" s="25">
        <v>0.99523436856684233</v>
      </c>
      <c r="BE648" s="25">
        <v>0.98764328909891497</v>
      </c>
      <c r="BF648" s="25">
        <v>0.97413813723152054</v>
      </c>
      <c r="BG648" s="25">
        <v>0.98847045181250404</v>
      </c>
      <c r="BH648" s="25">
        <v>0.97413813723152054</v>
      </c>
      <c r="BI648" s="25">
        <v>0.98618953110397944</v>
      </c>
    </row>
    <row r="649" spans="29:61">
      <c r="AC649" s="49">
        <v>646</v>
      </c>
      <c r="AD649" s="90">
        <f t="shared" ca="1" si="217"/>
        <v>46257.22775916972</v>
      </c>
      <c r="AE649" s="49" t="str">
        <f t="shared" ca="1" si="218"/>
        <v>EQUIPO 2</v>
      </c>
      <c r="AF649" s="49" t="str">
        <f t="shared" ca="1" si="219"/>
        <v>FIN</v>
      </c>
      <c r="AG649" s="49">
        <f t="shared" ca="1" si="226"/>
        <v>1</v>
      </c>
      <c r="AH649" s="49">
        <f t="shared" ca="1" si="227"/>
        <v>1</v>
      </c>
      <c r="AI649" s="49">
        <f t="shared" ca="1" si="220"/>
        <v>1</v>
      </c>
      <c r="AJ649" s="49">
        <f t="shared" ca="1" si="221"/>
        <v>9900</v>
      </c>
      <c r="AK649" s="49">
        <f t="shared" ca="1" si="222"/>
        <v>47.802526511542965</v>
      </c>
      <c r="AL649" s="49">
        <f t="shared" ca="1" si="223"/>
        <v>473245.01246427535</v>
      </c>
      <c r="AM649" s="49">
        <f t="shared" ca="1" si="216"/>
        <v>473245.01246427535</v>
      </c>
      <c r="AN649" s="49">
        <f t="shared" ca="1" si="224"/>
        <v>2026</v>
      </c>
      <c r="AO649" s="49">
        <f t="shared" ca="1" si="225"/>
        <v>8</v>
      </c>
      <c r="AU649" s="25">
        <v>639</v>
      </c>
      <c r="AV649" s="25">
        <v>0.98254616911204218</v>
      </c>
      <c r="AW649" s="25">
        <v>0.9914495163885475</v>
      </c>
      <c r="AX649" s="25">
        <v>0.98101216569061345</v>
      </c>
      <c r="AY649" s="25">
        <v>0.99456964039252072</v>
      </c>
      <c r="AZ649" s="25">
        <v>0.98870072461568403</v>
      </c>
      <c r="BA649" s="25">
        <v>0.98861113056722627</v>
      </c>
      <c r="BB649" s="25">
        <v>0.98626285835793237</v>
      </c>
      <c r="BC649" s="25">
        <v>0.98676768648349988</v>
      </c>
      <c r="BD649" s="25">
        <v>0.9785621937962975</v>
      </c>
      <c r="BE649" s="25">
        <v>0.97915945857343112</v>
      </c>
      <c r="BF649" s="25">
        <v>0.99081582998238216</v>
      </c>
      <c r="BG649" s="25">
        <v>0.98471485023658445</v>
      </c>
      <c r="BH649" s="25">
        <v>0.9785621937962975</v>
      </c>
      <c r="BI649" s="25">
        <v>0.98601613482952566</v>
      </c>
    </row>
    <row r="650" spans="29:61">
      <c r="AC650" s="49">
        <v>647</v>
      </c>
      <c r="AD650" s="90">
        <f t="shared" ca="1" si="217"/>
        <v>46259.219531107701</v>
      </c>
      <c r="AE650" s="49" t="str">
        <f t="shared" ca="1" si="218"/>
        <v>EQUIPO 1</v>
      </c>
      <c r="AF650" s="49" t="str">
        <f t="shared" ca="1" si="219"/>
        <v>INICIO</v>
      </c>
      <c r="AG650" s="49">
        <f t="shared" ca="1" si="226"/>
        <v>0</v>
      </c>
      <c r="AH650" s="49">
        <f t="shared" ca="1" si="227"/>
        <v>1</v>
      </c>
      <c r="AI650" s="49">
        <f t="shared" ca="1" si="220"/>
        <v>1</v>
      </c>
      <c r="AJ650" s="49">
        <f t="shared" ca="1" si="221"/>
        <v>5400</v>
      </c>
      <c r="AK650" s="49">
        <f t="shared" ca="1" si="222"/>
        <v>3.7488095128792338</v>
      </c>
      <c r="AL650" s="49">
        <f t="shared" ca="1" si="223"/>
        <v>20243.571369547863</v>
      </c>
      <c r="AM650" s="49">
        <f t="shared" ca="1" si="216"/>
        <v>37113.214177504415</v>
      </c>
      <c r="AN650" s="49">
        <f t="shared" ca="1" si="224"/>
        <v>2026</v>
      </c>
      <c r="AO650" s="49">
        <f t="shared" ca="1" si="225"/>
        <v>8</v>
      </c>
      <c r="AU650" s="25">
        <v>640</v>
      </c>
      <c r="AV650" s="25">
        <v>0.97785097840242063</v>
      </c>
      <c r="AW650" s="25">
        <v>0.98373265397760368</v>
      </c>
      <c r="AX650" s="25">
        <v>0.99280443121767059</v>
      </c>
      <c r="AY650" s="25">
        <v>0.9851094268841345</v>
      </c>
      <c r="AZ650" s="25">
        <v>0.99056369414718382</v>
      </c>
      <c r="BA650" s="25">
        <v>0.98864572677072515</v>
      </c>
      <c r="BB650" s="25">
        <v>0.97773655396039516</v>
      </c>
      <c r="BC650" s="25">
        <v>0.98697818689532013</v>
      </c>
      <c r="BD650" s="25">
        <v>0.99345717569481984</v>
      </c>
      <c r="BE650" s="25">
        <v>0.99245695205341089</v>
      </c>
      <c r="BF650" s="25">
        <v>0.9892985380950533</v>
      </c>
      <c r="BG650" s="25">
        <v>0.99298115214887694</v>
      </c>
      <c r="BH650" s="25">
        <v>0.97773655396039516</v>
      </c>
      <c r="BI650" s="25">
        <v>0.98767665169002783</v>
      </c>
    </row>
    <row r="651" spans="29:61">
      <c r="AC651" s="49">
        <v>648</v>
      </c>
      <c r="AD651" s="90">
        <f t="shared" ca="1" si="217"/>
        <v>46259.375731504071</v>
      </c>
      <c r="AE651" s="49" t="str">
        <f t="shared" ca="1" si="218"/>
        <v>EQUIPO 1</v>
      </c>
      <c r="AF651" s="49" t="str">
        <f t="shared" ca="1" si="219"/>
        <v>FIN</v>
      </c>
      <c r="AG651" s="49">
        <f t="shared" ca="1" si="226"/>
        <v>1</v>
      </c>
      <c r="AH651" s="49">
        <f t="shared" ca="1" si="227"/>
        <v>1</v>
      </c>
      <c r="AI651" s="49">
        <f t="shared" ca="1" si="220"/>
        <v>1</v>
      </c>
      <c r="AJ651" s="49">
        <f t="shared" ca="1" si="221"/>
        <v>9900</v>
      </c>
      <c r="AK651" s="49">
        <f t="shared" ca="1" si="222"/>
        <v>43.064165304182097</v>
      </c>
      <c r="AL651" s="49">
        <f t="shared" ca="1" si="223"/>
        <v>426335.23651140276</v>
      </c>
      <c r="AM651" s="49">
        <f t="shared" ca="1" si="216"/>
        <v>426335.23651140276</v>
      </c>
      <c r="AN651" s="49">
        <f t="shared" ca="1" si="224"/>
        <v>2026</v>
      </c>
      <c r="AO651" s="49">
        <f t="shared" ca="1" si="225"/>
        <v>8</v>
      </c>
      <c r="AU651" s="25">
        <v>641</v>
      </c>
      <c r="AV651" s="25">
        <v>0.9875910882097465</v>
      </c>
      <c r="AW651" s="25">
        <v>0.9878172919580398</v>
      </c>
      <c r="AX651" s="25">
        <v>0.9854549345700726</v>
      </c>
      <c r="AY651" s="25">
        <v>0.9868443657936502</v>
      </c>
      <c r="AZ651" s="25">
        <v>0.98521511110930238</v>
      </c>
      <c r="BA651" s="25">
        <v>0.99097355225387596</v>
      </c>
      <c r="BB651" s="25">
        <v>0.97366898354103881</v>
      </c>
      <c r="BC651" s="25">
        <v>0.98532609088737932</v>
      </c>
      <c r="BD651" s="25">
        <v>0.97892256898907004</v>
      </c>
      <c r="BE651" s="25">
        <v>0.98983210717812065</v>
      </c>
      <c r="BF651" s="25">
        <v>0.98662306229977714</v>
      </c>
      <c r="BG651" s="25">
        <v>0.98786667908875236</v>
      </c>
      <c r="BH651" s="25">
        <v>0.97366898354103881</v>
      </c>
      <c r="BI651" s="25">
        <v>0.98547716170195021</v>
      </c>
    </row>
    <row r="652" spans="29:61">
      <c r="AC652" s="49">
        <v>649</v>
      </c>
      <c r="AD652" s="90">
        <f t="shared" ca="1" si="217"/>
        <v>46261.170071725079</v>
      </c>
      <c r="AE652" s="49" t="str">
        <f t="shared" ca="1" si="218"/>
        <v>EQUIPO 1</v>
      </c>
      <c r="AF652" s="49" t="str">
        <f t="shared" ca="1" si="219"/>
        <v>INICIO</v>
      </c>
      <c r="AG652" s="49">
        <f t="shared" ca="1" si="226"/>
        <v>0</v>
      </c>
      <c r="AH652" s="49">
        <f t="shared" ca="1" si="227"/>
        <v>1</v>
      </c>
      <c r="AI652" s="49">
        <f t="shared" ca="1" si="220"/>
        <v>1</v>
      </c>
      <c r="AJ652" s="49">
        <f t="shared" ca="1" si="221"/>
        <v>5400</v>
      </c>
      <c r="AK652" s="49">
        <f t="shared" ca="1" si="222"/>
        <v>3.1088802769663744</v>
      </c>
      <c r="AL652" s="49">
        <f t="shared" ca="1" si="223"/>
        <v>16787.953495618422</v>
      </c>
      <c r="AM652" s="49">
        <f t="shared" ca="1" si="216"/>
        <v>30777.914741967106</v>
      </c>
      <c r="AN652" s="49">
        <f t="shared" ca="1" si="224"/>
        <v>2026</v>
      </c>
      <c r="AO652" s="49">
        <f t="shared" ca="1" si="225"/>
        <v>8</v>
      </c>
      <c r="AU652" s="25">
        <v>642</v>
      </c>
      <c r="AV652" s="25">
        <v>0.97792793460612271</v>
      </c>
      <c r="AW652" s="25">
        <v>0.9761208441075433</v>
      </c>
      <c r="AX652" s="25">
        <v>0.99024819519739182</v>
      </c>
      <c r="AY652" s="25">
        <v>0.98655641239317693</v>
      </c>
      <c r="AZ652" s="25">
        <v>0.98466061924238901</v>
      </c>
      <c r="BA652" s="25">
        <v>0.99432358799451992</v>
      </c>
      <c r="BB652" s="25">
        <v>0.98228908110188651</v>
      </c>
      <c r="BC652" s="25">
        <v>0.97816327794185565</v>
      </c>
      <c r="BD652" s="25">
        <v>0.98042293310239981</v>
      </c>
      <c r="BE652" s="25">
        <v>0.98462799075390339</v>
      </c>
      <c r="BF652" s="25">
        <v>0.97745455280482108</v>
      </c>
      <c r="BG652" s="25">
        <v>0.99112561135200761</v>
      </c>
      <c r="BH652" s="25">
        <v>0.9761208441075433</v>
      </c>
      <c r="BI652" s="25">
        <v>0.98365483196715531</v>
      </c>
    </row>
    <row r="653" spans="29:61">
      <c r="AC653" s="49">
        <v>650</v>
      </c>
      <c r="AD653" s="90">
        <f t="shared" ca="1" si="217"/>
        <v>46261.299608403286</v>
      </c>
      <c r="AE653" s="49" t="str">
        <f t="shared" ca="1" si="218"/>
        <v>EQUIPO 1</v>
      </c>
      <c r="AF653" s="49" t="str">
        <f t="shared" ca="1" si="219"/>
        <v>FIN</v>
      </c>
      <c r="AG653" s="49">
        <f t="shared" ca="1" si="226"/>
        <v>1</v>
      </c>
      <c r="AH653" s="49">
        <f t="shared" ca="1" si="227"/>
        <v>1</v>
      </c>
      <c r="AI653" s="49">
        <f t="shared" ca="1" si="220"/>
        <v>1</v>
      </c>
      <c r="AJ653" s="49">
        <f t="shared" ca="1" si="221"/>
        <v>9900</v>
      </c>
      <c r="AK653" s="49">
        <f t="shared" ca="1" si="222"/>
        <v>31.932967909611762</v>
      </c>
      <c r="AL653" s="49">
        <f t="shared" ca="1" si="223"/>
        <v>316136.38230515644</v>
      </c>
      <c r="AM653" s="49">
        <f t="shared" ca="1" si="216"/>
        <v>316136.38230515644</v>
      </c>
      <c r="AN653" s="49">
        <f t="shared" ca="1" si="224"/>
        <v>2026</v>
      </c>
      <c r="AO653" s="49">
        <f t="shared" ca="1" si="225"/>
        <v>8</v>
      </c>
      <c r="AU653" s="25">
        <v>643</v>
      </c>
      <c r="AV653" s="25">
        <v>0.97924781634911506</v>
      </c>
      <c r="AW653" s="25">
        <v>0.98605310831537241</v>
      </c>
      <c r="AX653" s="25">
        <v>0.99545115760537883</v>
      </c>
      <c r="AY653" s="25">
        <v>0.98735555820337162</v>
      </c>
      <c r="AZ653" s="25">
        <v>0.97527077114359761</v>
      </c>
      <c r="BA653" s="25">
        <v>0.98175380724276284</v>
      </c>
      <c r="BB653" s="25">
        <v>0.99074156479728204</v>
      </c>
      <c r="BC653" s="25">
        <v>0.99249676116539354</v>
      </c>
      <c r="BD653" s="25">
        <v>0.99759368547849503</v>
      </c>
      <c r="BE653" s="25">
        <v>0.98368936721096389</v>
      </c>
      <c r="BF653" s="25">
        <v>0.98314493185819385</v>
      </c>
      <c r="BG653" s="25">
        <v>0.99332628761745212</v>
      </c>
      <c r="BH653" s="25">
        <v>0.97527077114359761</v>
      </c>
      <c r="BI653" s="25">
        <v>0.98720865571337857</v>
      </c>
    </row>
    <row r="654" spans="29:61">
      <c r="AC654" s="49">
        <v>651</v>
      </c>
      <c r="AD654" s="90">
        <f t="shared" ca="1" si="217"/>
        <v>46262.630148732853</v>
      </c>
      <c r="AE654" s="49" t="str">
        <f t="shared" ca="1" si="218"/>
        <v>EQUIPO 1</v>
      </c>
      <c r="AF654" s="49" t="str">
        <f t="shared" ca="1" si="219"/>
        <v>INICIO</v>
      </c>
      <c r="AG654" s="49">
        <f t="shared" ca="1" si="226"/>
        <v>0</v>
      </c>
      <c r="AH654" s="49">
        <f t="shared" ca="1" si="227"/>
        <v>1</v>
      </c>
      <c r="AI654" s="49">
        <f t="shared" ca="1" si="220"/>
        <v>1</v>
      </c>
      <c r="AJ654" s="49">
        <f t="shared" ca="1" si="221"/>
        <v>5400</v>
      </c>
      <c r="AK654" s="49">
        <f t="shared" ca="1" si="222"/>
        <v>3.5064964878838509</v>
      </c>
      <c r="AL654" s="49">
        <f t="shared" ca="1" si="223"/>
        <v>18935.081034572795</v>
      </c>
      <c r="AM654" s="49">
        <f t="shared" ca="1" si="216"/>
        <v>34714.315230050124</v>
      </c>
      <c r="AN654" s="49">
        <f t="shared" ca="1" si="224"/>
        <v>2026</v>
      </c>
      <c r="AO654" s="49">
        <f t="shared" ca="1" si="225"/>
        <v>8</v>
      </c>
      <c r="AU654" s="25">
        <v>644</v>
      </c>
      <c r="AV654" s="25">
        <v>0.99187689233063292</v>
      </c>
      <c r="AW654" s="25">
        <v>0.98349148814046328</v>
      </c>
      <c r="AX654" s="25">
        <v>0.98928770168492475</v>
      </c>
      <c r="AY654" s="25">
        <v>0.9920893188328036</v>
      </c>
      <c r="AZ654" s="25">
        <v>0.98260010360523609</v>
      </c>
      <c r="BA654" s="25">
        <v>0.98524085052450783</v>
      </c>
      <c r="BB654" s="25">
        <v>0.98195887946009841</v>
      </c>
      <c r="BC654" s="25">
        <v>0.99335048278989035</v>
      </c>
      <c r="BD654" s="25">
        <v>0.98464691166551244</v>
      </c>
      <c r="BE654" s="25">
        <v>0.99100903889486613</v>
      </c>
      <c r="BF654" s="25">
        <v>0.98733511807700836</v>
      </c>
      <c r="BG654" s="25">
        <v>0.97640742853827056</v>
      </c>
      <c r="BH654" s="25">
        <v>0.97640742853827056</v>
      </c>
      <c r="BI654" s="25">
        <v>0.98653164205657595</v>
      </c>
    </row>
    <row r="655" spans="29:61">
      <c r="AC655" s="49">
        <v>652</v>
      </c>
      <c r="AD655" s="90">
        <f t="shared" ca="1" si="217"/>
        <v>46262.776252753181</v>
      </c>
      <c r="AE655" s="49" t="str">
        <f t="shared" ca="1" si="218"/>
        <v>EQUIPO 1</v>
      </c>
      <c r="AF655" s="49" t="str">
        <f t="shared" ca="1" si="219"/>
        <v>FIN</v>
      </c>
      <c r="AG655" s="49">
        <f t="shared" ca="1" si="226"/>
        <v>1</v>
      </c>
      <c r="AH655" s="49">
        <f t="shared" ca="1" si="227"/>
        <v>1</v>
      </c>
      <c r="AI655" s="49">
        <f t="shared" ca="1" si="220"/>
        <v>1</v>
      </c>
      <c r="AJ655" s="49">
        <f t="shared" ca="1" si="221"/>
        <v>9900</v>
      </c>
      <c r="AK655" s="49">
        <f t="shared" ca="1" si="222"/>
        <v>82.635726819746196</v>
      </c>
      <c r="AL655" s="49">
        <f t="shared" ca="1" si="223"/>
        <v>818093.69551548734</v>
      </c>
      <c r="AM655" s="49">
        <f t="shared" ca="1" si="216"/>
        <v>818093.69551548734</v>
      </c>
      <c r="AN655" s="49">
        <f t="shared" ca="1" si="224"/>
        <v>2026</v>
      </c>
      <c r="AO655" s="49">
        <f t="shared" ca="1" si="225"/>
        <v>8</v>
      </c>
      <c r="AU655" s="25">
        <v>645</v>
      </c>
      <c r="AV655" s="25">
        <v>0.98403606808433064</v>
      </c>
      <c r="AW655" s="25">
        <v>0.99275667806525281</v>
      </c>
      <c r="AX655" s="25">
        <v>0.99530799878825438</v>
      </c>
      <c r="AY655" s="25">
        <v>0.99691030612949982</v>
      </c>
      <c r="AZ655" s="25">
        <v>0.98866873958412715</v>
      </c>
      <c r="BA655" s="25">
        <v>0.99527848152113918</v>
      </c>
      <c r="BB655" s="25">
        <v>0.97926034417456231</v>
      </c>
      <c r="BC655" s="25">
        <v>0.98630539245154292</v>
      </c>
      <c r="BD655" s="25">
        <v>0.99314506296499017</v>
      </c>
      <c r="BE655" s="25">
        <v>0.98570835796564471</v>
      </c>
      <c r="BF655" s="25">
        <v>0.98613013394990978</v>
      </c>
      <c r="BG655" s="25">
        <v>0.97770468274431743</v>
      </c>
      <c r="BH655" s="25">
        <v>0.97770468274431743</v>
      </c>
      <c r="BI655" s="25">
        <v>0.98837013327324752</v>
      </c>
    </row>
    <row r="656" spans="29:61">
      <c r="AC656" s="49">
        <v>653</v>
      </c>
      <c r="AD656" s="90">
        <f t="shared" ca="1" si="217"/>
        <v>46266.219408037337</v>
      </c>
      <c r="AE656" s="49" t="str">
        <f t="shared" ca="1" si="218"/>
        <v>EQUIPO 1</v>
      </c>
      <c r="AF656" s="49" t="str">
        <f t="shared" ca="1" si="219"/>
        <v>INICIO</v>
      </c>
      <c r="AG656" s="49">
        <f t="shared" ca="1" si="226"/>
        <v>0</v>
      </c>
      <c r="AH656" s="49">
        <f t="shared" ca="1" si="227"/>
        <v>1</v>
      </c>
      <c r="AI656" s="49">
        <f t="shared" ca="1" si="220"/>
        <v>1</v>
      </c>
      <c r="AJ656" s="49">
        <f t="shared" ca="1" si="221"/>
        <v>5400</v>
      </c>
      <c r="AK656" s="49">
        <f t="shared" ca="1" si="222"/>
        <v>3.7938234661705792</v>
      </c>
      <c r="AL656" s="49">
        <f t="shared" ca="1" si="223"/>
        <v>20486.646717321128</v>
      </c>
      <c r="AM656" s="49">
        <f t="shared" ca="1" si="216"/>
        <v>37558.852315088734</v>
      </c>
      <c r="AN656" s="49">
        <f t="shared" ca="1" si="224"/>
        <v>2026</v>
      </c>
      <c r="AO656" s="49">
        <f t="shared" ca="1" si="225"/>
        <v>9</v>
      </c>
      <c r="AU656" s="25">
        <v>646</v>
      </c>
      <c r="AV656" s="25">
        <v>0.99278106438880165</v>
      </c>
      <c r="AW656" s="25">
        <v>0.98318640041370564</v>
      </c>
      <c r="AX656" s="25">
        <v>0.98811062466263311</v>
      </c>
      <c r="AY656" s="25">
        <v>0.99045429932797924</v>
      </c>
      <c r="AZ656" s="25">
        <v>0.99004816913081017</v>
      </c>
      <c r="BA656" s="25">
        <v>0.98157632838880415</v>
      </c>
      <c r="BB656" s="25">
        <v>0.99510789726167104</v>
      </c>
      <c r="BC656" s="25">
        <v>0.99209230503055879</v>
      </c>
      <c r="BD656" s="25">
        <v>0.99068638103839313</v>
      </c>
      <c r="BE656" s="25">
        <v>0.9980959300178136</v>
      </c>
      <c r="BF656" s="25">
        <v>0.97956017032391329</v>
      </c>
      <c r="BG656" s="25">
        <v>0.98455255579310363</v>
      </c>
      <c r="BH656" s="25">
        <v>0.97956017032391329</v>
      </c>
      <c r="BI656" s="25">
        <v>0.98886696748769265</v>
      </c>
    </row>
    <row r="657" spans="29:61">
      <c r="AC657" s="49">
        <v>654</v>
      </c>
      <c r="AD657" s="90">
        <f t="shared" ca="1" si="217"/>
        <v>46266.377484015095</v>
      </c>
      <c r="AE657" s="49" t="str">
        <f t="shared" ca="1" si="218"/>
        <v>EQUIPO 1</v>
      </c>
      <c r="AF657" s="49" t="str">
        <f t="shared" ca="1" si="219"/>
        <v>FIN</v>
      </c>
      <c r="AG657" s="49">
        <f t="shared" ca="1" si="226"/>
        <v>1</v>
      </c>
      <c r="AH657" s="49">
        <f t="shared" ca="1" si="227"/>
        <v>1</v>
      </c>
      <c r="AI657" s="49">
        <f t="shared" ca="1" si="220"/>
        <v>1</v>
      </c>
      <c r="AJ657" s="49">
        <f t="shared" ca="1" si="221"/>
        <v>9900</v>
      </c>
      <c r="AK657" s="49">
        <f t="shared" ca="1" si="222"/>
        <v>96.279825547768269</v>
      </c>
      <c r="AL657" s="49">
        <f t="shared" ca="1" si="223"/>
        <v>953170.27292290586</v>
      </c>
      <c r="AM657" s="49">
        <f t="shared" ca="1" si="216"/>
        <v>953170.27292290586</v>
      </c>
      <c r="AN657" s="49">
        <f t="shared" ca="1" si="224"/>
        <v>2026</v>
      </c>
      <c r="AO657" s="49">
        <f t="shared" ca="1" si="225"/>
        <v>9</v>
      </c>
      <c r="AU657" s="25">
        <v>647</v>
      </c>
      <c r="AV657" s="25">
        <v>0.9829601449266856</v>
      </c>
      <c r="AW657" s="25">
        <v>0.98627135390390197</v>
      </c>
      <c r="AX657" s="25">
        <v>0.99037831868647153</v>
      </c>
      <c r="AY657" s="25">
        <v>0.98547269481475397</v>
      </c>
      <c r="AZ657" s="25">
        <v>0.99012668268777504</v>
      </c>
      <c r="BA657" s="25">
        <v>0.99060479571871296</v>
      </c>
      <c r="BB657" s="25">
        <v>0.98013245234900237</v>
      </c>
      <c r="BC657" s="25">
        <v>0.9824259369753815</v>
      </c>
      <c r="BD657" s="25">
        <v>0.99486237442436865</v>
      </c>
      <c r="BE657" s="25">
        <v>0.98583728299767082</v>
      </c>
      <c r="BF657" s="25">
        <v>0.98311818887796665</v>
      </c>
      <c r="BG657" s="25">
        <v>0.98567255724210723</v>
      </c>
      <c r="BH657" s="25">
        <v>0.98013245234900237</v>
      </c>
      <c r="BI657" s="25">
        <v>0.98651566887891984</v>
      </c>
    </row>
    <row r="658" spans="29:61">
      <c r="AC658" s="49">
        <v>655</v>
      </c>
      <c r="AD658" s="90">
        <f t="shared" ca="1" si="217"/>
        <v>46270.389143412918</v>
      </c>
      <c r="AE658" s="49" t="str">
        <f t="shared" ca="1" si="218"/>
        <v>EQUIPO 1</v>
      </c>
      <c r="AF658" s="49" t="str">
        <f t="shared" ca="1" si="219"/>
        <v>INICIO</v>
      </c>
      <c r="AG658" s="49">
        <f t="shared" ca="1" si="226"/>
        <v>0</v>
      </c>
      <c r="AH658" s="49">
        <f t="shared" ca="1" si="227"/>
        <v>1</v>
      </c>
      <c r="AI658" s="49">
        <f t="shared" ca="1" si="220"/>
        <v>1</v>
      </c>
      <c r="AJ658" s="49">
        <f t="shared" ca="1" si="221"/>
        <v>5400</v>
      </c>
      <c r="AK658" s="49">
        <f t="shared" ca="1" si="222"/>
        <v>3.9540787552250549</v>
      </c>
      <c r="AL658" s="49">
        <f t="shared" ca="1" si="223"/>
        <v>21352.025278215297</v>
      </c>
      <c r="AM658" s="49">
        <f t="shared" ca="1" si="216"/>
        <v>39145.379676728044</v>
      </c>
      <c r="AN658" s="49">
        <f t="shared" ca="1" si="224"/>
        <v>2026</v>
      </c>
      <c r="AO658" s="49">
        <f t="shared" ca="1" si="225"/>
        <v>9</v>
      </c>
      <c r="AU658" s="25">
        <v>648</v>
      </c>
      <c r="AV658" s="25">
        <v>0.97319229273346042</v>
      </c>
      <c r="AW658" s="25">
        <v>0.98666147346328548</v>
      </c>
      <c r="AX658" s="25">
        <v>0.98126648256735793</v>
      </c>
      <c r="AY658" s="25">
        <v>0.9919684841037949</v>
      </c>
      <c r="AZ658" s="25">
        <v>0.9842262945371858</v>
      </c>
      <c r="BA658" s="25">
        <v>0.97377699147704833</v>
      </c>
      <c r="BB658" s="25">
        <v>0.98583961450301061</v>
      </c>
      <c r="BC658" s="25">
        <v>0.98058289331906556</v>
      </c>
      <c r="BD658" s="25">
        <v>0.98696471662377072</v>
      </c>
      <c r="BE658" s="25">
        <v>0.97406106441306262</v>
      </c>
      <c r="BF658" s="25">
        <v>0.99369769045822043</v>
      </c>
      <c r="BG658" s="25">
        <v>0.97814161381779408</v>
      </c>
      <c r="BH658" s="25">
        <v>0.97319229273346042</v>
      </c>
      <c r="BI658" s="25">
        <v>0.98247839082802624</v>
      </c>
    </row>
    <row r="659" spans="29:61">
      <c r="AC659" s="49">
        <v>656</v>
      </c>
      <c r="AD659" s="90">
        <f t="shared" ca="1" si="217"/>
        <v>46270.553896694386</v>
      </c>
      <c r="AE659" s="49" t="str">
        <f t="shared" ca="1" si="218"/>
        <v>EQUIPO 1</v>
      </c>
      <c r="AF659" s="49" t="str">
        <f t="shared" ca="1" si="219"/>
        <v>FIN</v>
      </c>
      <c r="AG659" s="49">
        <f t="shared" ca="1" si="226"/>
        <v>1</v>
      </c>
      <c r="AH659" s="49">
        <f t="shared" ca="1" si="227"/>
        <v>1</v>
      </c>
      <c r="AI659" s="49">
        <f t="shared" ca="1" si="220"/>
        <v>1</v>
      </c>
      <c r="AJ659" s="49">
        <f t="shared" ca="1" si="221"/>
        <v>9900</v>
      </c>
      <c r="AK659" s="49">
        <f t="shared" ca="1" si="222"/>
        <v>203.25271483766846</v>
      </c>
      <c r="AL659" s="49">
        <f t="shared" ca="1" si="223"/>
        <v>2012201.8768929178</v>
      </c>
      <c r="AM659" s="49">
        <f t="shared" ca="1" si="216"/>
        <v>2012201.8768929178</v>
      </c>
      <c r="AN659" s="49">
        <f t="shared" ca="1" si="224"/>
        <v>2026</v>
      </c>
      <c r="AO659" s="49">
        <f t="shared" ca="1" si="225"/>
        <v>9</v>
      </c>
      <c r="AU659" s="25">
        <v>649</v>
      </c>
      <c r="AV659" s="25">
        <v>0.98609274210127007</v>
      </c>
      <c r="AW659" s="25">
        <v>0.99270791839976802</v>
      </c>
      <c r="AX659" s="25">
        <v>0.99576931416602954</v>
      </c>
      <c r="AY659" s="25">
        <v>0.9876260802735819</v>
      </c>
      <c r="AZ659" s="25">
        <v>0.98576363236916031</v>
      </c>
      <c r="BA659" s="25">
        <v>0.97634320217347892</v>
      </c>
      <c r="BB659" s="25">
        <v>0.98719346198085844</v>
      </c>
      <c r="BC659" s="25">
        <v>0.99499708106884632</v>
      </c>
      <c r="BD659" s="25">
        <v>0.99172307235143387</v>
      </c>
      <c r="BE659" s="25">
        <v>0.99363504436831163</v>
      </c>
      <c r="BF659" s="25">
        <v>0.98739551759043209</v>
      </c>
      <c r="BG659" s="25">
        <v>0.98942821942368109</v>
      </c>
      <c r="BH659" s="25">
        <v>0.97634320217347892</v>
      </c>
      <c r="BI659" s="25">
        <v>0.98909925230278795</v>
      </c>
    </row>
    <row r="660" spans="29:61">
      <c r="AC660" s="49">
        <v>657</v>
      </c>
      <c r="AD660" s="90">
        <f t="shared" ca="1" si="217"/>
        <v>46279.022759812622</v>
      </c>
      <c r="AE660" s="49" t="str">
        <f t="shared" ca="1" si="218"/>
        <v>EQUIPO 2</v>
      </c>
      <c r="AF660" s="49" t="str">
        <f t="shared" ca="1" si="219"/>
        <v>INICIO</v>
      </c>
      <c r="AG660" s="49">
        <f t="shared" ca="1" si="226"/>
        <v>1</v>
      </c>
      <c r="AH660" s="49">
        <f t="shared" ca="1" si="227"/>
        <v>0</v>
      </c>
      <c r="AI660" s="49">
        <f t="shared" ca="1" si="220"/>
        <v>1</v>
      </c>
      <c r="AJ660" s="49">
        <f t="shared" ca="1" si="221"/>
        <v>4500</v>
      </c>
      <c r="AK660" s="49">
        <f t="shared" ca="1" si="222"/>
        <v>3.2211311082355678</v>
      </c>
      <c r="AL660" s="49">
        <f t="shared" ca="1" si="223"/>
        <v>14495.089987060055</v>
      </c>
      <c r="AM660" s="49">
        <f t="shared" ca="1" si="216"/>
        <v>31889.197971532121</v>
      </c>
      <c r="AN660" s="49">
        <f t="shared" ca="1" si="224"/>
        <v>2026</v>
      </c>
      <c r="AO660" s="49">
        <f t="shared" ca="1" si="225"/>
        <v>9</v>
      </c>
      <c r="AU660" s="25">
        <v>650</v>
      </c>
      <c r="AV660" s="25">
        <v>0.97824015909504713</v>
      </c>
      <c r="AW660" s="25">
        <v>0.99299160793531693</v>
      </c>
      <c r="AX660" s="25">
        <v>0.98344560201165709</v>
      </c>
      <c r="AY660" s="25">
        <v>0.98918145200372354</v>
      </c>
      <c r="AZ660" s="25">
        <v>0.98699400254298297</v>
      </c>
      <c r="BA660" s="25">
        <v>0.98292742105448716</v>
      </c>
      <c r="BB660" s="25">
        <v>0.98449666066919439</v>
      </c>
      <c r="BC660" s="25">
        <v>0.98731070507390961</v>
      </c>
      <c r="BD660" s="25">
        <v>0.99074946679542331</v>
      </c>
      <c r="BE660" s="25">
        <v>0.9825543491929839</v>
      </c>
      <c r="BF660" s="25">
        <v>0.98961195874649244</v>
      </c>
      <c r="BG660" s="25">
        <v>0.98372302679172607</v>
      </c>
      <c r="BH660" s="25">
        <v>0.97824015909504713</v>
      </c>
      <c r="BI660" s="25">
        <v>0.98600927169676766</v>
      </c>
    </row>
    <row r="661" spans="29:61">
      <c r="AC661" s="49">
        <v>658</v>
      </c>
      <c r="AD661" s="90">
        <f t="shared" ca="1" si="217"/>
        <v>46279.156973608799</v>
      </c>
      <c r="AE661" s="49" t="str">
        <f t="shared" ca="1" si="218"/>
        <v>EQUIPO 2</v>
      </c>
      <c r="AF661" s="49" t="str">
        <f t="shared" ca="1" si="219"/>
        <v>FIN</v>
      </c>
      <c r="AG661" s="49">
        <f t="shared" ca="1" si="226"/>
        <v>1</v>
      </c>
      <c r="AH661" s="49">
        <f t="shared" ca="1" si="227"/>
        <v>1</v>
      </c>
      <c r="AI661" s="49">
        <f t="shared" ca="1" si="220"/>
        <v>1</v>
      </c>
      <c r="AJ661" s="49">
        <f t="shared" ca="1" si="221"/>
        <v>9900</v>
      </c>
      <c r="AK661" s="49">
        <f t="shared" ca="1" si="222"/>
        <v>67.949416866002139</v>
      </c>
      <c r="AL661" s="49">
        <f t="shared" ca="1" si="223"/>
        <v>672699.22697342117</v>
      </c>
      <c r="AM661" s="49">
        <f t="shared" ca="1" si="216"/>
        <v>672699.22697342117</v>
      </c>
      <c r="AN661" s="49">
        <f t="shared" ca="1" si="224"/>
        <v>2026</v>
      </c>
      <c r="AO661" s="49">
        <f t="shared" ca="1" si="225"/>
        <v>9</v>
      </c>
      <c r="AU661" s="25">
        <v>651</v>
      </c>
      <c r="AV661" s="25">
        <v>0.98560520337361424</v>
      </c>
      <c r="AW661" s="25">
        <v>0.98872144912493132</v>
      </c>
      <c r="AX661" s="25">
        <v>0.98782113629533741</v>
      </c>
      <c r="AY661" s="25">
        <v>0.98511746184779525</v>
      </c>
      <c r="AZ661" s="25">
        <v>0.98834831335609508</v>
      </c>
      <c r="BA661" s="25">
        <v>0.98714479095510654</v>
      </c>
      <c r="BB661" s="25">
        <v>0.99086761975649729</v>
      </c>
      <c r="BC661" s="25">
        <v>0.98203083631610333</v>
      </c>
      <c r="BD661" s="25">
        <v>0.98856698354796035</v>
      </c>
      <c r="BE661" s="25">
        <v>0.98350456294787492</v>
      </c>
      <c r="BF661" s="25">
        <v>0.99708447797126021</v>
      </c>
      <c r="BG661" s="25">
        <v>0.98811315069611971</v>
      </c>
      <c r="BH661" s="25">
        <v>0.98203083631610333</v>
      </c>
      <c r="BI661" s="25">
        <v>0.98776298048682221</v>
      </c>
    </row>
    <row r="662" spans="29:61">
      <c r="AC662" s="49">
        <v>659</v>
      </c>
      <c r="AD662" s="90">
        <f t="shared" ca="1" si="217"/>
        <v>46281.988199311549</v>
      </c>
      <c r="AE662" s="49" t="str">
        <f t="shared" ca="1" si="218"/>
        <v>EQUIPO 1</v>
      </c>
      <c r="AF662" s="49" t="str">
        <f t="shared" ca="1" si="219"/>
        <v>INICIO</v>
      </c>
      <c r="AG662" s="49">
        <f t="shared" ca="1" si="226"/>
        <v>0</v>
      </c>
      <c r="AH662" s="49">
        <f t="shared" ca="1" si="227"/>
        <v>1</v>
      </c>
      <c r="AI662" s="49">
        <f t="shared" ca="1" si="220"/>
        <v>1</v>
      </c>
      <c r="AJ662" s="49">
        <f t="shared" ca="1" si="221"/>
        <v>5400</v>
      </c>
      <c r="AK662" s="49">
        <f t="shared" ca="1" si="222"/>
        <v>3.7173556644120254</v>
      </c>
      <c r="AL662" s="49">
        <f t="shared" ca="1" si="223"/>
        <v>20073.720587824937</v>
      </c>
      <c r="AM662" s="49">
        <f t="shared" ca="1" si="216"/>
        <v>36801.821077679051</v>
      </c>
      <c r="AN662" s="49">
        <f t="shared" ca="1" si="224"/>
        <v>2026</v>
      </c>
      <c r="AO662" s="49">
        <f t="shared" ca="1" si="225"/>
        <v>9</v>
      </c>
      <c r="AU662" s="25">
        <v>652</v>
      </c>
      <c r="AV662" s="25">
        <v>0.99192778732046438</v>
      </c>
      <c r="AW662" s="25">
        <v>0.98106634965788397</v>
      </c>
      <c r="AX662" s="25">
        <v>0.99437443293094929</v>
      </c>
      <c r="AY662" s="25">
        <v>0.98646548708269877</v>
      </c>
      <c r="AZ662" s="25">
        <v>0.97681753214677758</v>
      </c>
      <c r="BA662" s="25">
        <v>0.98414085335378232</v>
      </c>
      <c r="BB662" s="25">
        <v>0.98069211460749905</v>
      </c>
      <c r="BC662" s="25">
        <v>0.98612571587423614</v>
      </c>
      <c r="BD662" s="25">
        <v>0.99050820881574742</v>
      </c>
      <c r="BE662" s="25">
        <v>0.98200344776295923</v>
      </c>
      <c r="BF662" s="25">
        <v>0.99200414862842246</v>
      </c>
      <c r="BG662" s="25">
        <v>0.97818392980952606</v>
      </c>
      <c r="BH662" s="25">
        <v>0.97681753214677758</v>
      </c>
      <c r="BI662" s="25">
        <v>0.98531511035971064</v>
      </c>
    </row>
    <row r="663" spans="29:61">
      <c r="AC663" s="49">
        <v>660</v>
      </c>
      <c r="AD663" s="90">
        <f t="shared" ca="1" si="217"/>
        <v>46282.143089130899</v>
      </c>
      <c r="AE663" s="49" t="str">
        <f t="shared" ca="1" si="218"/>
        <v>EQUIPO 1</v>
      </c>
      <c r="AF663" s="49" t="str">
        <f t="shared" ca="1" si="219"/>
        <v>FIN</v>
      </c>
      <c r="AG663" s="49">
        <f t="shared" ca="1" si="226"/>
        <v>1</v>
      </c>
      <c r="AH663" s="49">
        <f t="shared" ca="1" si="227"/>
        <v>1</v>
      </c>
      <c r="AI663" s="49">
        <f t="shared" ca="1" si="220"/>
        <v>1</v>
      </c>
      <c r="AJ663" s="49">
        <f t="shared" ca="1" si="221"/>
        <v>9900</v>
      </c>
      <c r="AK663" s="49">
        <f t="shared" ca="1" si="222"/>
        <v>14.631126903870609</v>
      </c>
      <c r="AL663" s="49">
        <f t="shared" ca="1" si="223"/>
        <v>144848.15634831903</v>
      </c>
      <c r="AM663" s="49">
        <f t="shared" ca="1" si="216"/>
        <v>144848.15634831903</v>
      </c>
      <c r="AN663" s="49">
        <f t="shared" ca="1" si="224"/>
        <v>2026</v>
      </c>
      <c r="AO663" s="49">
        <f t="shared" ca="1" si="225"/>
        <v>9</v>
      </c>
      <c r="AU663" s="25">
        <v>653</v>
      </c>
      <c r="AV663" s="25">
        <v>0.99091046729262222</v>
      </c>
      <c r="AW663" s="25">
        <v>0.98280212829876812</v>
      </c>
      <c r="AX663" s="25">
        <v>0.98067348999155368</v>
      </c>
      <c r="AY663" s="25">
        <v>0.98614357924958174</v>
      </c>
      <c r="AZ663" s="25">
        <v>0.98978079534354668</v>
      </c>
      <c r="BA663" s="25">
        <v>0.98584067329332659</v>
      </c>
      <c r="BB663" s="25">
        <v>0.99274555704312917</v>
      </c>
      <c r="BC663" s="25">
        <v>0.99078865372547154</v>
      </c>
      <c r="BD663" s="25">
        <v>0.99420048403721806</v>
      </c>
      <c r="BE663" s="25">
        <v>0.97922530291900167</v>
      </c>
      <c r="BF663" s="25">
        <v>0.97682406924363807</v>
      </c>
      <c r="BG663" s="25">
        <v>0.98918013531442683</v>
      </c>
      <c r="BH663" s="25">
        <v>0.97682406924363807</v>
      </c>
      <c r="BI663" s="25">
        <v>0.98660213919730677</v>
      </c>
    </row>
    <row r="664" spans="29:61">
      <c r="AC664" s="49">
        <v>661</v>
      </c>
      <c r="AD664" s="90">
        <f t="shared" ca="1" si="217"/>
        <v>46282.75271941856</v>
      </c>
      <c r="AE664" s="49" t="str">
        <f t="shared" ca="1" si="218"/>
        <v>EQUIPO 2</v>
      </c>
      <c r="AF664" s="49" t="str">
        <f t="shared" ca="1" si="219"/>
        <v>INICIO</v>
      </c>
      <c r="AG664" s="49">
        <f t="shared" ca="1" si="226"/>
        <v>1</v>
      </c>
      <c r="AH664" s="49">
        <f t="shared" ca="1" si="227"/>
        <v>0</v>
      </c>
      <c r="AI664" s="49">
        <f t="shared" ca="1" si="220"/>
        <v>1</v>
      </c>
      <c r="AJ664" s="49">
        <f t="shared" ca="1" si="221"/>
        <v>4500</v>
      </c>
      <c r="AK664" s="49">
        <f t="shared" ca="1" si="222"/>
        <v>3.2995760055491701</v>
      </c>
      <c r="AL664" s="49">
        <f t="shared" ca="1" si="223"/>
        <v>14848.092024971265</v>
      </c>
      <c r="AM664" s="49">
        <f t="shared" ca="1" si="216"/>
        <v>32665.802454936784</v>
      </c>
      <c r="AN664" s="49">
        <f t="shared" ca="1" si="224"/>
        <v>2026</v>
      </c>
      <c r="AO664" s="49">
        <f t="shared" ca="1" si="225"/>
        <v>9</v>
      </c>
      <c r="AU664" s="25">
        <v>654</v>
      </c>
      <c r="AV664" s="25">
        <v>0.98093690284881496</v>
      </c>
      <c r="AW664" s="25">
        <v>0.98974063113709732</v>
      </c>
      <c r="AX664" s="25">
        <v>0.98241615611169608</v>
      </c>
      <c r="AY664" s="25">
        <v>0.99438215993193968</v>
      </c>
      <c r="AZ664" s="25">
        <v>0.99323894371166965</v>
      </c>
      <c r="BA664" s="25">
        <v>0.98502896299866138</v>
      </c>
      <c r="BB664" s="25">
        <v>0.99555508742330678</v>
      </c>
      <c r="BC664" s="25">
        <v>0.98610298529754115</v>
      </c>
      <c r="BD664" s="25">
        <v>0.99301204908344054</v>
      </c>
      <c r="BE664" s="25">
        <v>0.98274724406165148</v>
      </c>
      <c r="BF664" s="25">
        <v>0.98025381121580279</v>
      </c>
      <c r="BG664" s="25">
        <v>0.99300425171412487</v>
      </c>
      <c r="BH664" s="25">
        <v>0.98025381121580279</v>
      </c>
      <c r="BI664" s="25">
        <v>0.98803705646425066</v>
      </c>
    </row>
    <row r="665" spans="29:61">
      <c r="AC665" s="49">
        <v>662</v>
      </c>
      <c r="AD665" s="90">
        <f t="shared" ca="1" si="217"/>
        <v>46282.890201752125</v>
      </c>
      <c r="AE665" s="49" t="str">
        <f t="shared" ca="1" si="218"/>
        <v>EQUIPO 2</v>
      </c>
      <c r="AF665" s="49" t="str">
        <f t="shared" ca="1" si="219"/>
        <v>FIN</v>
      </c>
      <c r="AG665" s="49">
        <f t="shared" ca="1" si="226"/>
        <v>1</v>
      </c>
      <c r="AH665" s="49">
        <f t="shared" ca="1" si="227"/>
        <v>1</v>
      </c>
      <c r="AI665" s="49">
        <f t="shared" ca="1" si="220"/>
        <v>1</v>
      </c>
      <c r="AJ665" s="49">
        <f t="shared" ca="1" si="221"/>
        <v>9900</v>
      </c>
      <c r="AK665" s="49">
        <f t="shared" ca="1" si="222"/>
        <v>21.645676141488366</v>
      </c>
      <c r="AL665" s="49">
        <f t="shared" ca="1" si="223"/>
        <v>214292.19380073482</v>
      </c>
      <c r="AM665" s="49">
        <f t="shared" ca="1" si="216"/>
        <v>214292.19380073482</v>
      </c>
      <c r="AN665" s="49">
        <f t="shared" ca="1" si="224"/>
        <v>2026</v>
      </c>
      <c r="AO665" s="49">
        <f t="shared" ca="1" si="225"/>
        <v>9</v>
      </c>
      <c r="AU665" s="25">
        <v>655</v>
      </c>
      <c r="AV665" s="25">
        <v>0.99113473257448548</v>
      </c>
      <c r="AW665" s="25">
        <v>1</v>
      </c>
      <c r="AX665" s="25">
        <v>0.98714129856378885</v>
      </c>
      <c r="AY665" s="25">
        <v>0.99214314793829694</v>
      </c>
      <c r="AZ665" s="25">
        <v>0.98253636852058202</v>
      </c>
      <c r="BA665" s="25">
        <v>0.98223918571075597</v>
      </c>
      <c r="BB665" s="25">
        <v>0.98367451391215033</v>
      </c>
      <c r="BC665" s="25">
        <v>0.99236824522165323</v>
      </c>
      <c r="BD665" s="25">
        <v>0.9725014799628654</v>
      </c>
      <c r="BE665" s="25">
        <v>0.99300223970944068</v>
      </c>
      <c r="BF665" s="25">
        <v>0.97241302068880142</v>
      </c>
      <c r="BG665" s="25">
        <v>0.99532631467336929</v>
      </c>
      <c r="BH665" s="25">
        <v>0.97241302068880142</v>
      </c>
      <c r="BI665" s="25">
        <v>0.98702551327055155</v>
      </c>
    </row>
    <row r="666" spans="29:61">
      <c r="AC666" s="49">
        <v>663</v>
      </c>
      <c r="AD666" s="90">
        <f t="shared" ca="1" si="217"/>
        <v>46283.792104924687</v>
      </c>
      <c r="AE666" s="49" t="str">
        <f t="shared" ca="1" si="218"/>
        <v>EQUIPO 1</v>
      </c>
      <c r="AF666" s="49" t="str">
        <f t="shared" ca="1" si="219"/>
        <v>INICIO</v>
      </c>
      <c r="AG666" s="49">
        <f t="shared" ca="1" si="226"/>
        <v>0</v>
      </c>
      <c r="AH666" s="49">
        <f t="shared" ca="1" si="227"/>
        <v>1</v>
      </c>
      <c r="AI666" s="49">
        <f t="shared" ca="1" si="220"/>
        <v>1</v>
      </c>
      <c r="AJ666" s="49">
        <f t="shared" ca="1" si="221"/>
        <v>5400</v>
      </c>
      <c r="AK666" s="49">
        <f t="shared" ca="1" si="222"/>
        <v>3.0426225395640358</v>
      </c>
      <c r="AL666" s="49">
        <f t="shared" ca="1" si="223"/>
        <v>16430.161713645793</v>
      </c>
      <c r="AM666" s="49">
        <f t="shared" ca="1" si="216"/>
        <v>30121.963141683955</v>
      </c>
      <c r="AN666" s="49">
        <f t="shared" ca="1" si="224"/>
        <v>2026</v>
      </c>
      <c r="AO666" s="49">
        <f t="shared" ca="1" si="225"/>
        <v>9</v>
      </c>
      <c r="AU666" s="25">
        <v>656</v>
      </c>
      <c r="AV666" s="25">
        <v>0.98494534718380289</v>
      </c>
      <c r="AW666" s="25">
        <v>0.98631511198170607</v>
      </c>
      <c r="AX666" s="25">
        <v>0.9897287905818265</v>
      </c>
      <c r="AY666" s="25">
        <v>0.9896898037308135</v>
      </c>
      <c r="AZ666" s="25">
        <v>0.99780128581490435</v>
      </c>
      <c r="BA666" s="25">
        <v>0.9815521136372064</v>
      </c>
      <c r="BB666" s="25">
        <v>0.99149604541448177</v>
      </c>
      <c r="BC666" s="25">
        <v>0.99765988072044409</v>
      </c>
      <c r="BD666" s="25">
        <v>0.98798683785469077</v>
      </c>
      <c r="BE666" s="25">
        <v>0.99288164091752618</v>
      </c>
      <c r="BF666" s="25">
        <v>0.98975749987657768</v>
      </c>
      <c r="BG666" s="25">
        <v>0.98078345962557445</v>
      </c>
      <c r="BH666" s="25">
        <v>0.98078345962557445</v>
      </c>
      <c r="BI666" s="25">
        <v>0.9892206796847004</v>
      </c>
    </row>
    <row r="667" spans="29:61">
      <c r="AC667" s="49">
        <v>664</v>
      </c>
      <c r="AD667" s="90">
        <f t="shared" ca="1" si="217"/>
        <v>46283.918880863836</v>
      </c>
      <c r="AE667" s="49" t="str">
        <f t="shared" ca="1" si="218"/>
        <v>EQUIPO 1</v>
      </c>
      <c r="AF667" s="49" t="str">
        <f t="shared" ca="1" si="219"/>
        <v>FIN</v>
      </c>
      <c r="AG667" s="49">
        <f t="shared" ca="1" si="226"/>
        <v>1</v>
      </c>
      <c r="AH667" s="49">
        <f t="shared" ca="1" si="227"/>
        <v>1</v>
      </c>
      <c r="AI667" s="49">
        <f t="shared" ca="1" si="220"/>
        <v>1</v>
      </c>
      <c r="AJ667" s="49">
        <f t="shared" ca="1" si="221"/>
        <v>9900</v>
      </c>
      <c r="AK667" s="49">
        <f t="shared" ca="1" si="222"/>
        <v>55.719466947542969</v>
      </c>
      <c r="AL667" s="49">
        <f t="shared" ca="1" si="223"/>
        <v>551622.72278067539</v>
      </c>
      <c r="AM667" s="49">
        <f t="shared" ca="1" si="216"/>
        <v>551622.72278067539</v>
      </c>
      <c r="AN667" s="49">
        <f t="shared" ca="1" si="224"/>
        <v>2026</v>
      </c>
      <c r="AO667" s="49">
        <f t="shared" ca="1" si="225"/>
        <v>9</v>
      </c>
      <c r="AU667" s="25">
        <v>657</v>
      </c>
      <c r="AV667" s="25">
        <v>0.99557430696090299</v>
      </c>
      <c r="AW667" s="25">
        <v>0.98982296808784698</v>
      </c>
      <c r="AX667" s="25">
        <v>0.98175802211230856</v>
      </c>
      <c r="AY667" s="25">
        <v>0.98493956308552055</v>
      </c>
      <c r="AZ667" s="25">
        <v>0.98540579612141366</v>
      </c>
      <c r="BA667" s="25">
        <v>0.99726852720248793</v>
      </c>
      <c r="BB667" s="25">
        <v>0.97860080786036086</v>
      </c>
      <c r="BC667" s="25">
        <v>0.98418941277189076</v>
      </c>
      <c r="BD667" s="25">
        <v>0.98315467799860001</v>
      </c>
      <c r="BE667" s="25">
        <v>0.98820098550337998</v>
      </c>
      <c r="BF667" s="25">
        <v>0.98994178157233614</v>
      </c>
      <c r="BG667" s="25">
        <v>0.9913547856001681</v>
      </c>
      <c r="BH667" s="25">
        <v>0.97860080786036086</v>
      </c>
      <c r="BI667" s="25">
        <v>0.98749251496830015</v>
      </c>
    </row>
    <row r="668" spans="29:61">
      <c r="AC668" s="49">
        <v>665</v>
      </c>
      <c r="AD668" s="90">
        <f t="shared" ca="1" si="217"/>
        <v>46286.240525319983</v>
      </c>
      <c r="AE668" s="49" t="str">
        <f t="shared" ca="1" si="218"/>
        <v>EQUIPO 1</v>
      </c>
      <c r="AF668" s="49" t="str">
        <f t="shared" ca="1" si="219"/>
        <v>INICIO</v>
      </c>
      <c r="AG668" s="49">
        <f t="shared" ca="1" si="226"/>
        <v>0</v>
      </c>
      <c r="AH668" s="49">
        <f t="shared" ca="1" si="227"/>
        <v>1</v>
      </c>
      <c r="AI668" s="49">
        <f t="shared" ca="1" si="220"/>
        <v>1</v>
      </c>
      <c r="AJ668" s="49">
        <f t="shared" ca="1" si="221"/>
        <v>5400</v>
      </c>
      <c r="AK668" s="49">
        <f t="shared" ca="1" si="222"/>
        <v>3.263622006517835</v>
      </c>
      <c r="AL668" s="49">
        <f t="shared" ca="1" si="223"/>
        <v>17623.558835196309</v>
      </c>
      <c r="AM668" s="49">
        <f t="shared" ca="1" si="216"/>
        <v>32309.857864526566</v>
      </c>
      <c r="AN668" s="49">
        <f t="shared" ca="1" si="224"/>
        <v>2026</v>
      </c>
      <c r="AO668" s="49">
        <f t="shared" ca="1" si="225"/>
        <v>9</v>
      </c>
      <c r="AU668" s="25">
        <v>658</v>
      </c>
      <c r="AV668" s="25">
        <v>0.98618060021580101</v>
      </c>
      <c r="AW668" s="25">
        <v>0.98374883412324854</v>
      </c>
      <c r="AX668" s="25">
        <v>0.98563002330614857</v>
      </c>
      <c r="AY668" s="25">
        <v>0.99445878242481922</v>
      </c>
      <c r="AZ668" s="25">
        <v>0.9829143003362466</v>
      </c>
      <c r="BA668" s="25">
        <v>0.97382525356863925</v>
      </c>
      <c r="BB668" s="25">
        <v>0.98307477778410679</v>
      </c>
      <c r="BC668" s="25">
        <v>0.99068032370866577</v>
      </c>
      <c r="BD668" s="25">
        <v>0.98753298779136922</v>
      </c>
      <c r="BE668" s="25">
        <v>0.98629672304584859</v>
      </c>
      <c r="BF668" s="25">
        <v>0.98933602163004153</v>
      </c>
      <c r="BG668" s="25">
        <v>0.98167169552136035</v>
      </c>
      <c r="BH668" s="25">
        <v>0.97382525356863925</v>
      </c>
      <c r="BI668" s="25">
        <v>0.98537660679656847</v>
      </c>
    </row>
    <row r="669" spans="29:61">
      <c r="AC669" s="49">
        <v>666</v>
      </c>
      <c r="AD669" s="90">
        <f t="shared" ca="1" si="217"/>
        <v>46286.376509570255</v>
      </c>
      <c r="AE669" s="49" t="str">
        <f t="shared" ca="1" si="218"/>
        <v>EQUIPO 1</v>
      </c>
      <c r="AF669" s="49" t="str">
        <f t="shared" ca="1" si="219"/>
        <v>FIN</v>
      </c>
      <c r="AG669" s="49">
        <f t="shared" ca="1" si="226"/>
        <v>1</v>
      </c>
      <c r="AH669" s="49">
        <f t="shared" ca="1" si="227"/>
        <v>1</v>
      </c>
      <c r="AI669" s="49">
        <f t="shared" ca="1" si="220"/>
        <v>1</v>
      </c>
      <c r="AJ669" s="49">
        <f t="shared" ca="1" si="221"/>
        <v>9900</v>
      </c>
      <c r="AK669" s="49">
        <f t="shared" ca="1" si="222"/>
        <v>76.773655455443077</v>
      </c>
      <c r="AL669" s="49">
        <f t="shared" ca="1" si="223"/>
        <v>760059.18900888646</v>
      </c>
      <c r="AM669" s="49">
        <f t="shared" ca="1" si="216"/>
        <v>760059.18900888646</v>
      </c>
      <c r="AN669" s="49">
        <f t="shared" ca="1" si="224"/>
        <v>2026</v>
      </c>
      <c r="AO669" s="49">
        <f t="shared" ca="1" si="225"/>
        <v>9</v>
      </c>
      <c r="AU669" s="25">
        <v>659</v>
      </c>
      <c r="AV669" s="25">
        <v>0.99234795350699134</v>
      </c>
      <c r="AW669" s="25">
        <v>0.99365178630735096</v>
      </c>
      <c r="AX669" s="25">
        <v>0.97875339856253596</v>
      </c>
      <c r="AY669" s="25">
        <v>0.99009605807946943</v>
      </c>
      <c r="AZ669" s="25">
        <v>0.98349743089417174</v>
      </c>
      <c r="BA669" s="25">
        <v>0.98540642397781597</v>
      </c>
      <c r="BB669" s="25">
        <v>0.97624439758982107</v>
      </c>
      <c r="BC669" s="25">
        <v>0.98587008944366883</v>
      </c>
      <c r="BD669" s="25">
        <v>0.99027745957712343</v>
      </c>
      <c r="BE669" s="25">
        <v>0.97321749254884482</v>
      </c>
      <c r="BF669" s="25">
        <v>0.98798760163596011</v>
      </c>
      <c r="BG669" s="25">
        <v>0.99559274246782858</v>
      </c>
      <c r="BH669" s="25">
        <v>0.97321749254884482</v>
      </c>
      <c r="BI669" s="25">
        <v>0.98602555514941403</v>
      </c>
    </row>
    <row r="670" spans="29:61">
      <c r="AC670" s="49">
        <v>667</v>
      </c>
      <c r="AD670" s="90">
        <f t="shared" ca="1" si="217"/>
        <v>46289.575411880898</v>
      </c>
      <c r="AE670" s="49" t="str">
        <f t="shared" ca="1" si="218"/>
        <v>EQUIPO 2</v>
      </c>
      <c r="AF670" s="49" t="str">
        <f t="shared" ca="1" si="219"/>
        <v>INICIO</v>
      </c>
      <c r="AG670" s="49">
        <f t="shared" ca="1" si="226"/>
        <v>1</v>
      </c>
      <c r="AH670" s="49">
        <f t="shared" ca="1" si="227"/>
        <v>0</v>
      </c>
      <c r="AI670" s="49">
        <f t="shared" ca="1" si="220"/>
        <v>1</v>
      </c>
      <c r="AJ670" s="49">
        <f t="shared" ca="1" si="221"/>
        <v>4500</v>
      </c>
      <c r="AK670" s="49">
        <f t="shared" ca="1" si="222"/>
        <v>2.8958445808966644</v>
      </c>
      <c r="AL670" s="49">
        <f t="shared" ca="1" si="223"/>
        <v>13031.30061403499</v>
      </c>
      <c r="AM670" s="49">
        <f t="shared" ca="1" si="216"/>
        <v>28668.861350876978</v>
      </c>
      <c r="AN670" s="49">
        <f t="shared" ca="1" si="224"/>
        <v>2026</v>
      </c>
      <c r="AO670" s="49">
        <f t="shared" ca="1" si="225"/>
        <v>9</v>
      </c>
      <c r="AU670" s="25">
        <v>660</v>
      </c>
      <c r="AV670" s="25">
        <v>0.98799726162260126</v>
      </c>
      <c r="AW670" s="25">
        <v>0.99031276288180303</v>
      </c>
      <c r="AX670" s="25">
        <v>0.98753457237649567</v>
      </c>
      <c r="AY670" s="25">
        <v>0.97766215467836648</v>
      </c>
      <c r="AZ670" s="25">
        <v>0.97771953348126917</v>
      </c>
      <c r="BA670" s="25">
        <v>0.98427391614598236</v>
      </c>
      <c r="BB670" s="25">
        <v>0.99179535444793543</v>
      </c>
      <c r="BC670" s="25">
        <v>0.99306578284167413</v>
      </c>
      <c r="BD670" s="25">
        <v>0.9866960024186926</v>
      </c>
      <c r="BE670" s="25">
        <v>0.96612550333187752</v>
      </c>
      <c r="BF670" s="25">
        <v>0.99462836200466631</v>
      </c>
      <c r="BG670" s="25">
        <v>0.98973031160442149</v>
      </c>
      <c r="BH670" s="25">
        <v>0.96612550333187752</v>
      </c>
      <c r="BI670" s="25">
        <v>0.98564612401714891</v>
      </c>
    </row>
    <row r="671" spans="29:61">
      <c r="AC671" s="49">
        <v>668</v>
      </c>
      <c r="AD671" s="90">
        <f t="shared" ca="1" si="217"/>
        <v>46289.696072071769</v>
      </c>
      <c r="AE671" s="49" t="str">
        <f t="shared" ca="1" si="218"/>
        <v>EQUIPO 2</v>
      </c>
      <c r="AF671" s="49" t="str">
        <f t="shared" ca="1" si="219"/>
        <v>FIN</v>
      </c>
      <c r="AG671" s="49">
        <f t="shared" ca="1" si="226"/>
        <v>1</v>
      </c>
      <c r="AH671" s="49">
        <f t="shared" ca="1" si="227"/>
        <v>1</v>
      </c>
      <c r="AI671" s="49">
        <f t="shared" ca="1" si="220"/>
        <v>1</v>
      </c>
      <c r="AJ671" s="49">
        <f t="shared" ca="1" si="221"/>
        <v>9900</v>
      </c>
      <c r="AK671" s="49">
        <f t="shared" ca="1" si="222"/>
        <v>25.144619031460024</v>
      </c>
      <c r="AL671" s="49">
        <f t="shared" ca="1" si="223"/>
        <v>248931.72841145424</v>
      </c>
      <c r="AM671" s="49">
        <f t="shared" ca="1" si="216"/>
        <v>248931.72841145424</v>
      </c>
      <c r="AN671" s="49">
        <f t="shared" ca="1" si="224"/>
        <v>2026</v>
      </c>
      <c r="AO671" s="49">
        <f t="shared" ca="1" si="225"/>
        <v>9</v>
      </c>
      <c r="AU671" s="25">
        <v>661</v>
      </c>
      <c r="AV671" s="25">
        <v>0.99237944687188373</v>
      </c>
      <c r="AW671" s="25">
        <v>0.99236624075440916</v>
      </c>
      <c r="AX671" s="25">
        <v>0.99536434112249761</v>
      </c>
      <c r="AY671" s="25">
        <v>0.9902326868475041</v>
      </c>
      <c r="AZ671" s="25">
        <v>0.99035935715291379</v>
      </c>
      <c r="BA671" s="25">
        <v>0.99494506872892297</v>
      </c>
      <c r="BB671" s="25">
        <v>0.99043108461366414</v>
      </c>
      <c r="BC671" s="25">
        <v>0.98835330537970567</v>
      </c>
      <c r="BD671" s="25">
        <v>0.99504052485479566</v>
      </c>
      <c r="BE671" s="25">
        <v>0.98833075994576169</v>
      </c>
      <c r="BF671" s="25">
        <v>0.99145540670823806</v>
      </c>
      <c r="BG671" s="25">
        <v>0.97978968242259057</v>
      </c>
      <c r="BH671" s="25">
        <v>0.97978968242259057</v>
      </c>
      <c r="BI671" s="25">
        <v>0.99074699665550181</v>
      </c>
    </row>
    <row r="672" spans="29:61">
      <c r="AC672" s="49">
        <v>669</v>
      </c>
      <c r="AD672" s="90">
        <f t="shared" ca="1" si="217"/>
        <v>46290.743764531413</v>
      </c>
      <c r="AE672" s="49" t="str">
        <f t="shared" ca="1" si="218"/>
        <v>EQUIPO 2</v>
      </c>
      <c r="AF672" s="49" t="str">
        <f t="shared" ca="1" si="219"/>
        <v>INICIO</v>
      </c>
      <c r="AG672" s="49">
        <f t="shared" ca="1" si="226"/>
        <v>1</v>
      </c>
      <c r="AH672" s="49">
        <f t="shared" ca="1" si="227"/>
        <v>0</v>
      </c>
      <c r="AI672" s="49">
        <f t="shared" ca="1" si="220"/>
        <v>1</v>
      </c>
      <c r="AJ672" s="49">
        <f t="shared" ca="1" si="221"/>
        <v>4500</v>
      </c>
      <c r="AK672" s="49">
        <f t="shared" ca="1" si="222"/>
        <v>3.2464774396503344</v>
      </c>
      <c r="AL672" s="49">
        <f t="shared" ca="1" si="223"/>
        <v>14609.148478426505</v>
      </c>
      <c r="AM672" s="49">
        <f t="shared" ca="1" si="216"/>
        <v>32140.126652538311</v>
      </c>
      <c r="AN672" s="49">
        <f t="shared" ca="1" si="224"/>
        <v>2026</v>
      </c>
      <c r="AO672" s="49">
        <f t="shared" ca="1" si="225"/>
        <v>9</v>
      </c>
      <c r="AU672" s="25">
        <v>662</v>
      </c>
      <c r="AV672" s="25">
        <v>0.98802978295407784</v>
      </c>
      <c r="AW672" s="25">
        <v>0.98464646235040021</v>
      </c>
      <c r="AX672" s="25">
        <v>0.99053069447412001</v>
      </c>
      <c r="AY672" s="25">
        <v>0.98101226433228284</v>
      </c>
      <c r="AZ672" s="25">
        <v>0.98865087422336329</v>
      </c>
      <c r="BA672" s="25">
        <v>0.99068104102294807</v>
      </c>
      <c r="BB672" s="25">
        <v>0.98796237427482259</v>
      </c>
      <c r="BC672" s="25">
        <v>0.99771392634405243</v>
      </c>
      <c r="BD672" s="25">
        <v>0.98888505481091682</v>
      </c>
      <c r="BE672" s="25">
        <v>0.97681921695216045</v>
      </c>
      <c r="BF672" s="25">
        <v>0.99367199160846986</v>
      </c>
      <c r="BG672" s="25">
        <v>0.9868070537499789</v>
      </c>
      <c r="BH672" s="25">
        <v>0.97681921695216045</v>
      </c>
      <c r="BI672" s="25">
        <v>0.98795780634273689</v>
      </c>
    </row>
    <row r="673" spans="29:61">
      <c r="AC673" s="49">
        <v>670</v>
      </c>
      <c r="AD673" s="90">
        <f t="shared" ca="1" si="217"/>
        <v>46290.879034424732</v>
      </c>
      <c r="AE673" s="49" t="str">
        <f t="shared" ca="1" si="218"/>
        <v>EQUIPO 2</v>
      </c>
      <c r="AF673" s="49" t="str">
        <f t="shared" ca="1" si="219"/>
        <v>FIN</v>
      </c>
      <c r="AG673" s="49">
        <f t="shared" ca="1" si="226"/>
        <v>1</v>
      </c>
      <c r="AH673" s="49">
        <f t="shared" ca="1" si="227"/>
        <v>1</v>
      </c>
      <c r="AI673" s="49">
        <f t="shared" ca="1" si="220"/>
        <v>1</v>
      </c>
      <c r="AJ673" s="49">
        <f t="shared" ca="1" si="221"/>
        <v>9900</v>
      </c>
      <c r="AK673" s="49">
        <f t="shared" ca="1" si="222"/>
        <v>77.936517612368334</v>
      </c>
      <c r="AL673" s="49">
        <f t="shared" ca="1" si="223"/>
        <v>771571.52436244651</v>
      </c>
      <c r="AM673" s="49">
        <f t="shared" ca="1" si="216"/>
        <v>771571.52436244651</v>
      </c>
      <c r="AN673" s="49">
        <f t="shared" ca="1" si="224"/>
        <v>2026</v>
      </c>
      <c r="AO673" s="49">
        <f t="shared" ca="1" si="225"/>
        <v>9</v>
      </c>
      <c r="AU673" s="25">
        <v>663</v>
      </c>
      <c r="AV673" s="25">
        <v>0.97714805693906293</v>
      </c>
      <c r="AW673" s="25">
        <v>0.99038998922109089</v>
      </c>
      <c r="AX673" s="25">
        <v>0.9837648011395802</v>
      </c>
      <c r="AY673" s="25">
        <v>0.985866060537124</v>
      </c>
      <c r="AZ673" s="25">
        <v>0.98348327547775116</v>
      </c>
      <c r="BA673" s="25">
        <v>0.98131251201835279</v>
      </c>
      <c r="BB673" s="25">
        <v>0.98281439731254405</v>
      </c>
      <c r="BC673" s="25">
        <v>0.99247019346920284</v>
      </c>
      <c r="BD673" s="25">
        <v>0.98255857115544765</v>
      </c>
      <c r="BE673" s="25">
        <v>0.99584487887752993</v>
      </c>
      <c r="BF673" s="25">
        <v>0.99347987744219024</v>
      </c>
      <c r="BG673" s="25">
        <v>0.98973983696180023</v>
      </c>
      <c r="BH673" s="25">
        <v>0.97714805693906293</v>
      </c>
      <c r="BI673" s="25">
        <v>0.98658366341266257</v>
      </c>
    </row>
    <row r="674" spans="29:61">
      <c r="AC674" s="49">
        <v>671</v>
      </c>
      <c r="AD674" s="90">
        <f t="shared" ca="1" si="217"/>
        <v>46294.126389325247</v>
      </c>
      <c r="AE674" s="49" t="str">
        <f t="shared" ca="1" si="218"/>
        <v>EQUIPO 1</v>
      </c>
      <c r="AF674" s="49" t="str">
        <f t="shared" ca="1" si="219"/>
        <v>INICIO</v>
      </c>
      <c r="AG674" s="49">
        <f t="shared" ca="1" si="226"/>
        <v>0</v>
      </c>
      <c r="AH674" s="49">
        <f t="shared" ca="1" si="227"/>
        <v>1</v>
      </c>
      <c r="AI674" s="49">
        <f t="shared" ca="1" si="220"/>
        <v>1</v>
      </c>
      <c r="AJ674" s="49">
        <f t="shared" ca="1" si="221"/>
        <v>5400</v>
      </c>
      <c r="AK674" s="49">
        <f t="shared" ca="1" si="222"/>
        <v>3.579792742151767</v>
      </c>
      <c r="AL674" s="49">
        <f t="shared" ca="1" si="223"/>
        <v>19330.880807619542</v>
      </c>
      <c r="AM674" s="49">
        <f t="shared" ca="1" si="216"/>
        <v>35439.948147302493</v>
      </c>
      <c r="AN674" s="49">
        <f t="shared" ca="1" si="224"/>
        <v>2026</v>
      </c>
      <c r="AO674" s="49">
        <f t="shared" ca="1" si="225"/>
        <v>9</v>
      </c>
      <c r="AU674" s="25">
        <v>664</v>
      </c>
      <c r="AV674" s="25">
        <v>0.99246286595589484</v>
      </c>
      <c r="AW674" s="25">
        <v>0.99103576144594607</v>
      </c>
      <c r="AX674" s="25">
        <v>0.9802416714854062</v>
      </c>
      <c r="AY674" s="25">
        <v>0.97780079304302714</v>
      </c>
      <c r="AZ674" s="25">
        <v>0.99326120703314302</v>
      </c>
      <c r="BA674" s="25">
        <v>0.98396096019500723</v>
      </c>
      <c r="BB674" s="25">
        <v>0.98808181966693598</v>
      </c>
      <c r="BC674" s="25">
        <v>0.98044302899449554</v>
      </c>
      <c r="BD674" s="25">
        <v>0.98809968079765897</v>
      </c>
      <c r="BE674" s="25">
        <v>0.97871685289180643</v>
      </c>
      <c r="BF674" s="25">
        <v>0.98221142592166988</v>
      </c>
      <c r="BG674" s="25">
        <v>0.99728707871567102</v>
      </c>
      <c r="BH674" s="25">
        <v>0.97780079304302714</v>
      </c>
      <c r="BI674" s="25">
        <v>0.98621703252150794</v>
      </c>
    </row>
    <row r="675" spans="29:61">
      <c r="AC675" s="49">
        <v>672</v>
      </c>
      <c r="AD675" s="90">
        <f t="shared" ca="1" si="217"/>
        <v>46294.27554735617</v>
      </c>
      <c r="AE675" s="49" t="str">
        <f t="shared" ca="1" si="218"/>
        <v>EQUIPO 1</v>
      </c>
      <c r="AF675" s="49" t="str">
        <f t="shared" ca="1" si="219"/>
        <v>FIN</v>
      </c>
      <c r="AG675" s="49">
        <f t="shared" ca="1" si="226"/>
        <v>1</v>
      </c>
      <c r="AH675" s="49">
        <f t="shared" ca="1" si="227"/>
        <v>1</v>
      </c>
      <c r="AI675" s="49">
        <f t="shared" ca="1" si="220"/>
        <v>1</v>
      </c>
      <c r="AJ675" s="49">
        <f t="shared" ca="1" si="221"/>
        <v>9900</v>
      </c>
      <c r="AK675" s="49">
        <f t="shared" ca="1" si="222"/>
        <v>18.20636835222831</v>
      </c>
      <c r="AL675" s="49">
        <f t="shared" ca="1" si="223"/>
        <v>180243.04668706027</v>
      </c>
      <c r="AM675" s="49">
        <f t="shared" ca="1" si="216"/>
        <v>180243.04668706027</v>
      </c>
      <c r="AN675" s="49">
        <f t="shared" ca="1" si="224"/>
        <v>2026</v>
      </c>
      <c r="AO675" s="49">
        <f t="shared" ca="1" si="225"/>
        <v>9</v>
      </c>
      <c r="AU675" s="25">
        <v>665</v>
      </c>
      <c r="AV675" s="25">
        <v>0.97022192355824788</v>
      </c>
      <c r="AW675" s="25">
        <v>0.99089485977063185</v>
      </c>
      <c r="AX675" s="25">
        <v>0.99568274848589799</v>
      </c>
      <c r="AY675" s="25">
        <v>0.9832241240506705</v>
      </c>
      <c r="AZ675" s="25">
        <v>0.98527355175651421</v>
      </c>
      <c r="BA675" s="25">
        <v>0.98502561101689046</v>
      </c>
      <c r="BB675" s="25">
        <v>0.99331095653914758</v>
      </c>
      <c r="BC675" s="25">
        <v>0.99215530648053218</v>
      </c>
      <c r="BD675" s="25">
        <v>0.99498932892541569</v>
      </c>
      <c r="BE675" s="25">
        <v>0.99301703173159017</v>
      </c>
      <c r="BF675" s="25">
        <v>0.98499184673600015</v>
      </c>
      <c r="BG675" s="25">
        <v>0.98532559885182558</v>
      </c>
      <c r="BH675" s="25">
        <v>0.97022192355824788</v>
      </c>
      <c r="BI675" s="25">
        <v>0.98793269168509745</v>
      </c>
    </row>
    <row r="676" spans="29:61">
      <c r="AC676" s="49">
        <v>673</v>
      </c>
      <c r="AD676" s="90">
        <f t="shared" ca="1" si="217"/>
        <v>46295.034146037513</v>
      </c>
      <c r="AE676" s="49" t="str">
        <f t="shared" ca="1" si="218"/>
        <v>EQUIPO 1</v>
      </c>
      <c r="AF676" s="49" t="str">
        <f t="shared" ca="1" si="219"/>
        <v>INICIO</v>
      </c>
      <c r="AG676" s="49">
        <f t="shared" ca="1" si="226"/>
        <v>0</v>
      </c>
      <c r="AH676" s="49">
        <f t="shared" ca="1" si="227"/>
        <v>1</v>
      </c>
      <c r="AI676" s="49">
        <f t="shared" ca="1" si="220"/>
        <v>1</v>
      </c>
      <c r="AJ676" s="49">
        <f t="shared" ca="1" si="221"/>
        <v>5400</v>
      </c>
      <c r="AK676" s="49">
        <f t="shared" ca="1" si="222"/>
        <v>3.7312512989155948</v>
      </c>
      <c r="AL676" s="49">
        <f t="shared" ca="1" si="223"/>
        <v>20148.757014144212</v>
      </c>
      <c r="AM676" s="49">
        <f t="shared" ca="1" si="216"/>
        <v>36939.387859264389</v>
      </c>
      <c r="AN676" s="49">
        <f t="shared" ca="1" si="224"/>
        <v>2026</v>
      </c>
      <c r="AO676" s="49">
        <f t="shared" ca="1" si="225"/>
        <v>9</v>
      </c>
      <c r="AU676" s="25">
        <v>666</v>
      </c>
      <c r="AV676" s="25">
        <v>0.99082101865975403</v>
      </c>
      <c r="AW676" s="25">
        <v>0.98319442611652585</v>
      </c>
      <c r="AX676" s="25">
        <v>0.98350713543555546</v>
      </c>
      <c r="AY676" s="25">
        <v>0.97646842533471179</v>
      </c>
      <c r="AZ676" s="25">
        <v>0.98710714433155045</v>
      </c>
      <c r="BA676" s="25">
        <v>0.98595256568719802</v>
      </c>
      <c r="BB676" s="25">
        <v>0.9842812021499272</v>
      </c>
      <c r="BC676" s="25">
        <v>0.98755528448867447</v>
      </c>
      <c r="BD676" s="25">
        <v>0.97094875048136997</v>
      </c>
      <c r="BE676" s="25">
        <v>0.99514882580505692</v>
      </c>
      <c r="BF676" s="25">
        <v>0.98271119223336989</v>
      </c>
      <c r="BG676" s="25">
        <v>0.98486889166529712</v>
      </c>
      <c r="BH676" s="25">
        <v>0.97094875048136997</v>
      </c>
      <c r="BI676" s="25">
        <v>0.98441935725201524</v>
      </c>
    </row>
    <row r="677" spans="29:61">
      <c r="AC677" s="49">
        <v>674</v>
      </c>
      <c r="AD677" s="90">
        <f t="shared" ca="1" si="217"/>
        <v>46295.189614841634</v>
      </c>
      <c r="AE677" s="49" t="str">
        <f t="shared" ca="1" si="218"/>
        <v>EQUIPO 1</v>
      </c>
      <c r="AF677" s="49" t="str">
        <f t="shared" ca="1" si="219"/>
        <v>FIN</v>
      </c>
      <c r="AG677" s="49">
        <f t="shared" ca="1" si="226"/>
        <v>1</v>
      </c>
      <c r="AH677" s="49">
        <f t="shared" ca="1" si="227"/>
        <v>1</v>
      </c>
      <c r="AI677" s="49">
        <f t="shared" ca="1" si="220"/>
        <v>1</v>
      </c>
      <c r="AJ677" s="49">
        <f t="shared" ca="1" si="221"/>
        <v>9900</v>
      </c>
      <c r="AK677" s="49">
        <f t="shared" ca="1" si="222"/>
        <v>42.797975329100154</v>
      </c>
      <c r="AL677" s="49">
        <f t="shared" ca="1" si="223"/>
        <v>423699.95575809153</v>
      </c>
      <c r="AM677" s="49">
        <f t="shared" ca="1" si="216"/>
        <v>423699.95575809153</v>
      </c>
      <c r="AN677" s="49">
        <f t="shared" ca="1" si="224"/>
        <v>2026</v>
      </c>
      <c r="AO677" s="49">
        <f t="shared" ca="1" si="225"/>
        <v>9</v>
      </c>
      <c r="AU677" s="25">
        <v>667</v>
      </c>
      <c r="AV677" s="25">
        <v>0.97650909810862774</v>
      </c>
      <c r="AW677" s="25">
        <v>0.9930480695123064</v>
      </c>
      <c r="AX677" s="25">
        <v>0.98589031923635417</v>
      </c>
      <c r="AY677" s="25">
        <v>0.99500726848078525</v>
      </c>
      <c r="AZ677" s="25">
        <v>0.98052238081668941</v>
      </c>
      <c r="BA677" s="25">
        <v>0.99085626079937705</v>
      </c>
      <c r="BB677" s="25">
        <v>0.98498123837814155</v>
      </c>
      <c r="BC677" s="25">
        <v>0.97325148413144758</v>
      </c>
      <c r="BD677" s="25">
        <v>0.98844604691675486</v>
      </c>
      <c r="BE677" s="25">
        <v>0.98636294571095851</v>
      </c>
      <c r="BF677" s="25">
        <v>0.99178194092246241</v>
      </c>
      <c r="BG677" s="25">
        <v>0.99522399568464781</v>
      </c>
      <c r="BH677" s="25">
        <v>0.97325148413144758</v>
      </c>
      <c r="BI677" s="25">
        <v>0.9867969641650709</v>
      </c>
    </row>
    <row r="678" spans="29:61">
      <c r="AC678" s="49">
        <v>675</v>
      </c>
      <c r="AD678" s="90">
        <f t="shared" ca="1" si="217"/>
        <v>46296.97286381368</v>
      </c>
      <c r="AE678" s="49" t="str">
        <f t="shared" ca="1" si="218"/>
        <v>EQUIPO 1</v>
      </c>
      <c r="AF678" s="49" t="str">
        <f t="shared" ca="1" si="219"/>
        <v>INICIO</v>
      </c>
      <c r="AG678" s="49">
        <f t="shared" ca="1" si="226"/>
        <v>0</v>
      </c>
      <c r="AH678" s="49">
        <f t="shared" ca="1" si="227"/>
        <v>1</v>
      </c>
      <c r="AI678" s="49">
        <f t="shared" ca="1" si="220"/>
        <v>1</v>
      </c>
      <c r="AJ678" s="49">
        <f t="shared" ca="1" si="221"/>
        <v>5400</v>
      </c>
      <c r="AK678" s="49">
        <f t="shared" ca="1" si="222"/>
        <v>3.9734305974561721</v>
      </c>
      <c r="AL678" s="49">
        <f t="shared" ca="1" si="223"/>
        <v>21456.525226263329</v>
      </c>
      <c r="AM678" s="49">
        <f t="shared" ca="1" si="216"/>
        <v>39336.962914816104</v>
      </c>
      <c r="AN678" s="49">
        <f t="shared" ca="1" si="224"/>
        <v>2026</v>
      </c>
      <c r="AO678" s="49">
        <f t="shared" ca="1" si="225"/>
        <v>10</v>
      </c>
      <c r="AU678" s="25">
        <v>668</v>
      </c>
      <c r="AV678" s="25">
        <v>0.98580633350467195</v>
      </c>
      <c r="AW678" s="25">
        <v>0.97428188862087772</v>
      </c>
      <c r="AX678" s="25">
        <v>0.97947769100621029</v>
      </c>
      <c r="AY678" s="25">
        <v>0.99061863163625297</v>
      </c>
      <c r="AZ678" s="25">
        <v>0.98783871622489317</v>
      </c>
      <c r="BA678" s="25">
        <v>0.98927310392433399</v>
      </c>
      <c r="BB678" s="25">
        <v>0.98921687773948963</v>
      </c>
      <c r="BC678" s="25">
        <v>0.99076181347466485</v>
      </c>
      <c r="BD678" s="25">
        <v>0.98360110332405348</v>
      </c>
      <c r="BE678" s="25">
        <v>0.98521743452802391</v>
      </c>
      <c r="BF678" s="25">
        <v>0.98420827120492271</v>
      </c>
      <c r="BG678" s="25">
        <v>0.98321122218367552</v>
      </c>
      <c r="BH678" s="25">
        <v>0.97428188862087772</v>
      </c>
      <c r="BI678" s="25">
        <v>0.98522465833292283</v>
      </c>
    </row>
    <row r="679" spans="29:61">
      <c r="AC679" s="49">
        <v>676</v>
      </c>
      <c r="AD679" s="90">
        <f t="shared" ca="1" si="217"/>
        <v>46297.138423421908</v>
      </c>
      <c r="AE679" s="49" t="str">
        <f t="shared" ca="1" si="218"/>
        <v>EQUIPO 1</v>
      </c>
      <c r="AF679" s="49" t="str">
        <f t="shared" ca="1" si="219"/>
        <v>FIN</v>
      </c>
      <c r="AG679" s="49">
        <f t="shared" ca="1" si="226"/>
        <v>1</v>
      </c>
      <c r="AH679" s="49">
        <f t="shared" ca="1" si="227"/>
        <v>1</v>
      </c>
      <c r="AI679" s="49">
        <f t="shared" ca="1" si="220"/>
        <v>1</v>
      </c>
      <c r="AJ679" s="49">
        <f t="shared" ca="1" si="221"/>
        <v>9900</v>
      </c>
      <c r="AK679" s="49">
        <f t="shared" ca="1" si="222"/>
        <v>96.38825998554239</v>
      </c>
      <c r="AL679" s="49">
        <f t="shared" ca="1" si="223"/>
        <v>954243.77385686967</v>
      </c>
      <c r="AM679" s="49">
        <f t="shared" ca="1" si="216"/>
        <v>954243.77385686967</v>
      </c>
      <c r="AN679" s="49">
        <f t="shared" ca="1" si="224"/>
        <v>2026</v>
      </c>
      <c r="AO679" s="49">
        <f t="shared" ca="1" si="225"/>
        <v>10</v>
      </c>
      <c r="AU679" s="25">
        <v>669</v>
      </c>
      <c r="AV679" s="25">
        <v>0.9781910972067801</v>
      </c>
      <c r="AW679" s="25">
        <v>0.99592000089843202</v>
      </c>
      <c r="AX679" s="25">
        <v>0.99061694812231305</v>
      </c>
      <c r="AY679" s="25">
        <v>0.99216092104677056</v>
      </c>
      <c r="AZ679" s="25">
        <v>0.99372311847349659</v>
      </c>
      <c r="BA679" s="25">
        <v>0.98675756626612521</v>
      </c>
      <c r="BB679" s="25">
        <v>0.9884633577725217</v>
      </c>
      <c r="BC679" s="25">
        <v>0.98808018742618675</v>
      </c>
      <c r="BD679" s="25">
        <v>0.99237478512941513</v>
      </c>
      <c r="BE679" s="25">
        <v>0.99497845817257113</v>
      </c>
      <c r="BF679" s="25">
        <v>0.98811052635448327</v>
      </c>
      <c r="BG679" s="25">
        <v>0.98849780063802994</v>
      </c>
      <c r="BH679" s="25">
        <v>0.9781910972067801</v>
      </c>
      <c r="BI679" s="25">
        <v>0.98985341274610161</v>
      </c>
    </row>
    <row r="680" spans="29:61">
      <c r="AC680" s="49">
        <v>677</v>
      </c>
      <c r="AD680" s="90">
        <f t="shared" ca="1" si="217"/>
        <v>46301.154600921305</v>
      </c>
      <c r="AE680" s="49" t="str">
        <f t="shared" ca="1" si="218"/>
        <v>EQUIPO 2</v>
      </c>
      <c r="AF680" s="49" t="str">
        <f t="shared" ca="1" si="219"/>
        <v>INICIO</v>
      </c>
      <c r="AG680" s="49">
        <f t="shared" ca="1" si="226"/>
        <v>1</v>
      </c>
      <c r="AH680" s="49">
        <f t="shared" ca="1" si="227"/>
        <v>0</v>
      </c>
      <c r="AI680" s="49">
        <f t="shared" ca="1" si="220"/>
        <v>1</v>
      </c>
      <c r="AJ680" s="49">
        <f t="shared" ca="1" si="221"/>
        <v>4500</v>
      </c>
      <c r="AK680" s="49">
        <f t="shared" ca="1" si="222"/>
        <v>3.422101681237109</v>
      </c>
      <c r="AL680" s="49">
        <f t="shared" ca="1" si="223"/>
        <v>15399.457565566991</v>
      </c>
      <c r="AM680" s="49">
        <f t="shared" ca="1" si="216"/>
        <v>33878.806644247379</v>
      </c>
      <c r="AN680" s="49">
        <f t="shared" ca="1" si="224"/>
        <v>2026</v>
      </c>
      <c r="AO680" s="49">
        <f t="shared" ca="1" si="225"/>
        <v>10</v>
      </c>
      <c r="AU680" s="25">
        <v>670</v>
      </c>
      <c r="AV680" s="25">
        <v>0.97482111164497409</v>
      </c>
      <c r="AW680" s="25">
        <v>0.98760658837874482</v>
      </c>
      <c r="AX680" s="25">
        <v>0.97825995827624757</v>
      </c>
      <c r="AY680" s="25">
        <v>0.98427833368533624</v>
      </c>
      <c r="AZ680" s="25">
        <v>0.97559572084307733</v>
      </c>
      <c r="BA680" s="25">
        <v>0.98980093801340741</v>
      </c>
      <c r="BB680" s="25">
        <v>0.9733380739080767</v>
      </c>
      <c r="BC680" s="25">
        <v>0.97655167207845039</v>
      </c>
      <c r="BD680" s="25">
        <v>0.98874226739746029</v>
      </c>
      <c r="BE680" s="25">
        <v>0.98668918530336369</v>
      </c>
      <c r="BF680" s="25">
        <v>0.99232680622285863</v>
      </c>
      <c r="BG680" s="25">
        <v>0.98261270697237213</v>
      </c>
      <c r="BH680" s="25">
        <v>0.9733380739080767</v>
      </c>
      <c r="BI680" s="25">
        <v>0.98252873620668435</v>
      </c>
    </row>
    <row r="681" spans="29:61">
      <c r="AC681" s="49">
        <v>678</v>
      </c>
      <c r="AD681" s="90">
        <f t="shared" ca="1" si="217"/>
        <v>46301.297188491357</v>
      </c>
      <c r="AE681" s="49" t="str">
        <f t="shared" ca="1" si="218"/>
        <v>EQUIPO 2</v>
      </c>
      <c r="AF681" s="49" t="str">
        <f t="shared" ca="1" si="219"/>
        <v>FIN</v>
      </c>
      <c r="AG681" s="49">
        <f t="shared" ca="1" si="226"/>
        <v>1</v>
      </c>
      <c r="AH681" s="49">
        <f t="shared" ca="1" si="227"/>
        <v>1</v>
      </c>
      <c r="AI681" s="49">
        <f t="shared" ca="1" si="220"/>
        <v>1</v>
      </c>
      <c r="AJ681" s="49">
        <f t="shared" ca="1" si="221"/>
        <v>9900</v>
      </c>
      <c r="AK681" s="49">
        <f t="shared" ca="1" si="222"/>
        <v>138.76401721645379</v>
      </c>
      <c r="AL681" s="49">
        <f t="shared" ca="1" si="223"/>
        <v>1373763.7704428926</v>
      </c>
      <c r="AM681" s="49">
        <f t="shared" ca="1" si="216"/>
        <v>1373763.7704428926</v>
      </c>
      <c r="AN681" s="49">
        <f t="shared" ca="1" si="224"/>
        <v>2026</v>
      </c>
      <c r="AO681" s="49">
        <f t="shared" ca="1" si="225"/>
        <v>10</v>
      </c>
      <c r="AU681" s="25">
        <v>671</v>
      </c>
      <c r="AV681" s="25">
        <v>0.97931770408602337</v>
      </c>
      <c r="AW681" s="25">
        <v>0.98955542895122472</v>
      </c>
      <c r="AX681" s="25">
        <v>0.99311747421727969</v>
      </c>
      <c r="AY681" s="25">
        <v>0.98752013166128327</v>
      </c>
      <c r="AZ681" s="25">
        <v>0.98008628625786187</v>
      </c>
      <c r="BA681" s="25">
        <v>0.98247513244266771</v>
      </c>
      <c r="BB681" s="25">
        <v>0.97882355528351817</v>
      </c>
      <c r="BC681" s="25">
        <v>0.9822773770452784</v>
      </c>
      <c r="BD681" s="25">
        <v>0.9848236549604098</v>
      </c>
      <c r="BE681" s="25">
        <v>0.97620249233035594</v>
      </c>
      <c r="BF681" s="25">
        <v>0.99703981932874419</v>
      </c>
      <c r="BG681" s="25">
        <v>0.99237106338043823</v>
      </c>
      <c r="BH681" s="25">
        <v>0.97620249233035594</v>
      </c>
      <c r="BI681" s="25">
        <v>0.98528285832989337</v>
      </c>
    </row>
    <row r="682" spans="29:61">
      <c r="AC682" s="49">
        <v>679</v>
      </c>
      <c r="AD682" s="90">
        <f t="shared" ca="1" si="217"/>
        <v>46307.079022542042</v>
      </c>
      <c r="AE682" s="49" t="str">
        <f t="shared" ca="1" si="218"/>
        <v>EQUIPO 2</v>
      </c>
      <c r="AF682" s="49" t="str">
        <f t="shared" ca="1" si="219"/>
        <v>INICIO</v>
      </c>
      <c r="AG682" s="49">
        <f t="shared" ca="1" si="226"/>
        <v>1</v>
      </c>
      <c r="AH682" s="49">
        <f t="shared" ca="1" si="227"/>
        <v>0</v>
      </c>
      <c r="AI682" s="49">
        <f t="shared" ca="1" si="220"/>
        <v>1</v>
      </c>
      <c r="AJ682" s="49">
        <f t="shared" ca="1" si="221"/>
        <v>4500</v>
      </c>
      <c r="AK682" s="49">
        <f t="shared" ca="1" si="222"/>
        <v>3.6861375063308515</v>
      </c>
      <c r="AL682" s="49">
        <f t="shared" ca="1" si="223"/>
        <v>16587.618778488832</v>
      </c>
      <c r="AM682" s="49">
        <f t="shared" ca="1" si="216"/>
        <v>36492.76131267543</v>
      </c>
      <c r="AN682" s="49">
        <f t="shared" ca="1" si="224"/>
        <v>2026</v>
      </c>
      <c r="AO682" s="49">
        <f t="shared" ca="1" si="225"/>
        <v>10</v>
      </c>
      <c r="AU682" s="25">
        <v>672</v>
      </c>
      <c r="AV682" s="25">
        <v>0.99341423430693487</v>
      </c>
      <c r="AW682" s="25">
        <v>0.99050073431973906</v>
      </c>
      <c r="AX682" s="25">
        <v>0.98892506459195162</v>
      </c>
      <c r="AY682" s="25">
        <v>0.98918165895664467</v>
      </c>
      <c r="AZ682" s="25">
        <v>0.986630174248323</v>
      </c>
      <c r="BA682" s="25">
        <v>0.98637926577522939</v>
      </c>
      <c r="BB682" s="25">
        <v>1</v>
      </c>
      <c r="BC682" s="25">
        <v>0.98956770707454478</v>
      </c>
      <c r="BD682" s="25">
        <v>0.99145245463452059</v>
      </c>
      <c r="BE682" s="25">
        <v>0.98372990933208171</v>
      </c>
      <c r="BF682" s="25">
        <v>0.97867999145433471</v>
      </c>
      <c r="BG682" s="25">
        <v>0.97998846088061298</v>
      </c>
      <c r="BH682" s="25">
        <v>0.97867999145433471</v>
      </c>
      <c r="BI682" s="25">
        <v>0.98820918670504521</v>
      </c>
    </row>
    <row r="683" spans="29:61">
      <c r="AC683" s="49">
        <v>680</v>
      </c>
      <c r="AD683" s="90">
        <f t="shared" ca="1" si="217"/>
        <v>46307.232611604806</v>
      </c>
      <c r="AE683" s="49" t="str">
        <f t="shared" ca="1" si="218"/>
        <v>EQUIPO 2</v>
      </c>
      <c r="AF683" s="49" t="str">
        <f t="shared" ca="1" si="219"/>
        <v>FIN</v>
      </c>
      <c r="AG683" s="49">
        <f t="shared" ca="1" si="226"/>
        <v>1</v>
      </c>
      <c r="AH683" s="49">
        <f t="shared" ca="1" si="227"/>
        <v>1</v>
      </c>
      <c r="AI683" s="49">
        <f t="shared" ca="1" si="220"/>
        <v>1</v>
      </c>
      <c r="AJ683" s="49">
        <f t="shared" ca="1" si="221"/>
        <v>9900</v>
      </c>
      <c r="AK683" s="49">
        <f t="shared" ca="1" si="222"/>
        <v>99.512450060457923</v>
      </c>
      <c r="AL683" s="49">
        <f t="shared" ca="1" si="223"/>
        <v>985173.25559853343</v>
      </c>
      <c r="AM683" s="49">
        <f t="shared" ca="1" si="216"/>
        <v>985173.25559853343</v>
      </c>
      <c r="AN683" s="49">
        <f t="shared" ca="1" si="224"/>
        <v>2026</v>
      </c>
      <c r="AO683" s="49">
        <f t="shared" ca="1" si="225"/>
        <v>10</v>
      </c>
      <c r="AU683" s="25">
        <v>673</v>
      </c>
      <c r="AV683" s="25">
        <v>0.98089068632422505</v>
      </c>
      <c r="AW683" s="25">
        <v>0.98891323357437311</v>
      </c>
      <c r="AX683" s="25">
        <v>0.98408872181245122</v>
      </c>
      <c r="AY683" s="25">
        <v>0.99454745796930344</v>
      </c>
      <c r="AZ683" s="25">
        <v>0.99480127020750286</v>
      </c>
      <c r="BA683" s="25">
        <v>0.98479819278418823</v>
      </c>
      <c r="BB683" s="25">
        <v>0.98752563262025517</v>
      </c>
      <c r="BC683" s="25">
        <v>1</v>
      </c>
      <c r="BD683" s="25">
        <v>0.99443567954850465</v>
      </c>
      <c r="BE683" s="25">
        <v>0.97900081076439494</v>
      </c>
      <c r="BF683" s="25">
        <v>0.98691137210941327</v>
      </c>
      <c r="BG683" s="25">
        <v>0.98399816397325324</v>
      </c>
      <c r="BH683" s="25">
        <v>0.97900081076439494</v>
      </c>
      <c r="BI683" s="25">
        <v>0.98827672670465216</v>
      </c>
    </row>
    <row r="684" spans="29:61">
      <c r="AC684" s="49">
        <v>681</v>
      </c>
      <c r="AD684" s="90">
        <f t="shared" ca="1" si="217"/>
        <v>46311.378963690659</v>
      </c>
      <c r="AE684" s="49" t="str">
        <f t="shared" ca="1" si="218"/>
        <v>EQUIPO 1</v>
      </c>
      <c r="AF684" s="49" t="str">
        <f t="shared" ca="1" si="219"/>
        <v>INICIO</v>
      </c>
      <c r="AG684" s="49">
        <f t="shared" ca="1" si="226"/>
        <v>0</v>
      </c>
      <c r="AH684" s="49">
        <f t="shared" ca="1" si="227"/>
        <v>1</v>
      </c>
      <c r="AI684" s="49">
        <f t="shared" ca="1" si="220"/>
        <v>1</v>
      </c>
      <c r="AJ684" s="49">
        <f t="shared" ca="1" si="221"/>
        <v>5400</v>
      </c>
      <c r="AK684" s="49">
        <f t="shared" ca="1" si="222"/>
        <v>3.2469856321695261</v>
      </c>
      <c r="AL684" s="49">
        <f t="shared" ca="1" si="223"/>
        <v>17533.722413715441</v>
      </c>
      <c r="AM684" s="49">
        <f t="shared" ca="1" si="216"/>
        <v>32145.157758478308</v>
      </c>
      <c r="AN684" s="49">
        <f t="shared" ca="1" si="224"/>
        <v>2026</v>
      </c>
      <c r="AO684" s="49">
        <f t="shared" ca="1" si="225"/>
        <v>10</v>
      </c>
      <c r="AU684" s="25">
        <v>674</v>
      </c>
      <c r="AV684" s="25">
        <v>0.98114968257957091</v>
      </c>
      <c r="AW684" s="25">
        <v>0.99100183038599776</v>
      </c>
      <c r="AX684" s="25">
        <v>0.98625192836383568</v>
      </c>
      <c r="AY684" s="25">
        <v>0.98738678466056584</v>
      </c>
      <c r="AZ684" s="25">
        <v>0.99523068360295219</v>
      </c>
      <c r="BA684" s="25">
        <v>0.99331956170298685</v>
      </c>
      <c r="BB684" s="25">
        <v>0.98882757933130394</v>
      </c>
      <c r="BC684" s="25">
        <v>0.98769398898964</v>
      </c>
      <c r="BD684" s="25">
        <v>0.97887833492767784</v>
      </c>
      <c r="BE684" s="25">
        <v>0.98863434482857371</v>
      </c>
      <c r="BF684" s="25">
        <v>0.98940981846350362</v>
      </c>
      <c r="BG684" s="25">
        <v>0.98699401182396862</v>
      </c>
      <c r="BH684" s="25">
        <v>0.97887833492767784</v>
      </c>
      <c r="BI684" s="25">
        <v>0.98790247022948074</v>
      </c>
    </row>
    <row r="685" spans="29:61">
      <c r="AC685" s="49">
        <v>682</v>
      </c>
      <c r="AD685" s="90">
        <f t="shared" ca="1" si="217"/>
        <v>46311.514254758666</v>
      </c>
      <c r="AE685" s="49" t="str">
        <f t="shared" ca="1" si="218"/>
        <v>EQUIPO 1</v>
      </c>
      <c r="AF685" s="49" t="str">
        <f t="shared" ca="1" si="219"/>
        <v>FIN</v>
      </c>
      <c r="AG685" s="49">
        <f t="shared" ca="1" si="226"/>
        <v>1</v>
      </c>
      <c r="AH685" s="49">
        <f t="shared" ca="1" si="227"/>
        <v>1</v>
      </c>
      <c r="AI685" s="49">
        <f t="shared" ca="1" si="220"/>
        <v>1</v>
      </c>
      <c r="AJ685" s="49">
        <f t="shared" ca="1" si="221"/>
        <v>9900</v>
      </c>
      <c r="AK685" s="49">
        <f t="shared" ca="1" si="222"/>
        <v>53.586381206230726</v>
      </c>
      <c r="AL685" s="49">
        <f t="shared" ca="1" si="223"/>
        <v>530505.17394168419</v>
      </c>
      <c r="AM685" s="49">
        <f t="shared" ca="1" si="216"/>
        <v>530505.17394168419</v>
      </c>
      <c r="AN685" s="49">
        <f t="shared" ca="1" si="224"/>
        <v>2026</v>
      </c>
      <c r="AO685" s="49">
        <f t="shared" ca="1" si="225"/>
        <v>10</v>
      </c>
      <c r="AU685" s="25">
        <v>675</v>
      </c>
      <c r="AV685" s="25">
        <v>0.97991335451539885</v>
      </c>
      <c r="AW685" s="25">
        <v>0.98859628348638529</v>
      </c>
      <c r="AX685" s="25">
        <v>0.98117875815647437</v>
      </c>
      <c r="AY685" s="25">
        <v>0.9870172729679324</v>
      </c>
      <c r="AZ685" s="25">
        <v>0.9912580010777593</v>
      </c>
      <c r="BA685" s="25">
        <v>0.98628680061231022</v>
      </c>
      <c r="BB685" s="25">
        <v>0.99098124729245463</v>
      </c>
      <c r="BC685" s="25">
        <v>0.98694184866449897</v>
      </c>
      <c r="BD685" s="25">
        <v>0.98413544398651132</v>
      </c>
      <c r="BE685" s="25">
        <v>0.98482182365799487</v>
      </c>
      <c r="BF685" s="25">
        <v>0.99332530818483611</v>
      </c>
      <c r="BG685" s="25">
        <v>0.99057545554967985</v>
      </c>
      <c r="BH685" s="25">
        <v>0.97991335451539885</v>
      </c>
      <c r="BI685" s="25">
        <v>0.98709167236120132</v>
      </c>
    </row>
    <row r="686" spans="29:61">
      <c r="AC686" s="49">
        <v>683</v>
      </c>
      <c r="AD686" s="90">
        <f t="shared" ca="1" si="217"/>
        <v>46313.747020642259</v>
      </c>
      <c r="AE686" s="49" t="str">
        <f t="shared" ca="1" si="218"/>
        <v>EQUIPO 1</v>
      </c>
      <c r="AF686" s="49" t="str">
        <f t="shared" ca="1" si="219"/>
        <v>INICIO</v>
      </c>
      <c r="AG686" s="49">
        <f t="shared" ca="1" si="226"/>
        <v>0</v>
      </c>
      <c r="AH686" s="49">
        <f t="shared" ca="1" si="227"/>
        <v>1</v>
      </c>
      <c r="AI686" s="49">
        <f t="shared" ca="1" si="220"/>
        <v>1</v>
      </c>
      <c r="AJ686" s="49">
        <f t="shared" ca="1" si="221"/>
        <v>5400</v>
      </c>
      <c r="AK686" s="49">
        <f t="shared" ca="1" si="222"/>
        <v>3.7419270836398937</v>
      </c>
      <c r="AL686" s="49">
        <f t="shared" ca="1" si="223"/>
        <v>20206.406251655426</v>
      </c>
      <c r="AM686" s="49">
        <f t="shared" ca="1" si="216"/>
        <v>37045.078128034947</v>
      </c>
      <c r="AN686" s="49">
        <f t="shared" ca="1" si="224"/>
        <v>2026</v>
      </c>
      <c r="AO686" s="49">
        <f t="shared" ca="1" si="225"/>
        <v>10</v>
      </c>
      <c r="AU686" s="25">
        <v>676</v>
      </c>
      <c r="AV686" s="25">
        <v>0.9806268640149608</v>
      </c>
      <c r="AW686" s="25">
        <v>0.97660446383945887</v>
      </c>
      <c r="AX686" s="25">
        <v>0.97998106377064453</v>
      </c>
      <c r="AY686" s="25">
        <v>0.97856063907441571</v>
      </c>
      <c r="AZ686" s="25">
        <v>0.97939707035009926</v>
      </c>
      <c r="BA686" s="25">
        <v>0.97320108986827891</v>
      </c>
      <c r="BB686" s="25">
        <v>0.98747072020506177</v>
      </c>
      <c r="BC686" s="25">
        <v>0.98754864073055093</v>
      </c>
      <c r="BD686" s="25">
        <v>0.98261596428430042</v>
      </c>
      <c r="BE686" s="25">
        <v>0.9952286991574405</v>
      </c>
      <c r="BF686" s="25">
        <v>0.99021029542570682</v>
      </c>
      <c r="BG686" s="25">
        <v>0.98574022568281872</v>
      </c>
      <c r="BH686" s="25">
        <v>0.97320108986827891</v>
      </c>
      <c r="BI686" s="25">
        <v>0.9831383260856249</v>
      </c>
    </row>
    <row r="687" spans="29:61">
      <c r="AC687" s="49">
        <v>684</v>
      </c>
      <c r="AD687" s="90">
        <f t="shared" ca="1" si="217"/>
        <v>46313.902934270744</v>
      </c>
      <c r="AE687" s="49" t="str">
        <f t="shared" ca="1" si="218"/>
        <v>EQUIPO 1</v>
      </c>
      <c r="AF687" s="49" t="str">
        <f t="shared" ca="1" si="219"/>
        <v>FIN</v>
      </c>
      <c r="AG687" s="49">
        <f t="shared" ca="1" si="226"/>
        <v>1</v>
      </c>
      <c r="AH687" s="49">
        <f t="shared" ca="1" si="227"/>
        <v>1</v>
      </c>
      <c r="AI687" s="49">
        <f t="shared" ca="1" si="220"/>
        <v>1</v>
      </c>
      <c r="AJ687" s="49">
        <f t="shared" ca="1" si="221"/>
        <v>9900</v>
      </c>
      <c r="AK687" s="49">
        <f t="shared" ca="1" si="222"/>
        <v>37.063391317846254</v>
      </c>
      <c r="AL687" s="49">
        <f t="shared" ca="1" si="223"/>
        <v>366927.57404667791</v>
      </c>
      <c r="AM687" s="49">
        <f t="shared" ca="1" si="216"/>
        <v>366927.57404667791</v>
      </c>
      <c r="AN687" s="49">
        <f t="shared" ca="1" si="224"/>
        <v>2026</v>
      </c>
      <c r="AO687" s="49">
        <f t="shared" ca="1" si="225"/>
        <v>10</v>
      </c>
      <c r="AU687" s="25">
        <v>677</v>
      </c>
      <c r="AV687" s="25">
        <v>0.98786046382969772</v>
      </c>
      <c r="AW687" s="25">
        <v>0.98828437570634842</v>
      </c>
      <c r="AX687" s="25">
        <v>0.98118693252904321</v>
      </c>
      <c r="AY687" s="25">
        <v>0.98371683026777068</v>
      </c>
      <c r="AZ687" s="25">
        <v>0.98642943680556205</v>
      </c>
      <c r="BA687" s="25">
        <v>0.99202389772079635</v>
      </c>
      <c r="BB687" s="25">
        <v>0.98869154971922779</v>
      </c>
      <c r="BC687" s="25">
        <v>0.9924124019015641</v>
      </c>
      <c r="BD687" s="25">
        <v>0.98592042381431166</v>
      </c>
      <c r="BE687" s="25">
        <v>0.98531099824091706</v>
      </c>
      <c r="BF687" s="25">
        <v>0.98004821331194403</v>
      </c>
      <c r="BG687" s="25">
        <v>0.98879276834379837</v>
      </c>
      <c r="BH687" s="25">
        <v>0.98004821331194403</v>
      </c>
      <c r="BI687" s="25">
        <v>0.98673296326124138</v>
      </c>
    </row>
    <row r="688" spans="29:61">
      <c r="AC688" s="49">
        <v>685</v>
      </c>
      <c r="AD688" s="90">
        <f t="shared" ca="1" si="217"/>
        <v>46315.44724224232</v>
      </c>
      <c r="AE688" s="49" t="str">
        <f t="shared" ca="1" si="218"/>
        <v>EQUIPO 2</v>
      </c>
      <c r="AF688" s="49" t="str">
        <f t="shared" ca="1" si="219"/>
        <v>INICIO</v>
      </c>
      <c r="AG688" s="49">
        <f t="shared" ca="1" si="226"/>
        <v>1</v>
      </c>
      <c r="AH688" s="49">
        <f t="shared" ca="1" si="227"/>
        <v>0</v>
      </c>
      <c r="AI688" s="49">
        <f t="shared" ca="1" si="220"/>
        <v>1</v>
      </c>
      <c r="AJ688" s="49">
        <f t="shared" ca="1" si="221"/>
        <v>4500</v>
      </c>
      <c r="AK688" s="49">
        <f t="shared" ca="1" si="222"/>
        <v>2.9663537762244232</v>
      </c>
      <c r="AL688" s="49">
        <f t="shared" ca="1" si="223"/>
        <v>13348.591993009904</v>
      </c>
      <c r="AM688" s="49">
        <f t="shared" ca="1" si="216"/>
        <v>29366.90238462179</v>
      </c>
      <c r="AN688" s="49">
        <f t="shared" ca="1" si="224"/>
        <v>2026</v>
      </c>
      <c r="AO688" s="49">
        <f t="shared" ca="1" si="225"/>
        <v>10</v>
      </c>
      <c r="AU688" s="25">
        <v>678</v>
      </c>
      <c r="AV688" s="25">
        <v>0.98580659750262978</v>
      </c>
      <c r="AW688" s="25">
        <v>0.99588646480114695</v>
      </c>
      <c r="AX688" s="25">
        <v>0.99553003311449995</v>
      </c>
      <c r="AY688" s="25">
        <v>0.98592599445120332</v>
      </c>
      <c r="AZ688" s="25">
        <v>0.97531222323892619</v>
      </c>
      <c r="BA688" s="25">
        <v>0.99064900501089681</v>
      </c>
      <c r="BB688" s="25">
        <v>0.9766962305391782</v>
      </c>
      <c r="BC688" s="25">
        <v>0.98089006184668637</v>
      </c>
      <c r="BD688" s="25">
        <v>0.9906753125736264</v>
      </c>
      <c r="BE688" s="25">
        <v>0.98809499545501667</v>
      </c>
      <c r="BF688" s="25">
        <v>0.97766486618835002</v>
      </c>
      <c r="BG688" s="25">
        <v>0.99028347617096246</v>
      </c>
      <c r="BH688" s="25">
        <v>0.97531222323892619</v>
      </c>
      <c r="BI688" s="25">
        <v>0.98614543718845082</v>
      </c>
    </row>
    <row r="689" spans="29:61">
      <c r="AC689" s="49">
        <v>686</v>
      </c>
      <c r="AD689" s="90">
        <f t="shared" ca="1" si="217"/>
        <v>46315.57084031633</v>
      </c>
      <c r="AE689" s="49" t="str">
        <f t="shared" ca="1" si="218"/>
        <v>EQUIPO 2</v>
      </c>
      <c r="AF689" s="49" t="str">
        <f t="shared" ca="1" si="219"/>
        <v>FIN</v>
      </c>
      <c r="AG689" s="49">
        <f t="shared" ca="1" si="226"/>
        <v>1</v>
      </c>
      <c r="AH689" s="49">
        <f t="shared" ca="1" si="227"/>
        <v>1</v>
      </c>
      <c r="AI689" s="49">
        <f t="shared" ca="1" si="220"/>
        <v>1</v>
      </c>
      <c r="AJ689" s="49">
        <f t="shared" ca="1" si="221"/>
        <v>9900</v>
      </c>
      <c r="AK689" s="49">
        <f t="shared" ca="1" si="222"/>
        <v>56.129470692831092</v>
      </c>
      <c r="AL689" s="49">
        <f t="shared" ca="1" si="223"/>
        <v>555681.75985902781</v>
      </c>
      <c r="AM689" s="49">
        <f t="shared" ca="1" si="216"/>
        <v>555681.75985902781</v>
      </c>
      <c r="AN689" s="49">
        <f t="shared" ca="1" si="224"/>
        <v>2026</v>
      </c>
      <c r="AO689" s="49">
        <f t="shared" ca="1" si="225"/>
        <v>10</v>
      </c>
      <c r="AU689" s="25">
        <v>679</v>
      </c>
      <c r="AV689" s="25">
        <v>0.99503722903477454</v>
      </c>
      <c r="AW689" s="25">
        <v>0.97825470290152228</v>
      </c>
      <c r="AX689" s="25">
        <v>0.98119810070899505</v>
      </c>
      <c r="AY689" s="25">
        <v>0.9909700496690993</v>
      </c>
      <c r="AZ689" s="25">
        <v>0.99104695385731223</v>
      </c>
      <c r="BA689" s="25">
        <v>0.98626461955149858</v>
      </c>
      <c r="BB689" s="25">
        <v>0.98150211904853235</v>
      </c>
      <c r="BC689" s="25">
        <v>0.98235401286226331</v>
      </c>
      <c r="BD689" s="25">
        <v>0.98916394809049102</v>
      </c>
      <c r="BE689" s="25">
        <v>0.98469804282384832</v>
      </c>
      <c r="BF689" s="25">
        <v>0.98070720692375113</v>
      </c>
      <c r="BG689" s="25">
        <v>0.99327538193882381</v>
      </c>
      <c r="BH689" s="25">
        <v>0.97825470290152228</v>
      </c>
      <c r="BI689" s="25">
        <v>0.98616813745851695</v>
      </c>
    </row>
    <row r="690" spans="29:61">
      <c r="AC690" s="49">
        <v>687</v>
      </c>
      <c r="AD690" s="90">
        <f t="shared" ca="1" si="217"/>
        <v>46317.909568261864</v>
      </c>
      <c r="AE690" s="49" t="str">
        <f t="shared" ca="1" si="218"/>
        <v>EQUIPO 2</v>
      </c>
      <c r="AF690" s="49" t="str">
        <f t="shared" ca="1" si="219"/>
        <v>INICIO</v>
      </c>
      <c r="AG690" s="49">
        <f t="shared" ca="1" si="226"/>
        <v>1</v>
      </c>
      <c r="AH690" s="49">
        <f t="shared" ca="1" si="227"/>
        <v>0</v>
      </c>
      <c r="AI690" s="49">
        <f t="shared" ca="1" si="220"/>
        <v>1</v>
      </c>
      <c r="AJ690" s="49">
        <f t="shared" ca="1" si="221"/>
        <v>4500</v>
      </c>
      <c r="AK690" s="49">
        <f t="shared" ca="1" si="222"/>
        <v>3.5975351047818549</v>
      </c>
      <c r="AL690" s="49">
        <f t="shared" ca="1" si="223"/>
        <v>16188.907971518347</v>
      </c>
      <c r="AM690" s="49">
        <f t="shared" ca="1" si="216"/>
        <v>35615.597537340363</v>
      </c>
      <c r="AN690" s="49">
        <f t="shared" ca="1" si="224"/>
        <v>2026</v>
      </c>
      <c r="AO690" s="49">
        <f t="shared" ca="1" si="225"/>
        <v>10</v>
      </c>
      <c r="AU690" s="25">
        <v>680</v>
      </c>
      <c r="AV690" s="25">
        <v>0.97818605174382367</v>
      </c>
      <c r="AW690" s="25">
        <v>0.98639472922740146</v>
      </c>
      <c r="AX690" s="25">
        <v>0.99048155718052422</v>
      </c>
      <c r="AY690" s="25">
        <v>0.97849611031358708</v>
      </c>
      <c r="AZ690" s="25">
        <v>0.98810186632923824</v>
      </c>
      <c r="BA690" s="25">
        <v>0.98980033624867447</v>
      </c>
      <c r="BB690" s="25">
        <v>0.98860894450161674</v>
      </c>
      <c r="BC690" s="25">
        <v>0.99487200466182635</v>
      </c>
      <c r="BD690" s="25">
        <v>0.98016937248066716</v>
      </c>
      <c r="BE690" s="25">
        <v>0.98601757191096673</v>
      </c>
      <c r="BF690" s="25">
        <v>0.98372982122878472</v>
      </c>
      <c r="BG690" s="25">
        <v>0.98319789517157996</v>
      </c>
      <c r="BH690" s="25">
        <v>0.97818605174382367</v>
      </c>
      <c r="BI690" s="25">
        <v>0.98571963711270016</v>
      </c>
    </row>
    <row r="691" spans="29:61">
      <c r="AC691" s="49">
        <v>688</v>
      </c>
      <c r="AD691" s="90">
        <f t="shared" ca="1" si="217"/>
        <v>46318.059465557897</v>
      </c>
      <c r="AE691" s="49" t="str">
        <f t="shared" ca="1" si="218"/>
        <v>EQUIPO 2</v>
      </c>
      <c r="AF691" s="49" t="str">
        <f t="shared" ca="1" si="219"/>
        <v>FIN</v>
      </c>
      <c r="AG691" s="49">
        <f t="shared" ca="1" si="226"/>
        <v>1</v>
      </c>
      <c r="AH691" s="49">
        <f t="shared" ca="1" si="227"/>
        <v>1</v>
      </c>
      <c r="AI691" s="49">
        <f t="shared" ca="1" si="220"/>
        <v>1</v>
      </c>
      <c r="AJ691" s="49">
        <f t="shared" ca="1" si="221"/>
        <v>9900</v>
      </c>
      <c r="AK691" s="49">
        <f t="shared" ca="1" si="222"/>
        <v>256.56456138304202</v>
      </c>
      <c r="AL691" s="49">
        <f t="shared" ca="1" si="223"/>
        <v>2539989.1576921158</v>
      </c>
      <c r="AM691" s="49">
        <f t="shared" ca="1" si="216"/>
        <v>2539989.1576921158</v>
      </c>
      <c r="AN691" s="49">
        <f t="shared" ca="1" si="224"/>
        <v>2026</v>
      </c>
      <c r="AO691" s="49">
        <f t="shared" ca="1" si="225"/>
        <v>10</v>
      </c>
      <c r="AU691" s="25">
        <v>681</v>
      </c>
      <c r="AV691" s="25">
        <v>0.99221022605254838</v>
      </c>
      <c r="AW691" s="25">
        <v>0.98806255509913188</v>
      </c>
      <c r="AX691" s="25">
        <v>0.98113018209886216</v>
      </c>
      <c r="AY691" s="25">
        <v>0.97840377066389106</v>
      </c>
      <c r="AZ691" s="25">
        <v>0.9938024117107922</v>
      </c>
      <c r="BA691" s="25">
        <v>0.98035655244951181</v>
      </c>
      <c r="BB691" s="25">
        <v>0.98863970292870396</v>
      </c>
      <c r="BC691" s="25">
        <v>0.98862010463803229</v>
      </c>
      <c r="BD691" s="25">
        <v>0.98491299634908958</v>
      </c>
      <c r="BE691" s="25">
        <v>0.98593907797390912</v>
      </c>
      <c r="BF691" s="25">
        <v>0.99106626443454215</v>
      </c>
      <c r="BG691" s="25">
        <v>0.98261953707532823</v>
      </c>
      <c r="BH691" s="25">
        <v>0.97840377066389106</v>
      </c>
      <c r="BI691" s="25">
        <v>0.98635945305791328</v>
      </c>
    </row>
    <row r="692" spans="29:61">
      <c r="AC692" s="49">
        <v>689</v>
      </c>
      <c r="AD692" s="90">
        <f t="shared" ca="1" si="217"/>
        <v>46328.749655615524</v>
      </c>
      <c r="AE692" s="49" t="str">
        <f t="shared" ca="1" si="218"/>
        <v>EQUIPO 2</v>
      </c>
      <c r="AF692" s="49" t="str">
        <f t="shared" ca="1" si="219"/>
        <v>INICIO</v>
      </c>
      <c r="AG692" s="49">
        <f t="shared" ca="1" si="226"/>
        <v>1</v>
      </c>
      <c r="AH692" s="49">
        <f t="shared" ca="1" si="227"/>
        <v>0</v>
      </c>
      <c r="AI692" s="49">
        <f t="shared" ca="1" si="220"/>
        <v>1</v>
      </c>
      <c r="AJ692" s="49">
        <f t="shared" ca="1" si="221"/>
        <v>4500</v>
      </c>
      <c r="AK692" s="49">
        <f t="shared" ca="1" si="222"/>
        <v>3.3280014011543244</v>
      </c>
      <c r="AL692" s="49">
        <f t="shared" ca="1" si="223"/>
        <v>14976.00630519446</v>
      </c>
      <c r="AM692" s="49">
        <f t="shared" ca="1" si="216"/>
        <v>32947.213871427812</v>
      </c>
      <c r="AN692" s="49">
        <f t="shared" ca="1" si="224"/>
        <v>2026</v>
      </c>
      <c r="AO692" s="49">
        <f t="shared" ca="1" si="225"/>
        <v>11</v>
      </c>
      <c r="AU692" s="25">
        <v>682</v>
      </c>
      <c r="AV692" s="25">
        <v>0.99555913138780538</v>
      </c>
      <c r="AW692" s="25">
        <v>0.98764404911728232</v>
      </c>
      <c r="AX692" s="25">
        <v>0.99773041485176173</v>
      </c>
      <c r="AY692" s="25">
        <v>0.99292712859429455</v>
      </c>
      <c r="AZ692" s="25">
        <v>0.98565273251484109</v>
      </c>
      <c r="BA692" s="25">
        <v>0.97338260621014139</v>
      </c>
      <c r="BB692" s="25">
        <v>0.97217450834626562</v>
      </c>
      <c r="BC692" s="25">
        <v>0.98480330147781758</v>
      </c>
      <c r="BD692" s="25">
        <v>0.99566960569153284</v>
      </c>
      <c r="BE692" s="25">
        <v>0.99491282122943159</v>
      </c>
      <c r="BF692" s="25">
        <v>0.99037208875754124</v>
      </c>
      <c r="BG692" s="25">
        <v>0.98694681623658953</v>
      </c>
      <c r="BH692" s="25">
        <v>0.97217450834626562</v>
      </c>
      <c r="BI692" s="25">
        <v>0.98813187074865272</v>
      </c>
    </row>
    <row r="693" spans="29:61">
      <c r="AC693" s="49">
        <v>690</v>
      </c>
      <c r="AD693" s="90">
        <f t="shared" ca="1" si="217"/>
        <v>46328.888322340572</v>
      </c>
      <c r="AE693" s="49" t="str">
        <f t="shared" ca="1" si="218"/>
        <v>EQUIPO 2</v>
      </c>
      <c r="AF693" s="49" t="str">
        <f t="shared" ca="1" si="219"/>
        <v>FIN</v>
      </c>
      <c r="AG693" s="49">
        <f t="shared" ca="1" si="226"/>
        <v>1</v>
      </c>
      <c r="AH693" s="49">
        <f t="shared" ca="1" si="227"/>
        <v>1</v>
      </c>
      <c r="AI693" s="49">
        <f t="shared" ca="1" si="220"/>
        <v>1</v>
      </c>
      <c r="AJ693" s="49">
        <f t="shared" ca="1" si="221"/>
        <v>9900</v>
      </c>
      <c r="AK693" s="49">
        <f t="shared" ca="1" si="222"/>
        <v>81.682113808812574</v>
      </c>
      <c r="AL693" s="49">
        <f t="shared" ca="1" si="223"/>
        <v>808652.92670724448</v>
      </c>
      <c r="AM693" s="49">
        <f t="shared" ca="1" si="216"/>
        <v>808652.92670724448</v>
      </c>
      <c r="AN693" s="49">
        <f t="shared" ca="1" si="224"/>
        <v>2026</v>
      </c>
      <c r="AO693" s="49">
        <f t="shared" ca="1" si="225"/>
        <v>11</v>
      </c>
      <c r="AU693" s="25">
        <v>683</v>
      </c>
      <c r="AV693" s="25">
        <v>0.98844132757638514</v>
      </c>
      <c r="AW693" s="25">
        <v>0.97874047648347018</v>
      </c>
      <c r="AX693" s="25">
        <v>0.99032423386338408</v>
      </c>
      <c r="AY693" s="25">
        <v>0.97619365412823988</v>
      </c>
      <c r="AZ693" s="25">
        <v>0.99544105884845058</v>
      </c>
      <c r="BA693" s="25">
        <v>0.97791179889364588</v>
      </c>
      <c r="BB693" s="25">
        <v>0.98379541937379356</v>
      </c>
      <c r="BC693" s="25">
        <v>0.97902009103418119</v>
      </c>
      <c r="BD693" s="25">
        <v>0.9780881188984536</v>
      </c>
      <c r="BE693" s="25">
        <v>0.98616723021750718</v>
      </c>
      <c r="BF693" s="25">
        <v>0.99084990413479823</v>
      </c>
      <c r="BG693" s="25">
        <v>0.98249750394120039</v>
      </c>
      <c r="BH693" s="25">
        <v>0.97619365412823988</v>
      </c>
      <c r="BI693" s="25">
        <v>0.98401860617856185</v>
      </c>
    </row>
    <row r="694" spans="29:61">
      <c r="AC694" s="49">
        <v>691</v>
      </c>
      <c r="AD694" s="90">
        <f t="shared" ca="1" si="217"/>
        <v>46332.291743749272</v>
      </c>
      <c r="AE694" s="49" t="str">
        <f t="shared" ca="1" si="218"/>
        <v>EQUIPO 1</v>
      </c>
      <c r="AF694" s="49" t="str">
        <f t="shared" ca="1" si="219"/>
        <v>INICIO</v>
      </c>
      <c r="AG694" s="49">
        <f t="shared" ca="1" si="226"/>
        <v>0</v>
      </c>
      <c r="AH694" s="49">
        <f t="shared" ca="1" si="227"/>
        <v>1</v>
      </c>
      <c r="AI694" s="49">
        <f t="shared" ca="1" si="220"/>
        <v>1</v>
      </c>
      <c r="AJ694" s="49">
        <f t="shared" ca="1" si="221"/>
        <v>5400</v>
      </c>
      <c r="AK694" s="49">
        <f t="shared" ca="1" si="222"/>
        <v>3.6475485488190316</v>
      </c>
      <c r="AL694" s="49">
        <f t="shared" ca="1" si="223"/>
        <v>19696.76216362277</v>
      </c>
      <c r="AM694" s="49">
        <f t="shared" ca="1" si="216"/>
        <v>36110.730633308413</v>
      </c>
      <c r="AN694" s="49">
        <f t="shared" ca="1" si="224"/>
        <v>2026</v>
      </c>
      <c r="AO694" s="49">
        <f t="shared" ca="1" si="225"/>
        <v>11</v>
      </c>
      <c r="AU694" s="25">
        <v>684</v>
      </c>
      <c r="AV694" s="25">
        <v>0.98499113276131622</v>
      </c>
      <c r="AW694" s="25">
        <v>0.98340708288998502</v>
      </c>
      <c r="AX694" s="25">
        <v>0.98031275042755128</v>
      </c>
      <c r="AY694" s="25">
        <v>0.99069179019092446</v>
      </c>
      <c r="AZ694" s="25">
        <v>0.98938239810931894</v>
      </c>
      <c r="BA694" s="25">
        <v>0.98168329437442803</v>
      </c>
      <c r="BB694" s="25">
        <v>0.98909043350134984</v>
      </c>
      <c r="BC694" s="25">
        <v>0.96826806043627001</v>
      </c>
      <c r="BD694" s="25">
        <v>0.9780272923019383</v>
      </c>
      <c r="BE694" s="25">
        <v>0.99103739003943525</v>
      </c>
      <c r="BF694" s="25">
        <v>0.9788449249271779</v>
      </c>
      <c r="BG694" s="25">
        <v>0.99003132968489194</v>
      </c>
      <c r="BH694" s="25">
        <v>0.96826806043627001</v>
      </c>
      <c r="BI694" s="25">
        <v>0.98381627804358973</v>
      </c>
    </row>
    <row r="695" spans="29:61">
      <c r="AC695" s="49">
        <v>692</v>
      </c>
      <c r="AD695" s="90">
        <f t="shared" ca="1" si="217"/>
        <v>46332.443724938807</v>
      </c>
      <c r="AE695" s="49" t="str">
        <f t="shared" ca="1" si="218"/>
        <v>EQUIPO 1</v>
      </c>
      <c r="AF695" s="49" t="str">
        <f t="shared" ca="1" si="219"/>
        <v>FIN</v>
      </c>
      <c r="AG695" s="49">
        <f t="shared" ca="1" si="226"/>
        <v>1</v>
      </c>
      <c r="AH695" s="49">
        <f t="shared" ca="1" si="227"/>
        <v>1</v>
      </c>
      <c r="AI695" s="49">
        <f t="shared" ca="1" si="220"/>
        <v>1</v>
      </c>
      <c r="AJ695" s="49">
        <f t="shared" ca="1" si="221"/>
        <v>9900</v>
      </c>
      <c r="AK695" s="49">
        <f t="shared" ca="1" si="222"/>
        <v>498.67175814049551</v>
      </c>
      <c r="AL695" s="49">
        <f t="shared" ca="1" si="223"/>
        <v>4936850.4055909058</v>
      </c>
      <c r="AM695" s="49">
        <f t="shared" ca="1" si="216"/>
        <v>4936850.4055909058</v>
      </c>
      <c r="AN695" s="49">
        <f t="shared" ca="1" si="224"/>
        <v>2026</v>
      </c>
      <c r="AO695" s="49">
        <f t="shared" ca="1" si="225"/>
        <v>11</v>
      </c>
      <c r="AU695" s="25">
        <v>685</v>
      </c>
      <c r="AV695" s="25">
        <v>0.98265134506009144</v>
      </c>
      <c r="AW695" s="25">
        <v>0.98910034156594828</v>
      </c>
      <c r="AX695" s="25">
        <v>0.99276750423587279</v>
      </c>
      <c r="AY695" s="25">
        <v>0.9901029940915872</v>
      </c>
      <c r="AZ695" s="25">
        <v>0.99308637828903079</v>
      </c>
      <c r="BA695" s="25">
        <v>0.98280988016543258</v>
      </c>
      <c r="BB695" s="25">
        <v>0.99341710640310932</v>
      </c>
      <c r="BC695" s="25">
        <v>0.99257893143713427</v>
      </c>
      <c r="BD695" s="25">
        <v>0.9937850110014721</v>
      </c>
      <c r="BE695" s="25">
        <v>0.97921198357915806</v>
      </c>
      <c r="BF695" s="25">
        <v>0.99012250132200841</v>
      </c>
      <c r="BG695" s="25">
        <v>0.98364398348760684</v>
      </c>
      <c r="BH695" s="25">
        <v>0.97921198357915806</v>
      </c>
      <c r="BI695" s="25">
        <v>0.98861135654666465</v>
      </c>
    </row>
    <row r="696" spans="29:61">
      <c r="AC696" s="49">
        <v>693</v>
      </c>
      <c r="AD696" s="90">
        <f t="shared" ca="1" si="217"/>
        <v>46353.221714861327</v>
      </c>
      <c r="AE696" s="49" t="str">
        <f t="shared" ca="1" si="218"/>
        <v>EQUIPO 1</v>
      </c>
      <c r="AF696" s="49" t="str">
        <f t="shared" ca="1" si="219"/>
        <v>INICIO</v>
      </c>
      <c r="AG696" s="49">
        <f t="shared" ca="1" si="226"/>
        <v>0</v>
      </c>
      <c r="AH696" s="49">
        <f t="shared" ca="1" si="227"/>
        <v>1</v>
      </c>
      <c r="AI696" s="49">
        <f t="shared" ca="1" si="220"/>
        <v>1</v>
      </c>
      <c r="AJ696" s="49">
        <f t="shared" ca="1" si="221"/>
        <v>5400</v>
      </c>
      <c r="AK696" s="49">
        <f t="shared" ca="1" si="222"/>
        <v>2.9819736864301376</v>
      </c>
      <c r="AL696" s="49">
        <f t="shared" ca="1" si="223"/>
        <v>16102.657906722743</v>
      </c>
      <c r="AM696" s="49">
        <f t="shared" ca="1" si="216"/>
        <v>29521.539495658362</v>
      </c>
      <c r="AN696" s="49">
        <f t="shared" ca="1" si="224"/>
        <v>2026</v>
      </c>
      <c r="AO696" s="49">
        <f t="shared" ca="1" si="225"/>
        <v>11</v>
      </c>
      <c r="AU696" s="25">
        <v>686</v>
      </c>
      <c r="AV696" s="25">
        <v>0.9809354867083705</v>
      </c>
      <c r="AW696" s="25">
        <v>0.9905279410010478</v>
      </c>
      <c r="AX696" s="25">
        <v>0.98839488912532014</v>
      </c>
      <c r="AY696" s="25">
        <v>0.98773932696687039</v>
      </c>
      <c r="AZ696" s="25">
        <v>0.98392191315870803</v>
      </c>
      <c r="BA696" s="25">
        <v>0.98972604178336698</v>
      </c>
      <c r="BB696" s="25">
        <v>0.99386058083196094</v>
      </c>
      <c r="BC696" s="25">
        <v>0.98261968468820371</v>
      </c>
      <c r="BD696" s="25">
        <v>0.99325697412110947</v>
      </c>
      <c r="BE696" s="25">
        <v>0.99796700045536235</v>
      </c>
      <c r="BF696" s="25">
        <v>0.98559921912952131</v>
      </c>
      <c r="BG696" s="25">
        <v>0.9853373026992992</v>
      </c>
      <c r="BH696" s="25">
        <v>0.9809354867083705</v>
      </c>
      <c r="BI696" s="25">
        <v>0.9883681610069408</v>
      </c>
    </row>
    <row r="697" spans="29:61">
      <c r="AC697" s="49">
        <v>694</v>
      </c>
      <c r="AD697" s="90">
        <f t="shared" ca="1" si="217"/>
        <v>46353.345963764928</v>
      </c>
      <c r="AE697" s="49" t="str">
        <f t="shared" ca="1" si="218"/>
        <v>EQUIPO 1</v>
      </c>
      <c r="AF697" s="49" t="str">
        <f t="shared" ca="1" si="219"/>
        <v>FIN</v>
      </c>
      <c r="AG697" s="49">
        <f t="shared" ca="1" si="226"/>
        <v>1</v>
      </c>
      <c r="AH697" s="49">
        <f t="shared" ca="1" si="227"/>
        <v>1</v>
      </c>
      <c r="AI697" s="49">
        <f t="shared" ca="1" si="220"/>
        <v>1</v>
      </c>
      <c r="AJ697" s="49">
        <f t="shared" ca="1" si="221"/>
        <v>9900</v>
      </c>
      <c r="AK697" s="49">
        <f t="shared" ca="1" si="222"/>
        <v>304.03211558761541</v>
      </c>
      <c r="AL697" s="49">
        <f t="shared" ca="1" si="223"/>
        <v>3009917.9443173925</v>
      </c>
      <c r="AM697" s="49">
        <f t="shared" ca="1" si="216"/>
        <v>3009917.9443173925</v>
      </c>
      <c r="AN697" s="49">
        <f t="shared" ca="1" si="224"/>
        <v>2026</v>
      </c>
      <c r="AO697" s="49">
        <f t="shared" ca="1" si="225"/>
        <v>11</v>
      </c>
      <c r="AU697" s="25">
        <v>687</v>
      </c>
      <c r="AV697" s="25">
        <v>0.98775614861067762</v>
      </c>
      <c r="AW697" s="25">
        <v>0.98551454511296133</v>
      </c>
      <c r="AX697" s="25">
        <v>0.98613099877338861</v>
      </c>
      <c r="AY697" s="25">
        <v>0.98497402245086596</v>
      </c>
      <c r="AZ697" s="25">
        <v>0.99093513005821776</v>
      </c>
      <c r="BA697" s="25">
        <v>0.97536868493667583</v>
      </c>
      <c r="BB697" s="25">
        <v>0.99086896429939608</v>
      </c>
      <c r="BC697" s="25">
        <v>0.99492144874172728</v>
      </c>
      <c r="BD697" s="25">
        <v>0.98658181588806693</v>
      </c>
      <c r="BE697" s="25">
        <v>0.98282448823463153</v>
      </c>
      <c r="BF697" s="25">
        <v>0.99502993795249495</v>
      </c>
      <c r="BG697" s="25">
        <v>0.97583541032993282</v>
      </c>
      <c r="BH697" s="25">
        <v>0.97536868493667583</v>
      </c>
      <c r="BI697" s="25">
        <v>0.98638627717661898</v>
      </c>
    </row>
    <row r="698" spans="29:61">
      <c r="AC698" s="49">
        <v>695</v>
      </c>
      <c r="AD698" s="90">
        <f t="shared" ca="1" si="217"/>
        <v>46366.013968581079</v>
      </c>
      <c r="AE698" s="49" t="str">
        <f t="shared" ca="1" si="218"/>
        <v>EQUIPO 1</v>
      </c>
      <c r="AF698" s="49" t="str">
        <f t="shared" ca="1" si="219"/>
        <v>INICIO</v>
      </c>
      <c r="AG698" s="49">
        <f t="shared" ca="1" si="226"/>
        <v>0</v>
      </c>
      <c r="AH698" s="49">
        <f t="shared" ca="1" si="227"/>
        <v>1</v>
      </c>
      <c r="AI698" s="49">
        <f t="shared" ca="1" si="220"/>
        <v>1</v>
      </c>
      <c r="AJ698" s="49">
        <f t="shared" ca="1" si="221"/>
        <v>5400</v>
      </c>
      <c r="AK698" s="49">
        <f t="shared" ca="1" si="222"/>
        <v>3.1153528454597108</v>
      </c>
      <c r="AL698" s="49">
        <f t="shared" ca="1" si="223"/>
        <v>16822.905365482438</v>
      </c>
      <c r="AM698" s="49">
        <f t="shared" ca="1" si="216"/>
        <v>30841.993170051137</v>
      </c>
      <c r="AN698" s="49">
        <f t="shared" ca="1" si="224"/>
        <v>2026</v>
      </c>
      <c r="AO698" s="49">
        <f t="shared" ca="1" si="225"/>
        <v>12</v>
      </c>
      <c r="AU698" s="25">
        <v>688</v>
      </c>
      <c r="AV698" s="25">
        <v>0.98828101998272666</v>
      </c>
      <c r="AW698" s="25">
        <v>0.98239574573720367</v>
      </c>
      <c r="AX698" s="25">
        <v>0.98806420418643282</v>
      </c>
      <c r="AY698" s="25">
        <v>0.98281705338310787</v>
      </c>
      <c r="AZ698" s="25">
        <v>0.99257572408344952</v>
      </c>
      <c r="BA698" s="25">
        <v>0.98020030925937596</v>
      </c>
      <c r="BB698" s="25">
        <v>0.99124381096438818</v>
      </c>
      <c r="BC698" s="25">
        <v>0.98977349576876317</v>
      </c>
      <c r="BD698" s="25">
        <v>0.98054950363539561</v>
      </c>
      <c r="BE698" s="25">
        <v>0.98877159082779709</v>
      </c>
      <c r="BF698" s="25">
        <v>0.99317045847772423</v>
      </c>
      <c r="BG698" s="25">
        <v>0.9910036072480547</v>
      </c>
      <c r="BH698" s="25">
        <v>0.98020030925937596</v>
      </c>
      <c r="BI698" s="25">
        <v>0.98743661859328524</v>
      </c>
    </row>
    <row r="699" spans="29:61">
      <c r="AC699" s="49">
        <v>696</v>
      </c>
      <c r="AD699" s="90">
        <f t="shared" ca="1" si="217"/>
        <v>46366.14377494964</v>
      </c>
      <c r="AE699" s="49" t="str">
        <f t="shared" ca="1" si="218"/>
        <v>EQUIPO 1</v>
      </c>
      <c r="AF699" s="49" t="str">
        <f t="shared" ca="1" si="219"/>
        <v>FIN</v>
      </c>
      <c r="AG699" s="49">
        <f t="shared" ca="1" si="226"/>
        <v>1</v>
      </c>
      <c r="AH699" s="49">
        <f t="shared" ca="1" si="227"/>
        <v>1</v>
      </c>
      <c r="AI699" s="49">
        <f t="shared" ca="1" si="220"/>
        <v>1</v>
      </c>
      <c r="AJ699" s="49">
        <f t="shared" ca="1" si="221"/>
        <v>9900</v>
      </c>
      <c r="AK699" s="49">
        <f t="shared" ca="1" si="222"/>
        <v>65.395344399323221</v>
      </c>
      <c r="AL699" s="49">
        <f t="shared" ca="1" si="223"/>
        <v>647413.90955329989</v>
      </c>
      <c r="AM699" s="49">
        <f t="shared" ca="1" si="216"/>
        <v>647413.90955329989</v>
      </c>
      <c r="AN699" s="49">
        <f t="shared" ca="1" si="224"/>
        <v>2026</v>
      </c>
      <c r="AO699" s="49">
        <f t="shared" ca="1" si="225"/>
        <v>12</v>
      </c>
      <c r="AU699" s="25">
        <v>689</v>
      </c>
      <c r="AV699" s="25">
        <v>0.98609647114887289</v>
      </c>
      <c r="AW699" s="25">
        <v>0.98766299192990803</v>
      </c>
      <c r="AX699" s="25">
        <v>0.98141894586811218</v>
      </c>
      <c r="AY699" s="25">
        <v>0.98389211119537312</v>
      </c>
      <c r="AZ699" s="25">
        <v>0.98093143309502528</v>
      </c>
      <c r="BA699" s="25">
        <v>0.97788781921216572</v>
      </c>
      <c r="BB699" s="25">
        <v>0.99536526276766446</v>
      </c>
      <c r="BC699" s="25">
        <v>0.97801318471081888</v>
      </c>
      <c r="BD699" s="25">
        <v>0.97914911171114927</v>
      </c>
      <c r="BE699" s="25">
        <v>0.99315704152059636</v>
      </c>
      <c r="BF699" s="25">
        <v>0.97742317410388346</v>
      </c>
      <c r="BG699" s="25">
        <v>0.9893663155447423</v>
      </c>
      <c r="BH699" s="25">
        <v>0.97742317410388346</v>
      </c>
      <c r="BI699" s="25">
        <v>0.98424707606656392</v>
      </c>
    </row>
    <row r="700" spans="29:61">
      <c r="AC700" s="49">
        <v>697</v>
      </c>
      <c r="AD700" s="90">
        <f t="shared" ca="1" si="217"/>
        <v>46368.868580966278</v>
      </c>
      <c r="AE700" s="49" t="str">
        <f t="shared" ca="1" si="218"/>
        <v>EQUIPO 1</v>
      </c>
      <c r="AF700" s="49" t="str">
        <f t="shared" ca="1" si="219"/>
        <v>INICIO</v>
      </c>
      <c r="AG700" s="49">
        <f t="shared" ca="1" si="226"/>
        <v>0</v>
      </c>
      <c r="AH700" s="49">
        <f t="shared" ca="1" si="227"/>
        <v>1</v>
      </c>
      <c r="AI700" s="49">
        <f t="shared" ca="1" si="220"/>
        <v>1</v>
      </c>
      <c r="AJ700" s="49">
        <f t="shared" ca="1" si="221"/>
        <v>5400</v>
      </c>
      <c r="AK700" s="49">
        <f t="shared" ca="1" si="222"/>
        <v>4.1246730907587335</v>
      </c>
      <c r="AL700" s="49">
        <f t="shared" ca="1" si="223"/>
        <v>22273.234690097161</v>
      </c>
      <c r="AM700" s="49">
        <f t="shared" ca="1" si="216"/>
        <v>40834.263598511461</v>
      </c>
      <c r="AN700" s="49">
        <f t="shared" ca="1" si="224"/>
        <v>2026</v>
      </c>
      <c r="AO700" s="49">
        <f t="shared" ca="1" si="225"/>
        <v>12</v>
      </c>
      <c r="AU700" s="25">
        <v>690</v>
      </c>
      <c r="AV700" s="25">
        <v>0.98239026205844859</v>
      </c>
      <c r="AW700" s="25">
        <v>0.99059949512096301</v>
      </c>
      <c r="AX700" s="25">
        <v>0.98899167588319825</v>
      </c>
      <c r="AY700" s="25">
        <v>0.98480976118130981</v>
      </c>
      <c r="AZ700" s="25">
        <v>0.98302099747668015</v>
      </c>
      <c r="BA700" s="25">
        <v>0.99203955427133628</v>
      </c>
      <c r="BB700" s="25">
        <v>0.97870761512565685</v>
      </c>
      <c r="BC700" s="25">
        <v>0.97792507675765206</v>
      </c>
      <c r="BD700" s="25">
        <v>1</v>
      </c>
      <c r="BE700" s="25">
        <v>0.99069115390525808</v>
      </c>
      <c r="BF700" s="25">
        <v>0.97868088205291193</v>
      </c>
      <c r="BG700" s="25">
        <v>0.99271371371406891</v>
      </c>
      <c r="BH700" s="25">
        <v>0.97792507675765206</v>
      </c>
      <c r="BI700" s="25">
        <v>0.98677318015147308</v>
      </c>
    </row>
    <row r="701" spans="29:61">
      <c r="AC701" s="49">
        <v>698</v>
      </c>
      <c r="AD701" s="90">
        <f t="shared" ca="1" si="217"/>
        <v>46369.04044234506</v>
      </c>
      <c r="AE701" s="49" t="str">
        <f t="shared" ca="1" si="218"/>
        <v>EQUIPO 1</v>
      </c>
      <c r="AF701" s="49" t="str">
        <f t="shared" ca="1" si="219"/>
        <v>FIN</v>
      </c>
      <c r="AG701" s="49">
        <f t="shared" ca="1" si="226"/>
        <v>1</v>
      </c>
      <c r="AH701" s="49">
        <f t="shared" ca="1" si="227"/>
        <v>1</v>
      </c>
      <c r="AI701" s="49">
        <f t="shared" ca="1" si="220"/>
        <v>1</v>
      </c>
      <c r="AJ701" s="49">
        <f t="shared" ca="1" si="221"/>
        <v>9900</v>
      </c>
      <c r="AK701" s="49">
        <f t="shared" ca="1" si="222"/>
        <v>39.441461314621847</v>
      </c>
      <c r="AL701" s="49">
        <f t="shared" ca="1" si="223"/>
        <v>390470.46701475629</v>
      </c>
      <c r="AM701" s="49">
        <f t="shared" ca="1" si="216"/>
        <v>390470.46701475629</v>
      </c>
      <c r="AN701" s="49">
        <f t="shared" ca="1" si="224"/>
        <v>2026</v>
      </c>
      <c r="AO701" s="49">
        <f t="shared" ca="1" si="225"/>
        <v>12</v>
      </c>
      <c r="AU701" s="25">
        <v>691</v>
      </c>
      <c r="AV701" s="25">
        <v>0.9784541087355606</v>
      </c>
      <c r="AW701" s="25">
        <v>0.98379778721057165</v>
      </c>
      <c r="AX701" s="25">
        <v>0.99320667775677629</v>
      </c>
      <c r="AY701" s="25">
        <v>0.99536080177417063</v>
      </c>
      <c r="AZ701" s="25">
        <v>0.97502609645039962</v>
      </c>
      <c r="BA701" s="25">
        <v>0.99275459623298079</v>
      </c>
      <c r="BB701" s="25">
        <v>0.98008654484691049</v>
      </c>
      <c r="BC701" s="25">
        <v>0.98975151989315313</v>
      </c>
      <c r="BD701" s="25">
        <v>0.97392875726857586</v>
      </c>
      <c r="BE701" s="25">
        <v>0.97264767500255789</v>
      </c>
      <c r="BF701" s="25">
        <v>0.98715361922085954</v>
      </c>
      <c r="BG701" s="25">
        <v>0.97959879552860163</v>
      </c>
      <c r="BH701" s="25">
        <v>0.97264767500255789</v>
      </c>
      <c r="BI701" s="25">
        <v>0.9833440551456154</v>
      </c>
    </row>
    <row r="702" spans="29:61">
      <c r="AC702" s="49">
        <v>699</v>
      </c>
      <c r="AD702" s="90">
        <f t="shared" ca="1" si="217"/>
        <v>46370.683836566503</v>
      </c>
      <c r="AE702" s="49" t="str">
        <f t="shared" ca="1" si="218"/>
        <v>EQUIPO 1</v>
      </c>
      <c r="AF702" s="49" t="str">
        <f t="shared" ca="1" si="219"/>
        <v>INICIO</v>
      </c>
      <c r="AG702" s="49">
        <f t="shared" ca="1" si="226"/>
        <v>0</v>
      </c>
      <c r="AH702" s="49">
        <f t="shared" ca="1" si="227"/>
        <v>1</v>
      </c>
      <c r="AI702" s="49">
        <f t="shared" ca="1" si="220"/>
        <v>1</v>
      </c>
      <c r="AJ702" s="49">
        <f t="shared" ca="1" si="221"/>
        <v>5400</v>
      </c>
      <c r="AK702" s="49">
        <f t="shared" ca="1" si="222"/>
        <v>3.6132446452975273</v>
      </c>
      <c r="AL702" s="49">
        <f t="shared" ca="1" si="223"/>
        <v>19511.521084606647</v>
      </c>
      <c r="AM702" s="49">
        <f t="shared" ca="1" si="216"/>
        <v>35771.12198844552</v>
      </c>
      <c r="AN702" s="49">
        <f t="shared" ca="1" si="224"/>
        <v>2026</v>
      </c>
      <c r="AO702" s="49">
        <f t="shared" ca="1" si="225"/>
        <v>12</v>
      </c>
      <c r="AU702" s="25">
        <v>692</v>
      </c>
      <c r="AV702" s="25">
        <v>0.98504121278220369</v>
      </c>
      <c r="AW702" s="25">
        <v>0.97984819051543226</v>
      </c>
      <c r="AX702" s="25">
        <v>0.98599941863678309</v>
      </c>
      <c r="AY702" s="25">
        <v>0.9929468842202166</v>
      </c>
      <c r="AZ702" s="25">
        <v>0.98499352163945852</v>
      </c>
      <c r="BA702" s="25">
        <v>0.98768671623155102</v>
      </c>
      <c r="BB702" s="25">
        <v>0.98063889176664087</v>
      </c>
      <c r="BC702" s="25">
        <v>0.97778277143745207</v>
      </c>
      <c r="BD702" s="25">
        <v>0.97832204844022796</v>
      </c>
      <c r="BE702" s="25">
        <v>0.9819792098881186</v>
      </c>
      <c r="BF702" s="25">
        <v>0.99018136112534916</v>
      </c>
      <c r="BG702" s="25">
        <v>0.98392249421751499</v>
      </c>
      <c r="BH702" s="25">
        <v>0.97778277143745207</v>
      </c>
      <c r="BI702" s="25">
        <v>0.98402764831148548</v>
      </c>
    </row>
    <row r="703" spans="29:61">
      <c r="AC703" s="49">
        <v>700</v>
      </c>
      <c r="AD703" s="90">
        <f t="shared" ca="1" si="217"/>
        <v>46370.834388426723</v>
      </c>
      <c r="AE703" s="49" t="str">
        <f t="shared" ca="1" si="218"/>
        <v>EQUIPO 1</v>
      </c>
      <c r="AF703" s="49" t="str">
        <f t="shared" ca="1" si="219"/>
        <v>FIN</v>
      </c>
      <c r="AG703" s="49">
        <f t="shared" ca="1" si="226"/>
        <v>1</v>
      </c>
      <c r="AH703" s="49">
        <f t="shared" ca="1" si="227"/>
        <v>1</v>
      </c>
      <c r="AI703" s="49">
        <f t="shared" ca="1" si="220"/>
        <v>1</v>
      </c>
      <c r="AJ703" s="49">
        <f t="shared" ca="1" si="221"/>
        <v>9900</v>
      </c>
      <c r="AK703" s="49">
        <f t="shared" ca="1" si="222"/>
        <v>330.57331559661543</v>
      </c>
      <c r="AL703" s="49">
        <f t="shared" ca="1" si="223"/>
        <v>3272675.8244064925</v>
      </c>
      <c r="AM703" s="49">
        <f t="shared" ca="1" si="216"/>
        <v>3272675.8244064925</v>
      </c>
      <c r="AN703" s="49">
        <f t="shared" ca="1" si="224"/>
        <v>2026</v>
      </c>
      <c r="AO703" s="49">
        <f t="shared" ca="1" si="225"/>
        <v>12</v>
      </c>
      <c r="AU703" s="25">
        <v>693</v>
      </c>
      <c r="AV703" s="25">
        <v>0.98763393241454378</v>
      </c>
      <c r="AW703" s="25">
        <v>0.97849151767354892</v>
      </c>
      <c r="AX703" s="25">
        <v>0.97407762462123382</v>
      </c>
      <c r="AY703" s="25">
        <v>0.98988988729908733</v>
      </c>
      <c r="AZ703" s="25">
        <v>0.97332734378803498</v>
      </c>
      <c r="BA703" s="25">
        <v>0.98248424898377962</v>
      </c>
      <c r="BB703" s="25">
        <v>0.98472067045830225</v>
      </c>
      <c r="BC703" s="25">
        <v>0.97487524430173589</v>
      </c>
      <c r="BD703" s="25">
        <v>0.99043127512121465</v>
      </c>
      <c r="BE703" s="25">
        <v>0.98760095416850557</v>
      </c>
      <c r="BF703" s="25">
        <v>0.98214309140682698</v>
      </c>
      <c r="BG703" s="25">
        <v>0.99827228592999473</v>
      </c>
      <c r="BH703" s="25">
        <v>0.97332734378803498</v>
      </c>
      <c r="BI703" s="25">
        <v>0.98363173748538879</v>
      </c>
    </row>
    <row r="704" spans="29:61">
      <c r="AC704" s="49">
        <v>701</v>
      </c>
      <c r="AD704" s="90">
        <f t="shared" ca="1" si="217"/>
        <v>46384.608276576582</v>
      </c>
      <c r="AE704" s="49" t="str">
        <f t="shared" ca="1" si="218"/>
        <v>EQUIPO 1</v>
      </c>
      <c r="AF704" s="49" t="str">
        <f t="shared" ca="1" si="219"/>
        <v>INICIO</v>
      </c>
      <c r="AG704" s="49">
        <f t="shared" ca="1" si="226"/>
        <v>0</v>
      </c>
      <c r="AH704" s="49">
        <f t="shared" ca="1" si="227"/>
        <v>1</v>
      </c>
      <c r="AI704" s="49">
        <f t="shared" ca="1" si="220"/>
        <v>1</v>
      </c>
      <c r="AJ704" s="49">
        <f t="shared" ca="1" si="221"/>
        <v>5400</v>
      </c>
      <c r="AK704" s="49">
        <f t="shared" ca="1" si="222"/>
        <v>3.442376094404608</v>
      </c>
      <c r="AL704" s="49">
        <f t="shared" ca="1" si="223"/>
        <v>18588.830909784883</v>
      </c>
      <c r="AM704" s="49">
        <f t="shared" ca="1" si="216"/>
        <v>34079.523334605619</v>
      </c>
      <c r="AN704" s="49">
        <f t="shared" ca="1" si="224"/>
        <v>2026</v>
      </c>
      <c r="AO704" s="49">
        <f t="shared" ca="1" si="225"/>
        <v>12</v>
      </c>
      <c r="AU704" s="25">
        <v>694</v>
      </c>
      <c r="AV704" s="25">
        <v>0.99484888513874148</v>
      </c>
      <c r="AW704" s="25">
        <v>0.98315219147480126</v>
      </c>
      <c r="AX704" s="25">
        <v>0.9791757768587217</v>
      </c>
      <c r="AY704" s="25">
        <v>0.99715355879590029</v>
      </c>
      <c r="AZ704" s="25">
        <v>0.98484278507319023</v>
      </c>
      <c r="BA704" s="25">
        <v>0.99001075892125368</v>
      </c>
      <c r="BB704" s="25">
        <v>0.99224888523060784</v>
      </c>
      <c r="BC704" s="25">
        <v>0.98619537363829834</v>
      </c>
      <c r="BD704" s="25">
        <v>0.9773165437959308</v>
      </c>
      <c r="BE704" s="25">
        <v>0.98888453829104872</v>
      </c>
      <c r="BF704" s="25">
        <v>0.98881249933622195</v>
      </c>
      <c r="BG704" s="25">
        <v>0.98034850590954692</v>
      </c>
      <c r="BH704" s="25">
        <v>0.9773165437959308</v>
      </c>
      <c r="BI704" s="25">
        <v>0.98679827721361624</v>
      </c>
    </row>
    <row r="705" spans="29:61">
      <c r="AC705" s="49">
        <v>702</v>
      </c>
      <c r="AD705" s="90">
        <f t="shared" ca="1" si="217"/>
        <v>46384.751708913849</v>
      </c>
      <c r="AE705" s="49" t="str">
        <f t="shared" ca="1" si="218"/>
        <v>EQUIPO 1</v>
      </c>
      <c r="AF705" s="49" t="str">
        <f t="shared" ca="1" si="219"/>
        <v>FIN</v>
      </c>
      <c r="AG705" s="49">
        <f t="shared" ca="1" si="226"/>
        <v>1</v>
      </c>
      <c r="AH705" s="49">
        <f t="shared" ca="1" si="227"/>
        <v>1</v>
      </c>
      <c r="AI705" s="49">
        <f t="shared" ca="1" si="220"/>
        <v>1</v>
      </c>
      <c r="AJ705" s="49">
        <f t="shared" ca="1" si="221"/>
        <v>9900</v>
      </c>
      <c r="AK705" s="49">
        <f t="shared" ca="1" si="222"/>
        <v>158.87794503627811</v>
      </c>
      <c r="AL705" s="49">
        <f t="shared" ca="1" si="223"/>
        <v>1572891.6558591533</v>
      </c>
      <c r="AM705" s="49">
        <f t="shared" ca="1" si="216"/>
        <v>1572891.6558591533</v>
      </c>
      <c r="AN705" s="49">
        <f t="shared" ca="1" si="224"/>
        <v>2026</v>
      </c>
      <c r="AO705" s="49">
        <f t="shared" ca="1" si="225"/>
        <v>12</v>
      </c>
      <c r="AU705" s="25">
        <v>695</v>
      </c>
      <c r="AV705" s="25">
        <v>0.98829508036755165</v>
      </c>
      <c r="AW705" s="25">
        <v>0.99804788020834523</v>
      </c>
      <c r="AX705" s="25">
        <v>0.98571736524439313</v>
      </c>
      <c r="AY705" s="25">
        <v>0.99213143986578078</v>
      </c>
      <c r="AZ705" s="25">
        <v>0.99301340967315455</v>
      </c>
      <c r="BA705" s="25">
        <v>0.994305241414986</v>
      </c>
      <c r="BB705" s="25">
        <v>0.99107994185154646</v>
      </c>
      <c r="BC705" s="25">
        <v>0.98326019779121954</v>
      </c>
      <c r="BD705" s="25">
        <v>0.99329919222430541</v>
      </c>
      <c r="BE705" s="25">
        <v>0.9906635675867147</v>
      </c>
      <c r="BF705" s="25">
        <v>0.99573301494191691</v>
      </c>
      <c r="BG705" s="25">
        <v>0.98237421844035788</v>
      </c>
      <c r="BH705" s="25">
        <v>0.98237421844035788</v>
      </c>
      <c r="BI705" s="25">
        <v>0.99065081968165891</v>
      </c>
    </row>
    <row r="706" spans="29:61">
      <c r="AC706" s="49">
        <v>703</v>
      </c>
      <c r="AD706" s="90">
        <f t="shared" ca="1" si="217"/>
        <v>46391.371623290361</v>
      </c>
      <c r="AE706" s="49" t="str">
        <f t="shared" ca="1" si="218"/>
        <v>EQUIPO 2</v>
      </c>
      <c r="AF706" s="49" t="str">
        <f t="shared" ca="1" si="219"/>
        <v>INICIO</v>
      </c>
      <c r="AG706" s="49">
        <f t="shared" ca="1" si="226"/>
        <v>1</v>
      </c>
      <c r="AH706" s="49">
        <f t="shared" ca="1" si="227"/>
        <v>0</v>
      </c>
      <c r="AI706" s="49">
        <f t="shared" ca="1" si="220"/>
        <v>1</v>
      </c>
      <c r="AJ706" s="49">
        <f t="shared" ca="1" si="221"/>
        <v>4500</v>
      </c>
      <c r="AK706" s="49">
        <f t="shared" ca="1" si="222"/>
        <v>3.4577717583160847</v>
      </c>
      <c r="AL706" s="49">
        <f t="shared" ca="1" si="223"/>
        <v>15559.972912422381</v>
      </c>
      <c r="AM706" s="49">
        <f t="shared" ca="1" si="216"/>
        <v>34231.940407329239</v>
      </c>
      <c r="AN706" s="49">
        <f t="shared" ca="1" si="224"/>
        <v>2027</v>
      </c>
      <c r="AO706" s="49">
        <f t="shared" ca="1" si="225"/>
        <v>1</v>
      </c>
      <c r="AU706" s="25">
        <v>696</v>
      </c>
      <c r="AV706" s="25">
        <v>0.98707484263650258</v>
      </c>
      <c r="AW706" s="25">
        <v>0.98068759973555053</v>
      </c>
      <c r="AX706" s="25">
        <v>0.98511584961390952</v>
      </c>
      <c r="AY706" s="25">
        <v>0.98535047257002994</v>
      </c>
      <c r="AZ706" s="25">
        <v>0.99016885703097213</v>
      </c>
      <c r="BA706" s="25">
        <v>0.98707855032427516</v>
      </c>
      <c r="BB706" s="25">
        <v>0.98369813354129765</v>
      </c>
      <c r="BC706" s="25">
        <v>0.98861775642204031</v>
      </c>
      <c r="BD706" s="25">
        <v>0.99262456467798144</v>
      </c>
      <c r="BE706" s="25">
        <v>0.99658751492893383</v>
      </c>
      <c r="BF706" s="25">
        <v>0.99502945055534264</v>
      </c>
      <c r="BG706" s="25">
        <v>0.9911407579282645</v>
      </c>
      <c r="BH706" s="25">
        <v>0.98068759973555053</v>
      </c>
      <c r="BI706" s="25">
        <v>0.98861521323635593</v>
      </c>
    </row>
    <row r="707" spans="29:61">
      <c r="AC707" s="49">
        <v>704</v>
      </c>
      <c r="AD707" s="90">
        <f t="shared" ca="1" si="217"/>
        <v>46391.515697113624</v>
      </c>
      <c r="AE707" s="49" t="str">
        <f t="shared" ca="1" si="218"/>
        <v>EQUIPO 2</v>
      </c>
      <c r="AF707" s="49" t="str">
        <f t="shared" ca="1" si="219"/>
        <v>FIN</v>
      </c>
      <c r="AG707" s="49">
        <f t="shared" ca="1" si="226"/>
        <v>1</v>
      </c>
      <c r="AH707" s="49">
        <f t="shared" ca="1" si="227"/>
        <v>1</v>
      </c>
      <c r="AI707" s="49">
        <f t="shared" ca="1" si="220"/>
        <v>1</v>
      </c>
      <c r="AJ707" s="49">
        <f t="shared" ca="1" si="221"/>
        <v>9900</v>
      </c>
      <c r="AK707" s="49">
        <f t="shared" ca="1" si="222"/>
        <v>113.29827026155544</v>
      </c>
      <c r="AL707" s="49">
        <f t="shared" ca="1" si="223"/>
        <v>1121652.8755893989</v>
      </c>
      <c r="AM707" s="49">
        <f t="shared" ca="1" si="216"/>
        <v>1121652.8755893989</v>
      </c>
      <c r="AN707" s="49">
        <f t="shared" ca="1" si="224"/>
        <v>2027</v>
      </c>
      <c r="AO707" s="49">
        <f t="shared" ca="1" si="225"/>
        <v>1</v>
      </c>
      <c r="AU707" s="25">
        <v>697</v>
      </c>
      <c r="AV707" s="25">
        <v>0.99021166187698284</v>
      </c>
      <c r="AW707" s="25">
        <v>0.98631893581870533</v>
      </c>
      <c r="AX707" s="25">
        <v>0.99205668864495977</v>
      </c>
      <c r="AY707" s="25">
        <v>0.99140825263332655</v>
      </c>
      <c r="AZ707" s="25">
        <v>0.97216171011106078</v>
      </c>
      <c r="BA707" s="25">
        <v>0.98925471113607544</v>
      </c>
      <c r="BB707" s="25">
        <v>0.98796371823839746</v>
      </c>
      <c r="BC707" s="25">
        <v>0.99280083218750825</v>
      </c>
      <c r="BD707" s="25">
        <v>0.97451885288453721</v>
      </c>
      <c r="BE707" s="25">
        <v>0.98877244797947306</v>
      </c>
      <c r="BF707" s="25">
        <v>0.99335814247972332</v>
      </c>
      <c r="BG707" s="25">
        <v>0.98169280393607727</v>
      </c>
      <c r="BH707" s="25">
        <v>0.97216171011106078</v>
      </c>
      <c r="BI707" s="25">
        <v>0.98661981202781179</v>
      </c>
    </row>
    <row r="708" spans="29:61">
      <c r="AC708" s="49">
        <v>705</v>
      </c>
      <c r="AD708" s="90">
        <f t="shared" ca="1" si="217"/>
        <v>46396.236458374522</v>
      </c>
      <c r="AE708" s="49" t="str">
        <f t="shared" ca="1" si="218"/>
        <v>EQUIPO 2</v>
      </c>
      <c r="AF708" s="49" t="str">
        <f t="shared" ca="1" si="219"/>
        <v>INICIO</v>
      </c>
      <c r="AG708" s="49">
        <f t="shared" ca="1" si="226"/>
        <v>1</v>
      </c>
      <c r="AH708" s="49">
        <f t="shared" ca="1" si="227"/>
        <v>0</v>
      </c>
      <c r="AI708" s="49">
        <f t="shared" ca="1" si="220"/>
        <v>1</v>
      </c>
      <c r="AJ708" s="49">
        <f t="shared" ca="1" si="221"/>
        <v>4500</v>
      </c>
      <c r="AK708" s="49">
        <f t="shared" ca="1" si="222"/>
        <v>3.4712647251435556</v>
      </c>
      <c r="AL708" s="49">
        <f t="shared" ca="1" si="223"/>
        <v>15620.691263146</v>
      </c>
      <c r="AM708" s="49">
        <f t="shared" ref="AM708:AM771" ca="1" si="228">$AR$2*AK708</f>
        <v>34365.5207789212</v>
      </c>
      <c r="AN708" s="49">
        <f t="shared" ca="1" si="224"/>
        <v>2027</v>
      </c>
      <c r="AO708" s="49">
        <f t="shared" ca="1" si="225"/>
        <v>1</v>
      </c>
      <c r="AU708" s="25">
        <v>698</v>
      </c>
      <c r="AV708" s="25">
        <v>0.9895195400298028</v>
      </c>
      <c r="AW708" s="25">
        <v>0.99119749738660001</v>
      </c>
      <c r="AX708" s="25">
        <v>0.97425352127535436</v>
      </c>
      <c r="AY708" s="25">
        <v>0.97919081995087842</v>
      </c>
      <c r="AZ708" s="25">
        <v>0.9901893228705807</v>
      </c>
      <c r="BA708" s="25">
        <v>0.99369246293894276</v>
      </c>
      <c r="BB708" s="25">
        <v>0.99243560508135953</v>
      </c>
      <c r="BC708" s="25">
        <v>0.99334874512715021</v>
      </c>
      <c r="BD708" s="25">
        <v>0.98557020096512704</v>
      </c>
      <c r="BE708" s="25">
        <v>0.99318775030188322</v>
      </c>
      <c r="BF708" s="25">
        <v>0.98641409390031853</v>
      </c>
      <c r="BG708" s="25">
        <v>0.9791321035163999</v>
      </c>
      <c r="BH708" s="25">
        <v>0.97425352127535436</v>
      </c>
      <c r="BI708" s="25">
        <v>0.9873740664707602</v>
      </c>
    </row>
    <row r="709" spans="29:61">
      <c r="AC709" s="49">
        <v>706</v>
      </c>
      <c r="AD709" s="90">
        <f t="shared" ref="AD709:AD772" ca="1" si="229">SMALL($W$5:$AA$504,AC709)</f>
        <v>46396.381094404736</v>
      </c>
      <c r="AE709" s="49" t="str">
        <f t="shared" ref="AE709:AE772" ca="1" si="230">IFERROR(IF(VLOOKUP(AD709,$W$5:$W$504,1,0)&gt;0,$W$3,""),IFERROR(IF(VLOOKUP(AD709,$X$5:$X$504,1,0)&gt;0,$X$3,""),IFERROR(IF(VLOOKUP(AD709,$Y$5:$Y$504,1,0)&gt;0,$Y$3,""),IFERROR(IF(VLOOKUP(AD709,$Z$5:$Z$504,1,0)&gt;0,$Z$3,""),IFERROR(IF(VLOOKUP(AD709,$AA$5:$AA$64,1,0)&gt;0,$AA$3,""),"ERROR")))))</f>
        <v>EQUIPO 2</v>
      </c>
      <c r="AF709" s="49" t="str">
        <f t="shared" ref="AF709:AF772" ca="1" si="231">IFERROR(IF(VLOOKUP(AD709,$W$5:$W$504,1,0)&gt;0,$W$4,""),IFERROR(IF(VLOOKUP(AD709,$X$5:$X$504,1,0)&gt;0,$X$4,""),IFERROR(IF(VLOOKUP(AD709,$Y$5:$Y$504,1,0)&gt;0,$Y$4,""),IFERROR(IF(VLOOKUP(AD709,$Z$5:$Z$504,1,0)&gt;0,$Z$4,""),IFERROR(IF(VLOOKUP(AD709,$AA$5:$AA$64,1,0)&gt;0,$AA$3,""),"ERROR")))))</f>
        <v>FIN</v>
      </c>
      <c r="AG709" s="49">
        <f t="shared" ca="1" si="226"/>
        <v>1</v>
      </c>
      <c r="AH709" s="49">
        <f t="shared" ca="1" si="227"/>
        <v>1</v>
      </c>
      <c r="AI709" s="49">
        <f t="shared" ref="AI709:AI772" ca="1" si="232">IF(AG709=1,1,IF(AH709=1,1,0))</f>
        <v>1</v>
      </c>
      <c r="AJ709" s="49">
        <f t="shared" ref="AJ709:AJ772" ca="1" si="233">IF((IF(AG709=1,$F$3,0)+IF(AH709=1,$Q$3,0))&gt;$AR$2,$AR$2,IF(AG709=1,$F$3,0)+IF(AH709=1,$Q$3,0))</f>
        <v>9900</v>
      </c>
      <c r="AK709" s="49">
        <f t="shared" ref="AK709:AK772" ca="1" si="234">(AD710-AD709)*24</f>
        <v>148.92542326741386</v>
      </c>
      <c r="AL709" s="49">
        <f t="shared" ref="AL709:AL772" ca="1" si="235">AI709*AK709*AJ709</f>
        <v>1474361.6903473972</v>
      </c>
      <c r="AM709" s="49">
        <f t="shared" ca="1" si="228"/>
        <v>1474361.6903473972</v>
      </c>
      <c r="AN709" s="49">
        <f t="shared" ref="AN709:AN772" ca="1" si="236">YEAR(AD709)</f>
        <v>2027</v>
      </c>
      <c r="AO709" s="49">
        <f t="shared" ref="AO709:AO772" ca="1" si="237">MONTH(AD709)</f>
        <v>1</v>
      </c>
      <c r="AU709" s="25">
        <v>699</v>
      </c>
      <c r="AV709" s="25">
        <v>0.98541683532093882</v>
      </c>
      <c r="AW709" s="25">
        <v>0.98773249393261431</v>
      </c>
      <c r="AX709" s="25">
        <v>0.97454929912712551</v>
      </c>
      <c r="AY709" s="25">
        <v>0.98444024388477203</v>
      </c>
      <c r="AZ709" s="25">
        <v>0.98599546362916135</v>
      </c>
      <c r="BA709" s="25">
        <v>0.99296253652388589</v>
      </c>
      <c r="BB709" s="25">
        <v>0.99570377550392219</v>
      </c>
      <c r="BC709" s="25">
        <v>0.9816815187663781</v>
      </c>
      <c r="BD709" s="25">
        <v>0.98868867294540941</v>
      </c>
      <c r="BE709" s="25">
        <v>0.99738880275900421</v>
      </c>
      <c r="BF709" s="25">
        <v>0.98347943400083093</v>
      </c>
      <c r="BG709" s="25">
        <v>0.98644233666233827</v>
      </c>
      <c r="BH709" s="25">
        <v>0.97454929912712551</v>
      </c>
      <c r="BI709" s="25">
        <v>0.98707414451638753</v>
      </c>
    </row>
    <row r="710" spans="29:61">
      <c r="AC710" s="49">
        <v>707</v>
      </c>
      <c r="AD710" s="90">
        <f t="shared" ca="1" si="229"/>
        <v>46402.586320374212</v>
      </c>
      <c r="AE710" s="49" t="str">
        <f t="shared" ca="1" si="230"/>
        <v>EQUIPO 2</v>
      </c>
      <c r="AF710" s="49" t="str">
        <f t="shared" ca="1" si="231"/>
        <v>INICIO</v>
      </c>
      <c r="AG710" s="49">
        <f t="shared" ref="AG710:AG773" ca="1" si="238">IF(AE710&lt;&gt;$AG$3,AG709,IF(AF710="INICIO",0,IF(AF710="FIN",1,"ERROR")))</f>
        <v>1</v>
      </c>
      <c r="AH710" s="49">
        <f t="shared" ref="AH710:AH773" ca="1" si="239">IF(AE710&lt;&gt;$AH$3,AH709,IF(AF710="INICIO",0,IF(AF710="FIN",1,"ERROR")))</f>
        <v>0</v>
      </c>
      <c r="AI710" s="49">
        <f t="shared" ca="1" si="232"/>
        <v>1</v>
      </c>
      <c r="AJ710" s="49">
        <f t="shared" ca="1" si="233"/>
        <v>4500</v>
      </c>
      <c r="AK710" s="49">
        <f t="shared" ca="1" si="234"/>
        <v>3.6689166145515628</v>
      </c>
      <c r="AL710" s="49">
        <f t="shared" ca="1" si="235"/>
        <v>16510.124765482033</v>
      </c>
      <c r="AM710" s="49">
        <f t="shared" ca="1" si="228"/>
        <v>36322.274484060472</v>
      </c>
      <c r="AN710" s="49">
        <f t="shared" ca="1" si="236"/>
        <v>2027</v>
      </c>
      <c r="AO710" s="49">
        <f t="shared" ca="1" si="237"/>
        <v>1</v>
      </c>
      <c r="AU710" s="25">
        <v>700</v>
      </c>
      <c r="AV710" s="25">
        <v>0.99229463509307769</v>
      </c>
      <c r="AW710" s="25">
        <v>0.99027923772203208</v>
      </c>
      <c r="AX710" s="25">
        <v>0.98325650003288734</v>
      </c>
      <c r="AY710" s="25">
        <v>0.98239635035022643</v>
      </c>
      <c r="AZ710" s="25">
        <v>0.98739727551243939</v>
      </c>
      <c r="BA710" s="25">
        <v>0.99229569654886629</v>
      </c>
      <c r="BB710" s="25">
        <v>0.98781896852462725</v>
      </c>
      <c r="BC710" s="25">
        <v>0.98453512617976013</v>
      </c>
      <c r="BD710" s="25">
        <v>0.9834672540258842</v>
      </c>
      <c r="BE710" s="25">
        <v>0.98822334136792866</v>
      </c>
      <c r="BF710" s="25">
        <v>0.9921612994356882</v>
      </c>
      <c r="BG710" s="25">
        <v>0.98931372388605887</v>
      </c>
      <c r="BH710" s="25">
        <v>0.98239635035022643</v>
      </c>
      <c r="BI710" s="25">
        <v>0.98780313934453612</v>
      </c>
    </row>
    <row r="711" spans="29:61">
      <c r="AC711" s="49">
        <v>708</v>
      </c>
      <c r="AD711" s="90">
        <f t="shared" ca="1" si="229"/>
        <v>46402.739191899818</v>
      </c>
      <c r="AE711" s="49" t="str">
        <f t="shared" ca="1" si="230"/>
        <v>EQUIPO 2</v>
      </c>
      <c r="AF711" s="49" t="str">
        <f t="shared" ca="1" si="231"/>
        <v>FIN</v>
      </c>
      <c r="AG711" s="49">
        <f t="shared" ca="1" si="238"/>
        <v>1</v>
      </c>
      <c r="AH711" s="49">
        <f t="shared" ca="1" si="239"/>
        <v>1</v>
      </c>
      <c r="AI711" s="49">
        <f t="shared" ca="1" si="232"/>
        <v>1</v>
      </c>
      <c r="AJ711" s="49">
        <f t="shared" ca="1" si="233"/>
        <v>9900</v>
      </c>
      <c r="AK711" s="49">
        <f t="shared" ca="1" si="234"/>
        <v>395.87244032335002</v>
      </c>
      <c r="AL711" s="49">
        <f t="shared" ca="1" si="235"/>
        <v>3919137.1592011652</v>
      </c>
      <c r="AM711" s="49">
        <f t="shared" ca="1" si="228"/>
        <v>3919137.1592011652</v>
      </c>
      <c r="AN711" s="49">
        <f t="shared" ca="1" si="236"/>
        <v>2027</v>
      </c>
      <c r="AO711" s="49">
        <f t="shared" ca="1" si="237"/>
        <v>1</v>
      </c>
      <c r="AU711" s="25">
        <v>701</v>
      </c>
      <c r="AV711" s="25">
        <v>0.98620029769561801</v>
      </c>
      <c r="AW711" s="25">
        <v>0.97264815054672904</v>
      </c>
      <c r="AX711" s="25">
        <v>0.98698546754649397</v>
      </c>
      <c r="AY711" s="25">
        <v>0.97907819427167531</v>
      </c>
      <c r="AZ711" s="25">
        <v>0.98812980935794048</v>
      </c>
      <c r="BA711" s="25">
        <v>0.9869807134026346</v>
      </c>
      <c r="BB711" s="25">
        <v>0.98641497462224392</v>
      </c>
      <c r="BC711" s="25">
        <v>0.98229413247161457</v>
      </c>
      <c r="BD711" s="25">
        <v>0.98538587160522118</v>
      </c>
      <c r="BE711" s="25">
        <v>0.98304923420434065</v>
      </c>
      <c r="BF711" s="25">
        <v>0.9734396986860232</v>
      </c>
      <c r="BG711" s="25">
        <v>0.98253583224373608</v>
      </c>
      <c r="BH711" s="25">
        <v>0.97264815054672904</v>
      </c>
      <c r="BI711" s="25">
        <v>0.98279798424989429</v>
      </c>
    </row>
    <row r="712" spans="29:61">
      <c r="AC712" s="49">
        <v>709</v>
      </c>
      <c r="AD712" s="90">
        <f t="shared" ca="1" si="229"/>
        <v>46419.233876913291</v>
      </c>
      <c r="AE712" s="49" t="str">
        <f t="shared" ca="1" si="230"/>
        <v>EQUIPO 1</v>
      </c>
      <c r="AF712" s="49" t="str">
        <f t="shared" ca="1" si="231"/>
        <v>INICIO</v>
      </c>
      <c r="AG712" s="49">
        <f t="shared" ca="1" si="238"/>
        <v>0</v>
      </c>
      <c r="AH712" s="49">
        <f t="shared" ca="1" si="239"/>
        <v>1</v>
      </c>
      <c r="AI712" s="49">
        <f t="shared" ca="1" si="232"/>
        <v>1</v>
      </c>
      <c r="AJ712" s="49">
        <f t="shared" ca="1" si="233"/>
        <v>5400</v>
      </c>
      <c r="AK712" s="49">
        <f t="shared" ca="1" si="234"/>
        <v>3.5471476293168962</v>
      </c>
      <c r="AL712" s="49">
        <f t="shared" ca="1" si="235"/>
        <v>19154.597198311239</v>
      </c>
      <c r="AM712" s="49">
        <f t="shared" ca="1" si="228"/>
        <v>35116.761530237272</v>
      </c>
      <c r="AN712" s="49">
        <f t="shared" ca="1" si="236"/>
        <v>2027</v>
      </c>
      <c r="AO712" s="49">
        <f t="shared" ca="1" si="237"/>
        <v>2</v>
      </c>
      <c r="AU712" s="25">
        <v>702</v>
      </c>
      <c r="AV712" s="25">
        <v>0.98046355630274662</v>
      </c>
      <c r="AW712" s="25">
        <v>0.98854940550238701</v>
      </c>
      <c r="AX712" s="25">
        <v>0.99049839660954364</v>
      </c>
      <c r="AY712" s="25">
        <v>0.98672616739437313</v>
      </c>
      <c r="AZ712" s="25">
        <v>0.98409403227650316</v>
      </c>
      <c r="BA712" s="25">
        <v>0.98558997861962971</v>
      </c>
      <c r="BB712" s="25">
        <v>0.98782743795071959</v>
      </c>
      <c r="BC712" s="25">
        <v>0.98991017686284699</v>
      </c>
      <c r="BD712" s="25">
        <v>0.98434093305614501</v>
      </c>
      <c r="BE712" s="25">
        <v>0.98489221674245053</v>
      </c>
      <c r="BF712" s="25">
        <v>0.99311449546183916</v>
      </c>
      <c r="BG712" s="25">
        <v>0.98318162088097527</v>
      </c>
      <c r="BH712" s="25">
        <v>0.98046355630274662</v>
      </c>
      <c r="BI712" s="25">
        <v>0.98659064174804056</v>
      </c>
    </row>
    <row r="713" spans="29:61">
      <c r="AC713" s="49">
        <v>710</v>
      </c>
      <c r="AD713" s="90">
        <f t="shared" ca="1" si="229"/>
        <v>46419.381674731179</v>
      </c>
      <c r="AE713" s="49" t="str">
        <f t="shared" ca="1" si="230"/>
        <v>EQUIPO 1</v>
      </c>
      <c r="AF713" s="49" t="str">
        <f t="shared" ca="1" si="231"/>
        <v>FIN</v>
      </c>
      <c r="AG713" s="49">
        <f t="shared" ca="1" si="238"/>
        <v>1</v>
      </c>
      <c r="AH713" s="49">
        <f t="shared" ca="1" si="239"/>
        <v>1</v>
      </c>
      <c r="AI713" s="49">
        <f t="shared" ca="1" si="232"/>
        <v>1</v>
      </c>
      <c r="AJ713" s="49">
        <f t="shared" ca="1" si="233"/>
        <v>9900</v>
      </c>
      <c r="AK713" s="49">
        <f t="shared" ca="1" si="234"/>
        <v>61.642790341225918</v>
      </c>
      <c r="AL713" s="49">
        <f t="shared" ca="1" si="235"/>
        <v>610263.62437813659</v>
      </c>
      <c r="AM713" s="49">
        <f t="shared" ca="1" si="228"/>
        <v>610263.62437813659</v>
      </c>
      <c r="AN713" s="49">
        <f t="shared" ca="1" si="236"/>
        <v>2027</v>
      </c>
      <c r="AO713" s="49">
        <f t="shared" ca="1" si="237"/>
        <v>2</v>
      </c>
      <c r="AU713" s="25">
        <v>703</v>
      </c>
      <c r="AV713" s="25">
        <v>0.9838833746176423</v>
      </c>
      <c r="AW713" s="25">
        <v>0.98736310773691283</v>
      </c>
      <c r="AX713" s="25">
        <v>0.97996991615801088</v>
      </c>
      <c r="AY713" s="25">
        <v>0.99264752428480996</v>
      </c>
      <c r="AZ713" s="25">
        <v>0.99137813640555528</v>
      </c>
      <c r="BA713" s="25">
        <v>0.98041531698397699</v>
      </c>
      <c r="BB713" s="25">
        <v>0.99346589797701812</v>
      </c>
      <c r="BC713" s="25">
        <v>0.99515908937786612</v>
      </c>
      <c r="BD713" s="25">
        <v>0.98644929029005812</v>
      </c>
      <c r="BE713" s="25">
        <v>0.9907699445924173</v>
      </c>
      <c r="BF713" s="25">
        <v>0.98653998053077019</v>
      </c>
      <c r="BG713" s="25">
        <v>0.98485242375890014</v>
      </c>
      <c r="BH713" s="25">
        <v>0.97996991615801088</v>
      </c>
      <c r="BI713" s="25">
        <v>0.98771444862949964</v>
      </c>
    </row>
    <row r="714" spans="29:61">
      <c r="AC714" s="49">
        <v>711</v>
      </c>
      <c r="AD714" s="90">
        <f t="shared" ca="1" si="229"/>
        <v>46421.95012432873</v>
      </c>
      <c r="AE714" s="49" t="str">
        <f t="shared" ca="1" si="230"/>
        <v>EQUIPO 2</v>
      </c>
      <c r="AF714" s="49" t="str">
        <f t="shared" ca="1" si="231"/>
        <v>INICIO</v>
      </c>
      <c r="AG714" s="49">
        <f t="shared" ca="1" si="238"/>
        <v>1</v>
      </c>
      <c r="AH714" s="49">
        <f t="shared" ca="1" si="239"/>
        <v>0</v>
      </c>
      <c r="AI714" s="49">
        <f t="shared" ca="1" si="232"/>
        <v>1</v>
      </c>
      <c r="AJ714" s="49">
        <f t="shared" ca="1" si="233"/>
        <v>4500</v>
      </c>
      <c r="AK714" s="49">
        <f t="shared" ca="1" si="234"/>
        <v>3.7901067211059853</v>
      </c>
      <c r="AL714" s="49">
        <f t="shared" ca="1" si="235"/>
        <v>17055.480244976934</v>
      </c>
      <c r="AM714" s="49">
        <f t="shared" ca="1" si="228"/>
        <v>37522.056538949255</v>
      </c>
      <c r="AN714" s="49">
        <f t="shared" ca="1" si="236"/>
        <v>2027</v>
      </c>
      <c r="AO714" s="49">
        <f t="shared" ca="1" si="237"/>
        <v>2</v>
      </c>
      <c r="AU714" s="25">
        <v>704</v>
      </c>
      <c r="AV714" s="25">
        <v>0.98625182859684679</v>
      </c>
      <c r="AW714" s="25">
        <v>0.98742661239480567</v>
      </c>
      <c r="AX714" s="25">
        <v>0.98856973600651676</v>
      </c>
      <c r="AY714" s="25">
        <v>0.98642552036110454</v>
      </c>
      <c r="AZ714" s="25">
        <v>1</v>
      </c>
      <c r="BA714" s="25">
        <v>0.98765426759050712</v>
      </c>
      <c r="BB714" s="25">
        <v>0.98590314845730198</v>
      </c>
      <c r="BC714" s="25">
        <v>0.98569878437020575</v>
      </c>
      <c r="BD714" s="25">
        <v>0.99578240283806629</v>
      </c>
      <c r="BE714" s="25">
        <v>0.99092413705639748</v>
      </c>
      <c r="BF714" s="25">
        <v>0.98090737345233769</v>
      </c>
      <c r="BG714" s="25">
        <v>0.97972280663991473</v>
      </c>
      <c r="BH714" s="25">
        <v>0.97972280663991473</v>
      </c>
      <c r="BI714" s="25">
        <v>0.98798212694682463</v>
      </c>
    </row>
    <row r="715" spans="29:61">
      <c r="AC715" s="49">
        <v>712</v>
      </c>
      <c r="AD715" s="90">
        <f t="shared" ca="1" si="229"/>
        <v>46422.10804544211</v>
      </c>
      <c r="AE715" s="49" t="str">
        <f t="shared" ca="1" si="230"/>
        <v>EQUIPO 2</v>
      </c>
      <c r="AF715" s="49" t="str">
        <f t="shared" ca="1" si="231"/>
        <v>FIN</v>
      </c>
      <c r="AG715" s="49">
        <f t="shared" ca="1" si="238"/>
        <v>1</v>
      </c>
      <c r="AH715" s="49">
        <f t="shared" ca="1" si="239"/>
        <v>1</v>
      </c>
      <c r="AI715" s="49">
        <f t="shared" ca="1" si="232"/>
        <v>1</v>
      </c>
      <c r="AJ715" s="49">
        <f t="shared" ca="1" si="233"/>
        <v>9900</v>
      </c>
      <c r="AK715" s="49">
        <f t="shared" ca="1" si="234"/>
        <v>240.60013595607597</v>
      </c>
      <c r="AL715" s="49">
        <f t="shared" ca="1" si="235"/>
        <v>2381941.3459651521</v>
      </c>
      <c r="AM715" s="49">
        <f t="shared" ca="1" si="228"/>
        <v>2381941.3459651521</v>
      </c>
      <c r="AN715" s="49">
        <f t="shared" ca="1" si="236"/>
        <v>2027</v>
      </c>
      <c r="AO715" s="49">
        <f t="shared" ca="1" si="237"/>
        <v>2</v>
      </c>
      <c r="AU715" s="25">
        <v>705</v>
      </c>
      <c r="AV715" s="25">
        <v>0.98840372336882432</v>
      </c>
      <c r="AW715" s="25">
        <v>0.98830366908596334</v>
      </c>
      <c r="AX715" s="25">
        <v>0.98073035866673564</v>
      </c>
      <c r="AY715" s="25">
        <v>0.98735227951189442</v>
      </c>
      <c r="AZ715" s="25">
        <v>0.98337142725316029</v>
      </c>
      <c r="BA715" s="25">
        <v>0.98831205693793212</v>
      </c>
      <c r="BB715" s="25">
        <v>0.97733440164167584</v>
      </c>
      <c r="BC715" s="25">
        <v>0.99093917721580838</v>
      </c>
      <c r="BD715" s="25">
        <v>0.98061038285844293</v>
      </c>
      <c r="BE715" s="25">
        <v>0.99263743340614141</v>
      </c>
      <c r="BF715" s="25">
        <v>0.97771530723707245</v>
      </c>
      <c r="BG715" s="25">
        <v>0.99092281220657108</v>
      </c>
      <c r="BH715" s="25">
        <v>0.97733440164167584</v>
      </c>
      <c r="BI715" s="25">
        <v>0.98552930632274394</v>
      </c>
    </row>
    <row r="716" spans="29:61">
      <c r="AC716" s="49">
        <v>713</v>
      </c>
      <c r="AD716" s="90">
        <f t="shared" ca="1" si="229"/>
        <v>46432.133051106946</v>
      </c>
      <c r="AE716" s="49" t="str">
        <f t="shared" ca="1" si="230"/>
        <v>EQUIPO 2</v>
      </c>
      <c r="AF716" s="49" t="str">
        <f t="shared" ca="1" si="231"/>
        <v>INICIO</v>
      </c>
      <c r="AG716" s="49">
        <f t="shared" ca="1" si="238"/>
        <v>1</v>
      </c>
      <c r="AH716" s="49">
        <f t="shared" ca="1" si="239"/>
        <v>0</v>
      </c>
      <c r="AI716" s="49">
        <f t="shared" ca="1" si="232"/>
        <v>1</v>
      </c>
      <c r="AJ716" s="49">
        <f t="shared" ca="1" si="233"/>
        <v>4500</v>
      </c>
      <c r="AK716" s="49">
        <f t="shared" ca="1" si="234"/>
        <v>3.6425352450460196</v>
      </c>
      <c r="AL716" s="49">
        <f t="shared" ca="1" si="235"/>
        <v>16391.408602707088</v>
      </c>
      <c r="AM716" s="49">
        <f t="shared" ca="1" si="228"/>
        <v>36061.098925955594</v>
      </c>
      <c r="AN716" s="49">
        <f t="shared" ca="1" si="236"/>
        <v>2027</v>
      </c>
      <c r="AO716" s="49">
        <f t="shared" ca="1" si="237"/>
        <v>2</v>
      </c>
      <c r="AU716" s="25">
        <v>706</v>
      </c>
      <c r="AV716" s="25">
        <v>0.99255882725071087</v>
      </c>
      <c r="AW716" s="25">
        <v>0.98922401577554475</v>
      </c>
      <c r="AX716" s="25">
        <v>0.98849346506626723</v>
      </c>
      <c r="AY716" s="25">
        <v>0.98026041004744568</v>
      </c>
      <c r="AZ716" s="25">
        <v>0.98854840303968095</v>
      </c>
      <c r="BA716" s="25">
        <v>0.997500778292438</v>
      </c>
      <c r="BB716" s="25">
        <v>0.99737824507612771</v>
      </c>
      <c r="BC716" s="25">
        <v>0.98905508050229374</v>
      </c>
      <c r="BD716" s="25">
        <v>0.99481289399759354</v>
      </c>
      <c r="BE716" s="25">
        <v>0.98626651258918041</v>
      </c>
      <c r="BF716" s="25">
        <v>0.98540136586600424</v>
      </c>
      <c r="BG716" s="25">
        <v>0.9925797465920505</v>
      </c>
      <c r="BH716" s="25">
        <v>0.98026041004744568</v>
      </c>
      <c r="BI716" s="25">
        <v>0.99024431447918293</v>
      </c>
    </row>
    <row r="717" spans="29:61">
      <c r="AC717" s="49">
        <v>714</v>
      </c>
      <c r="AD717" s="90">
        <f t="shared" ca="1" si="229"/>
        <v>46432.284823408823</v>
      </c>
      <c r="AE717" s="49" t="str">
        <f t="shared" ca="1" si="230"/>
        <v>EQUIPO 2</v>
      </c>
      <c r="AF717" s="49" t="str">
        <f t="shared" ca="1" si="231"/>
        <v>FIN</v>
      </c>
      <c r="AG717" s="49">
        <f t="shared" ca="1" si="238"/>
        <v>1</v>
      </c>
      <c r="AH717" s="49">
        <f t="shared" ca="1" si="239"/>
        <v>1</v>
      </c>
      <c r="AI717" s="49">
        <f t="shared" ca="1" si="232"/>
        <v>1</v>
      </c>
      <c r="AJ717" s="49">
        <f t="shared" ca="1" si="233"/>
        <v>9900</v>
      </c>
      <c r="AK717" s="49">
        <f t="shared" ca="1" si="234"/>
        <v>29.908466754772235</v>
      </c>
      <c r="AL717" s="49">
        <f t="shared" ca="1" si="235"/>
        <v>296093.82087224512</v>
      </c>
      <c r="AM717" s="49">
        <f t="shared" ca="1" si="228"/>
        <v>296093.82087224512</v>
      </c>
      <c r="AN717" s="49">
        <f t="shared" ca="1" si="236"/>
        <v>2027</v>
      </c>
      <c r="AO717" s="49">
        <f t="shared" ca="1" si="237"/>
        <v>2</v>
      </c>
      <c r="AU717" s="25">
        <v>707</v>
      </c>
      <c r="AV717" s="25">
        <v>0.98928198723045757</v>
      </c>
      <c r="AW717" s="25">
        <v>0.98590769661515587</v>
      </c>
      <c r="AX717" s="25">
        <v>0.9834637733476691</v>
      </c>
      <c r="AY717" s="25">
        <v>0.98184538519549247</v>
      </c>
      <c r="AZ717" s="25">
        <v>0.98277958956343714</v>
      </c>
      <c r="BA717" s="25">
        <v>0.99375883430612066</v>
      </c>
      <c r="BB717" s="25">
        <v>0.9925022158273149</v>
      </c>
      <c r="BC717" s="25">
        <v>0.99099974110749012</v>
      </c>
      <c r="BD717" s="25">
        <v>0.99169712405715138</v>
      </c>
      <c r="BE717" s="25">
        <v>0.99051910861513248</v>
      </c>
      <c r="BF717" s="25">
        <v>0.98616180013312682</v>
      </c>
      <c r="BG717" s="25">
        <v>0.98149859557482033</v>
      </c>
      <c r="BH717" s="25">
        <v>0.98149859557482033</v>
      </c>
      <c r="BI717" s="25">
        <v>0.98755384350797459</v>
      </c>
    </row>
    <row r="718" spans="29:61">
      <c r="AC718" s="49">
        <v>715</v>
      </c>
      <c r="AD718" s="90">
        <f t="shared" ca="1" si="229"/>
        <v>46433.531009523605</v>
      </c>
      <c r="AE718" s="49" t="str">
        <f t="shared" ca="1" si="230"/>
        <v>EQUIPO 2</v>
      </c>
      <c r="AF718" s="49" t="str">
        <f t="shared" ca="1" si="231"/>
        <v>INICIO</v>
      </c>
      <c r="AG718" s="49">
        <f t="shared" ca="1" si="238"/>
        <v>1</v>
      </c>
      <c r="AH718" s="49">
        <f t="shared" ca="1" si="239"/>
        <v>0</v>
      </c>
      <c r="AI718" s="49">
        <f t="shared" ca="1" si="232"/>
        <v>1</v>
      </c>
      <c r="AJ718" s="49">
        <f t="shared" ca="1" si="233"/>
        <v>4500</v>
      </c>
      <c r="AK718" s="49">
        <f t="shared" ca="1" si="234"/>
        <v>3.4972252333536744</v>
      </c>
      <c r="AL718" s="49">
        <f t="shared" ca="1" si="235"/>
        <v>15737.513550091535</v>
      </c>
      <c r="AM718" s="49">
        <f t="shared" ca="1" si="228"/>
        <v>34622.529810201377</v>
      </c>
      <c r="AN718" s="49">
        <f t="shared" ca="1" si="236"/>
        <v>2027</v>
      </c>
      <c r="AO718" s="49">
        <f t="shared" ca="1" si="237"/>
        <v>2</v>
      </c>
      <c r="AU718" s="25">
        <v>708</v>
      </c>
      <c r="AV718" s="25">
        <v>0.97169542483395399</v>
      </c>
      <c r="AW718" s="25">
        <v>0.98551603761890194</v>
      </c>
      <c r="AX718" s="25">
        <v>0.99172958587909521</v>
      </c>
      <c r="AY718" s="25">
        <v>0.98067642673477295</v>
      </c>
      <c r="AZ718" s="25">
        <v>0.97762177102257497</v>
      </c>
      <c r="BA718" s="25">
        <v>0.9881726804278238</v>
      </c>
      <c r="BB718" s="25">
        <v>0.98435601697456487</v>
      </c>
      <c r="BC718" s="25">
        <v>0.98814652607913811</v>
      </c>
      <c r="BD718" s="25">
        <v>0.9854465224522605</v>
      </c>
      <c r="BE718" s="25">
        <v>0.98840013780097968</v>
      </c>
      <c r="BF718" s="25">
        <v>0.9923770802478511</v>
      </c>
      <c r="BG718" s="25">
        <v>0.99052109892327389</v>
      </c>
      <c r="BH718" s="25">
        <v>0.97169542483395399</v>
      </c>
      <c r="BI718" s="25">
        <v>0.98543018517002157</v>
      </c>
    </row>
    <row r="719" spans="29:61">
      <c r="AC719" s="49">
        <v>716</v>
      </c>
      <c r="AD719" s="90">
        <f t="shared" ca="1" si="229"/>
        <v>46433.676727241662</v>
      </c>
      <c r="AE719" s="49" t="str">
        <f t="shared" ca="1" si="230"/>
        <v>EQUIPO 2</v>
      </c>
      <c r="AF719" s="49" t="str">
        <f t="shared" ca="1" si="231"/>
        <v>FIN</v>
      </c>
      <c r="AG719" s="49">
        <f t="shared" ca="1" si="238"/>
        <v>1</v>
      </c>
      <c r="AH719" s="49">
        <f t="shared" ca="1" si="239"/>
        <v>1</v>
      </c>
      <c r="AI719" s="49">
        <f t="shared" ca="1" si="232"/>
        <v>1</v>
      </c>
      <c r="AJ719" s="49">
        <f t="shared" ca="1" si="233"/>
        <v>9900</v>
      </c>
      <c r="AK719" s="49">
        <f t="shared" ca="1" si="234"/>
        <v>190.77274797944119</v>
      </c>
      <c r="AL719" s="49">
        <f t="shared" ca="1" si="235"/>
        <v>1888650.2049964678</v>
      </c>
      <c r="AM719" s="49">
        <f t="shared" ca="1" si="228"/>
        <v>1888650.2049964678</v>
      </c>
      <c r="AN719" s="49">
        <f t="shared" ca="1" si="236"/>
        <v>2027</v>
      </c>
      <c r="AO719" s="49">
        <f t="shared" ca="1" si="237"/>
        <v>2</v>
      </c>
      <c r="AU719" s="25">
        <v>709</v>
      </c>
      <c r="AV719" s="25">
        <v>0.98973650695102533</v>
      </c>
      <c r="AW719" s="25">
        <v>0.98924784399097054</v>
      </c>
      <c r="AX719" s="25">
        <v>0.99783744784231221</v>
      </c>
      <c r="AY719" s="25">
        <v>0.99156602499278501</v>
      </c>
      <c r="AZ719" s="25">
        <v>0.99226654749483578</v>
      </c>
      <c r="BA719" s="25">
        <v>0.99106135556962061</v>
      </c>
      <c r="BB719" s="25">
        <v>0.98598638537400118</v>
      </c>
      <c r="BC719" s="25">
        <v>0.99030557357660709</v>
      </c>
      <c r="BD719" s="25">
        <v>0.99098958997113062</v>
      </c>
      <c r="BE719" s="25">
        <v>0.98590686705796549</v>
      </c>
      <c r="BF719" s="25">
        <v>0.99050242179274028</v>
      </c>
      <c r="BG719" s="25">
        <v>0.9814981948322512</v>
      </c>
      <c r="BH719" s="25">
        <v>0.9814981948322512</v>
      </c>
      <c r="BI719" s="25">
        <v>0.98971984550675407</v>
      </c>
    </row>
    <row r="720" spans="29:61">
      <c r="AC720" s="49">
        <v>717</v>
      </c>
      <c r="AD720" s="90">
        <f t="shared" ca="1" si="229"/>
        <v>46441.625591740805</v>
      </c>
      <c r="AE720" s="49" t="str">
        <f t="shared" ca="1" si="230"/>
        <v>EQUIPO 1</v>
      </c>
      <c r="AF720" s="49" t="str">
        <f t="shared" ca="1" si="231"/>
        <v>INICIO</v>
      </c>
      <c r="AG720" s="49">
        <f t="shared" ca="1" si="238"/>
        <v>0</v>
      </c>
      <c r="AH720" s="49">
        <f t="shared" ca="1" si="239"/>
        <v>1</v>
      </c>
      <c r="AI720" s="49">
        <f t="shared" ca="1" si="232"/>
        <v>1</v>
      </c>
      <c r="AJ720" s="49">
        <f t="shared" ca="1" si="233"/>
        <v>5400</v>
      </c>
      <c r="AK720" s="49">
        <f t="shared" ca="1" si="234"/>
        <v>3.7566083878045902</v>
      </c>
      <c r="AL720" s="49">
        <f t="shared" ca="1" si="235"/>
        <v>20285.685294144787</v>
      </c>
      <c r="AM720" s="49">
        <f t="shared" ca="1" si="228"/>
        <v>37190.423039265443</v>
      </c>
      <c r="AN720" s="49">
        <f t="shared" ca="1" si="236"/>
        <v>2027</v>
      </c>
      <c r="AO720" s="49">
        <f t="shared" ca="1" si="237"/>
        <v>2</v>
      </c>
      <c r="AU720" s="25">
        <v>710</v>
      </c>
      <c r="AV720" s="25">
        <v>0.98524917686604163</v>
      </c>
      <c r="AW720" s="25">
        <v>0.98757032758821406</v>
      </c>
      <c r="AX720" s="25">
        <v>0.98531389203857744</v>
      </c>
      <c r="AY720" s="25">
        <v>0.96748448398291464</v>
      </c>
      <c r="AZ720" s="25">
        <v>0.9851598734434196</v>
      </c>
      <c r="BA720" s="25">
        <v>0.98793116374334644</v>
      </c>
      <c r="BB720" s="25">
        <v>0.98488206956383229</v>
      </c>
      <c r="BC720" s="25">
        <v>0.98727557942911504</v>
      </c>
      <c r="BD720" s="25">
        <v>0.98033304644263886</v>
      </c>
      <c r="BE720" s="25">
        <v>0.98739175596734441</v>
      </c>
      <c r="BF720" s="25">
        <v>0.9883278147106247</v>
      </c>
      <c r="BG720" s="25">
        <v>0.99049715902431001</v>
      </c>
      <c r="BH720" s="25">
        <v>0.96748448398291464</v>
      </c>
      <c r="BI720" s="25">
        <v>0.98490046421948996</v>
      </c>
    </row>
    <row r="721" spans="29:61">
      <c r="AC721" s="49">
        <v>718</v>
      </c>
      <c r="AD721" s="90">
        <f t="shared" ca="1" si="229"/>
        <v>46441.782117090297</v>
      </c>
      <c r="AE721" s="49" t="str">
        <f t="shared" ca="1" si="230"/>
        <v>EQUIPO 1</v>
      </c>
      <c r="AF721" s="49" t="str">
        <f t="shared" ca="1" si="231"/>
        <v>FIN</v>
      </c>
      <c r="AG721" s="49">
        <f t="shared" ca="1" si="238"/>
        <v>1</v>
      </c>
      <c r="AH721" s="49">
        <f t="shared" ca="1" si="239"/>
        <v>1</v>
      </c>
      <c r="AI721" s="49">
        <f t="shared" ca="1" si="232"/>
        <v>1</v>
      </c>
      <c r="AJ721" s="49">
        <f t="shared" ca="1" si="233"/>
        <v>9900</v>
      </c>
      <c r="AK721" s="49">
        <f t="shared" ca="1" si="234"/>
        <v>61.199577156628948</v>
      </c>
      <c r="AL721" s="49">
        <f t="shared" ca="1" si="235"/>
        <v>605875.81385062658</v>
      </c>
      <c r="AM721" s="49">
        <f t="shared" ca="1" si="228"/>
        <v>605875.81385062658</v>
      </c>
      <c r="AN721" s="49">
        <f t="shared" ca="1" si="236"/>
        <v>2027</v>
      </c>
      <c r="AO721" s="49">
        <f t="shared" ca="1" si="237"/>
        <v>2</v>
      </c>
      <c r="AU721" s="25">
        <v>711</v>
      </c>
      <c r="AV721" s="25">
        <v>1</v>
      </c>
      <c r="AW721" s="25">
        <v>0.98655791718770869</v>
      </c>
      <c r="AX721" s="25">
        <v>0.98229535035960547</v>
      </c>
      <c r="AY721" s="25">
        <v>0.98751619239768662</v>
      </c>
      <c r="AZ721" s="25">
        <v>0.9899839671437739</v>
      </c>
      <c r="BA721" s="25">
        <v>0.98393118716434602</v>
      </c>
      <c r="BB721" s="25">
        <v>0.99318650535357234</v>
      </c>
      <c r="BC721" s="25">
        <v>0.98504759732523139</v>
      </c>
      <c r="BD721" s="25">
        <v>0.98749519036525435</v>
      </c>
      <c r="BE721" s="25">
        <v>0.99249959924835496</v>
      </c>
      <c r="BF721" s="25">
        <v>0.99363559040681471</v>
      </c>
      <c r="BG721" s="25">
        <v>0.98235617555463495</v>
      </c>
      <c r="BH721" s="25">
        <v>0.98229535035960547</v>
      </c>
      <c r="BI721" s="25">
        <v>0.98869726163185478</v>
      </c>
    </row>
    <row r="722" spans="29:61">
      <c r="AC722" s="49">
        <v>719</v>
      </c>
      <c r="AD722" s="90">
        <f t="shared" ca="1" si="229"/>
        <v>46444.332099471823</v>
      </c>
      <c r="AE722" s="49" t="str">
        <f t="shared" ca="1" si="230"/>
        <v>EQUIPO 1</v>
      </c>
      <c r="AF722" s="49" t="str">
        <f t="shared" ca="1" si="231"/>
        <v>INICIO</v>
      </c>
      <c r="AG722" s="49">
        <f t="shared" ca="1" si="238"/>
        <v>0</v>
      </c>
      <c r="AH722" s="49">
        <f t="shared" ca="1" si="239"/>
        <v>1</v>
      </c>
      <c r="AI722" s="49">
        <f t="shared" ca="1" si="232"/>
        <v>1</v>
      </c>
      <c r="AJ722" s="49">
        <f t="shared" ca="1" si="233"/>
        <v>5400</v>
      </c>
      <c r="AK722" s="49">
        <f t="shared" ca="1" si="234"/>
        <v>3.8427012101747096</v>
      </c>
      <c r="AL722" s="49">
        <f t="shared" ca="1" si="235"/>
        <v>20750.586534943432</v>
      </c>
      <c r="AM722" s="49">
        <f t="shared" ca="1" si="228"/>
        <v>38042.741980729625</v>
      </c>
      <c r="AN722" s="49">
        <f t="shared" ca="1" si="236"/>
        <v>2027</v>
      </c>
      <c r="AO722" s="49">
        <f t="shared" ca="1" si="237"/>
        <v>2</v>
      </c>
      <c r="AU722" s="25">
        <v>712</v>
      </c>
      <c r="AV722" s="25">
        <v>0.987602848049</v>
      </c>
      <c r="AW722" s="25">
        <v>0.99561984753196064</v>
      </c>
      <c r="AX722" s="25">
        <v>0.98332324416485539</v>
      </c>
      <c r="AY722" s="25">
        <v>0.97888207861752241</v>
      </c>
      <c r="AZ722" s="25">
        <v>0.99074716790815842</v>
      </c>
      <c r="BA722" s="25">
        <v>0.98104679780303616</v>
      </c>
      <c r="BB722" s="25">
        <v>0.98904630016519968</v>
      </c>
      <c r="BC722" s="25">
        <v>0.98325576501019607</v>
      </c>
      <c r="BD722" s="25">
        <v>0.98407501336002767</v>
      </c>
      <c r="BE722" s="25">
        <v>0.98812175435244942</v>
      </c>
      <c r="BF722" s="25">
        <v>0.98594189362078344</v>
      </c>
      <c r="BG722" s="25">
        <v>0.9869391892569509</v>
      </c>
      <c r="BH722" s="25">
        <v>0.97888207861752241</v>
      </c>
      <c r="BI722" s="25">
        <v>0.98629634343755856</v>
      </c>
    </row>
    <row r="723" spans="29:61">
      <c r="AC723" s="49">
        <v>720</v>
      </c>
      <c r="AD723" s="90">
        <f t="shared" ca="1" si="229"/>
        <v>46444.492212022247</v>
      </c>
      <c r="AE723" s="49" t="str">
        <f t="shared" ca="1" si="230"/>
        <v>EQUIPO 1</v>
      </c>
      <c r="AF723" s="49" t="str">
        <f t="shared" ca="1" si="231"/>
        <v>FIN</v>
      </c>
      <c r="AG723" s="49">
        <f t="shared" ca="1" si="238"/>
        <v>1</v>
      </c>
      <c r="AH723" s="49">
        <f t="shared" ca="1" si="239"/>
        <v>1</v>
      </c>
      <c r="AI723" s="49">
        <f t="shared" ca="1" si="232"/>
        <v>1</v>
      </c>
      <c r="AJ723" s="49">
        <f t="shared" ca="1" si="233"/>
        <v>9900</v>
      </c>
      <c r="AK723" s="49">
        <f t="shared" ca="1" si="234"/>
        <v>78.312836223165505</v>
      </c>
      <c r="AL723" s="49">
        <f t="shared" ca="1" si="235"/>
        <v>775297.0786093385</v>
      </c>
      <c r="AM723" s="49">
        <f t="shared" ca="1" si="228"/>
        <v>775297.0786093385</v>
      </c>
      <c r="AN723" s="49">
        <f t="shared" ca="1" si="236"/>
        <v>2027</v>
      </c>
      <c r="AO723" s="49">
        <f t="shared" ca="1" si="237"/>
        <v>2</v>
      </c>
      <c r="AU723" s="25">
        <v>713</v>
      </c>
      <c r="AV723" s="25">
        <v>0.98468797349943826</v>
      </c>
      <c r="AW723" s="25">
        <v>0.98523521413332726</v>
      </c>
      <c r="AX723" s="25">
        <v>0.98122847788687073</v>
      </c>
      <c r="AY723" s="25">
        <v>0.99282918590409741</v>
      </c>
      <c r="AZ723" s="25">
        <v>0.99097418678494964</v>
      </c>
      <c r="BA723" s="25">
        <v>0.98380534530528663</v>
      </c>
      <c r="BB723" s="25">
        <v>0.98569823000835677</v>
      </c>
      <c r="BC723" s="25">
        <v>0.98916016406876606</v>
      </c>
      <c r="BD723" s="25">
        <v>0.99100863722530619</v>
      </c>
      <c r="BE723" s="25">
        <v>0.98272481746559781</v>
      </c>
      <c r="BF723" s="25">
        <v>0.98349850356255175</v>
      </c>
      <c r="BG723" s="25">
        <v>0.98493940438098415</v>
      </c>
      <c r="BH723" s="25">
        <v>0.98122847788687073</v>
      </c>
      <c r="BI723" s="25">
        <v>0.98627357480231004</v>
      </c>
    </row>
    <row r="724" spans="29:61">
      <c r="AC724" s="49">
        <v>721</v>
      </c>
      <c r="AD724" s="90">
        <f t="shared" ca="1" si="229"/>
        <v>46447.755246864879</v>
      </c>
      <c r="AE724" s="49" t="str">
        <f t="shared" ca="1" si="230"/>
        <v>EQUIPO 2</v>
      </c>
      <c r="AF724" s="49" t="str">
        <f t="shared" ca="1" si="231"/>
        <v>INICIO</v>
      </c>
      <c r="AG724" s="49">
        <f t="shared" ca="1" si="238"/>
        <v>1</v>
      </c>
      <c r="AH724" s="49">
        <f t="shared" ca="1" si="239"/>
        <v>0</v>
      </c>
      <c r="AI724" s="49">
        <f t="shared" ca="1" si="232"/>
        <v>1</v>
      </c>
      <c r="AJ724" s="49">
        <f t="shared" ca="1" si="233"/>
        <v>4500</v>
      </c>
      <c r="AK724" s="49">
        <f t="shared" ca="1" si="234"/>
        <v>3.8036262786481529</v>
      </c>
      <c r="AL724" s="49">
        <f t="shared" ca="1" si="235"/>
        <v>17116.318253916688</v>
      </c>
      <c r="AM724" s="49">
        <f t="shared" ca="1" si="228"/>
        <v>37655.900158616714</v>
      </c>
      <c r="AN724" s="49">
        <f t="shared" ca="1" si="236"/>
        <v>2027</v>
      </c>
      <c r="AO724" s="49">
        <f t="shared" ca="1" si="237"/>
        <v>3</v>
      </c>
      <c r="AU724" s="25">
        <v>714</v>
      </c>
      <c r="AV724" s="25">
        <v>0.98768911394385428</v>
      </c>
      <c r="AW724" s="25">
        <v>0.98227043803633196</v>
      </c>
      <c r="AX724" s="25">
        <v>0.97852801284017099</v>
      </c>
      <c r="AY724" s="25">
        <v>0.98038143777649822</v>
      </c>
      <c r="AZ724" s="25">
        <v>0.99344367126688338</v>
      </c>
      <c r="BA724" s="25">
        <v>0.98580499608576788</v>
      </c>
      <c r="BB724" s="25">
        <v>0.98930138471385098</v>
      </c>
      <c r="BC724" s="25">
        <v>0.9883563380425392</v>
      </c>
      <c r="BD724" s="25">
        <v>0.99050171768836992</v>
      </c>
      <c r="BE724" s="25">
        <v>0.9828045099604632</v>
      </c>
      <c r="BF724" s="25">
        <v>0.9930194836071512</v>
      </c>
      <c r="BG724" s="25">
        <v>0.98263642849452093</v>
      </c>
      <c r="BH724" s="25">
        <v>0.97852801284017099</v>
      </c>
      <c r="BI724" s="25">
        <v>0.98624890208531424</v>
      </c>
    </row>
    <row r="725" spans="29:61">
      <c r="AC725" s="49">
        <v>722</v>
      </c>
      <c r="AD725" s="90">
        <f t="shared" ca="1" si="229"/>
        <v>46447.913731293156</v>
      </c>
      <c r="AE725" s="49" t="str">
        <f t="shared" ca="1" si="230"/>
        <v>EQUIPO 2</v>
      </c>
      <c r="AF725" s="49" t="str">
        <f t="shared" ca="1" si="231"/>
        <v>FIN</v>
      </c>
      <c r="AG725" s="49">
        <f t="shared" ca="1" si="238"/>
        <v>1</v>
      </c>
      <c r="AH725" s="49">
        <f t="shared" ca="1" si="239"/>
        <v>1</v>
      </c>
      <c r="AI725" s="49">
        <f t="shared" ca="1" si="232"/>
        <v>1</v>
      </c>
      <c r="AJ725" s="49">
        <f t="shared" ca="1" si="233"/>
        <v>9900</v>
      </c>
      <c r="AK725" s="49">
        <f t="shared" ca="1" si="234"/>
        <v>121.32968198909657</v>
      </c>
      <c r="AL725" s="49">
        <f t="shared" ca="1" si="235"/>
        <v>1201163.8516920561</v>
      </c>
      <c r="AM725" s="49">
        <f t="shared" ca="1" si="228"/>
        <v>1201163.8516920561</v>
      </c>
      <c r="AN725" s="49">
        <f t="shared" ca="1" si="236"/>
        <v>2027</v>
      </c>
      <c r="AO725" s="49">
        <f t="shared" ca="1" si="237"/>
        <v>3</v>
      </c>
      <c r="AU725" s="25">
        <v>715</v>
      </c>
      <c r="AV725" s="25">
        <v>0.98836784250363985</v>
      </c>
      <c r="AW725" s="25">
        <v>0.98051047303063166</v>
      </c>
      <c r="AX725" s="25">
        <v>0.98355212504555156</v>
      </c>
      <c r="AY725" s="25">
        <v>0.99345493653666606</v>
      </c>
      <c r="AZ725" s="25">
        <v>0.9800210168660799</v>
      </c>
      <c r="BA725" s="25">
        <v>0.98238916558863476</v>
      </c>
      <c r="BB725" s="25">
        <v>0.9936824316304026</v>
      </c>
      <c r="BC725" s="25">
        <v>0.99165267292383674</v>
      </c>
      <c r="BD725" s="25">
        <v>0.98390673595995093</v>
      </c>
      <c r="BE725" s="25">
        <v>0.97779778777681015</v>
      </c>
      <c r="BF725" s="25">
        <v>0.98707701015212512</v>
      </c>
      <c r="BG725" s="25">
        <v>0.97486804210813194</v>
      </c>
      <c r="BH725" s="25">
        <v>0.97486804210813194</v>
      </c>
      <c r="BI725" s="25">
        <v>0.98467352313155643</v>
      </c>
    </row>
    <row r="726" spans="29:61">
      <c r="AC726" s="49">
        <v>723</v>
      </c>
      <c r="AD726" s="90">
        <f t="shared" ca="1" si="229"/>
        <v>46452.969134709369</v>
      </c>
      <c r="AE726" s="49" t="str">
        <f t="shared" ca="1" si="230"/>
        <v>EQUIPO 2</v>
      </c>
      <c r="AF726" s="49" t="str">
        <f t="shared" ca="1" si="231"/>
        <v>INICIO</v>
      </c>
      <c r="AG726" s="49">
        <f t="shared" ca="1" si="238"/>
        <v>1</v>
      </c>
      <c r="AH726" s="49">
        <f t="shared" ca="1" si="239"/>
        <v>0</v>
      </c>
      <c r="AI726" s="49">
        <f t="shared" ca="1" si="232"/>
        <v>1</v>
      </c>
      <c r="AJ726" s="49">
        <f t="shared" ca="1" si="233"/>
        <v>4500</v>
      </c>
      <c r="AK726" s="49">
        <f t="shared" ca="1" si="234"/>
        <v>3.0260434859083034</v>
      </c>
      <c r="AL726" s="49">
        <f t="shared" ca="1" si="235"/>
        <v>13617.195686587365</v>
      </c>
      <c r="AM726" s="49">
        <f t="shared" ca="1" si="228"/>
        <v>29957.830510492204</v>
      </c>
      <c r="AN726" s="49">
        <f t="shared" ca="1" si="236"/>
        <v>2027</v>
      </c>
      <c r="AO726" s="49">
        <f t="shared" ca="1" si="237"/>
        <v>3</v>
      </c>
      <c r="AU726" s="25">
        <v>716</v>
      </c>
      <c r="AV726" s="25">
        <v>0.98265391900790588</v>
      </c>
      <c r="AW726" s="25">
        <v>0.98231623888739417</v>
      </c>
      <c r="AX726" s="25">
        <v>0.99298574485692892</v>
      </c>
      <c r="AY726" s="25">
        <v>0.98703060265863507</v>
      </c>
      <c r="AZ726" s="25">
        <v>0.98322081191209132</v>
      </c>
      <c r="BA726" s="25">
        <v>0.98615191514091383</v>
      </c>
      <c r="BB726" s="25">
        <v>0.98907696306918413</v>
      </c>
      <c r="BC726" s="25">
        <v>0.98920037985160236</v>
      </c>
      <c r="BD726" s="25">
        <v>0.98541176175969447</v>
      </c>
      <c r="BE726" s="25">
        <v>0.98394488332689589</v>
      </c>
      <c r="BF726" s="25">
        <v>0.98468884870429385</v>
      </c>
      <c r="BG726" s="25">
        <v>0.98416694641739144</v>
      </c>
      <c r="BH726" s="25">
        <v>0.98231623888739417</v>
      </c>
      <c r="BI726" s="25">
        <v>0.98589734962383635</v>
      </c>
    </row>
    <row r="727" spans="29:61">
      <c r="AC727" s="49">
        <v>724</v>
      </c>
      <c r="AD727" s="90">
        <f t="shared" ca="1" si="229"/>
        <v>46453.095219854615</v>
      </c>
      <c r="AE727" s="49" t="str">
        <f t="shared" ca="1" si="230"/>
        <v>EQUIPO 2</v>
      </c>
      <c r="AF727" s="49" t="str">
        <f t="shared" ca="1" si="231"/>
        <v>FIN</v>
      </c>
      <c r="AG727" s="49">
        <f t="shared" ca="1" si="238"/>
        <v>1</v>
      </c>
      <c r="AH727" s="49">
        <f t="shared" ca="1" si="239"/>
        <v>1</v>
      </c>
      <c r="AI727" s="49">
        <f t="shared" ca="1" si="232"/>
        <v>1</v>
      </c>
      <c r="AJ727" s="49">
        <f t="shared" ca="1" si="233"/>
        <v>9900</v>
      </c>
      <c r="AK727" s="49">
        <f t="shared" ca="1" si="234"/>
        <v>142.90798015863402</v>
      </c>
      <c r="AL727" s="49">
        <f t="shared" ca="1" si="235"/>
        <v>1414789.0035704768</v>
      </c>
      <c r="AM727" s="49">
        <f t="shared" ca="1" si="228"/>
        <v>1414789.0035704768</v>
      </c>
      <c r="AN727" s="49">
        <f t="shared" ca="1" si="236"/>
        <v>2027</v>
      </c>
      <c r="AO727" s="49">
        <f t="shared" ca="1" si="237"/>
        <v>3</v>
      </c>
      <c r="AU727" s="25">
        <v>717</v>
      </c>
      <c r="AV727" s="25">
        <v>0.97685832990556976</v>
      </c>
      <c r="AW727" s="25">
        <v>0.97080574314185264</v>
      </c>
      <c r="AX727" s="25">
        <v>0.99043486503534439</v>
      </c>
      <c r="AY727" s="25">
        <v>0.98652881770459477</v>
      </c>
      <c r="AZ727" s="25">
        <v>0.97762735847017057</v>
      </c>
      <c r="BA727" s="25">
        <v>0.98579602259972787</v>
      </c>
      <c r="BB727" s="25">
        <v>0.98586927528491497</v>
      </c>
      <c r="BC727" s="25">
        <v>0.97266874650260038</v>
      </c>
      <c r="BD727" s="25">
        <v>0.99788576105328819</v>
      </c>
      <c r="BE727" s="25">
        <v>0.98432600328121289</v>
      </c>
      <c r="BF727" s="25">
        <v>0.98251637464021435</v>
      </c>
      <c r="BG727" s="25">
        <v>0.98270728769122406</v>
      </c>
      <c r="BH727" s="25">
        <v>0.97080574314185264</v>
      </c>
      <c r="BI727" s="25">
        <v>0.98284201703526108</v>
      </c>
    </row>
    <row r="728" spans="29:61">
      <c r="AC728" s="49">
        <v>725</v>
      </c>
      <c r="AD728" s="90">
        <f t="shared" ca="1" si="229"/>
        <v>46459.049719027891</v>
      </c>
      <c r="AE728" s="49" t="str">
        <f t="shared" ca="1" si="230"/>
        <v>EQUIPO 2</v>
      </c>
      <c r="AF728" s="49" t="str">
        <f t="shared" ca="1" si="231"/>
        <v>INICIO</v>
      </c>
      <c r="AG728" s="49">
        <f t="shared" ca="1" si="238"/>
        <v>1</v>
      </c>
      <c r="AH728" s="49">
        <f t="shared" ca="1" si="239"/>
        <v>0</v>
      </c>
      <c r="AI728" s="49">
        <f t="shared" ca="1" si="232"/>
        <v>1</v>
      </c>
      <c r="AJ728" s="49">
        <f t="shared" ca="1" si="233"/>
        <v>4500</v>
      </c>
      <c r="AK728" s="49">
        <f t="shared" ca="1" si="234"/>
        <v>2.8004355377051979</v>
      </c>
      <c r="AL728" s="49">
        <f t="shared" ca="1" si="235"/>
        <v>12601.959919673391</v>
      </c>
      <c r="AM728" s="49">
        <f t="shared" ca="1" si="228"/>
        <v>27724.31182328146</v>
      </c>
      <c r="AN728" s="49">
        <f t="shared" ca="1" si="236"/>
        <v>2027</v>
      </c>
      <c r="AO728" s="49">
        <f t="shared" ca="1" si="237"/>
        <v>3</v>
      </c>
      <c r="AU728" s="25">
        <v>718</v>
      </c>
      <c r="AV728" s="25">
        <v>0.98965325999749687</v>
      </c>
      <c r="AW728" s="25">
        <v>0.98465548159265781</v>
      </c>
      <c r="AX728" s="25">
        <v>0.9760808100162971</v>
      </c>
      <c r="AY728" s="25">
        <v>0.98685376621043275</v>
      </c>
      <c r="AZ728" s="25">
        <v>0.99791044027843623</v>
      </c>
      <c r="BA728" s="25">
        <v>0.99381078719082072</v>
      </c>
      <c r="BB728" s="25">
        <v>0.97999960950326048</v>
      </c>
      <c r="BC728" s="25">
        <v>0.98588763244254285</v>
      </c>
      <c r="BD728" s="25">
        <v>0.97821975259026783</v>
      </c>
      <c r="BE728" s="25">
        <v>0.98606586747802316</v>
      </c>
      <c r="BF728" s="25">
        <v>0.9924886425836259</v>
      </c>
      <c r="BG728" s="25">
        <v>0.9882326337721673</v>
      </c>
      <c r="BH728" s="25">
        <v>0.9760808100162971</v>
      </c>
      <c r="BI728" s="25">
        <v>0.98661155499312625</v>
      </c>
    </row>
    <row r="729" spans="29:61">
      <c r="AC729" s="49">
        <v>726</v>
      </c>
      <c r="AD729" s="90">
        <f t="shared" ca="1" si="229"/>
        <v>46459.166403841962</v>
      </c>
      <c r="AE729" s="49" t="str">
        <f t="shared" ca="1" si="230"/>
        <v>EQUIPO 2</v>
      </c>
      <c r="AF729" s="49" t="str">
        <f t="shared" ca="1" si="231"/>
        <v>FIN</v>
      </c>
      <c r="AG729" s="49">
        <f t="shared" ca="1" si="238"/>
        <v>1</v>
      </c>
      <c r="AH729" s="49">
        <f t="shared" ca="1" si="239"/>
        <v>1</v>
      </c>
      <c r="AI729" s="49">
        <f t="shared" ca="1" si="232"/>
        <v>1</v>
      </c>
      <c r="AJ729" s="49">
        <f t="shared" ca="1" si="233"/>
        <v>9900</v>
      </c>
      <c r="AK729" s="49">
        <f t="shared" ca="1" si="234"/>
        <v>63.181335572618991</v>
      </c>
      <c r="AL729" s="49">
        <f t="shared" ca="1" si="235"/>
        <v>625495.22216892801</v>
      </c>
      <c r="AM729" s="49">
        <f t="shared" ca="1" si="228"/>
        <v>625495.22216892801</v>
      </c>
      <c r="AN729" s="49">
        <f t="shared" ca="1" si="236"/>
        <v>2027</v>
      </c>
      <c r="AO729" s="49">
        <f t="shared" ca="1" si="237"/>
        <v>3</v>
      </c>
      <c r="AU729" s="25">
        <v>719</v>
      </c>
      <c r="AV729" s="25">
        <v>0.97805742877436297</v>
      </c>
      <c r="AW729" s="25">
        <v>0.99264070072554089</v>
      </c>
      <c r="AX729" s="25">
        <v>0.98533696011725724</v>
      </c>
      <c r="AY729" s="25">
        <v>0.98495410450180187</v>
      </c>
      <c r="AZ729" s="25">
        <v>0.9776052375283063</v>
      </c>
      <c r="BA729" s="25">
        <v>0.98838292262483818</v>
      </c>
      <c r="BB729" s="25">
        <v>0.98886645317182709</v>
      </c>
      <c r="BC729" s="25">
        <v>0.99047909241653009</v>
      </c>
      <c r="BD729" s="25">
        <v>0.98156334603879758</v>
      </c>
      <c r="BE729" s="25">
        <v>0.98651678303862722</v>
      </c>
      <c r="BF729" s="25">
        <v>0.98120624146009294</v>
      </c>
      <c r="BG729" s="25">
        <v>0.98347182534048705</v>
      </c>
      <c r="BH729" s="25">
        <v>0.9776052375283063</v>
      </c>
      <c r="BI729" s="25">
        <v>0.98492746840852419</v>
      </c>
    </row>
    <row r="730" spans="29:61">
      <c r="AC730" s="49">
        <v>727</v>
      </c>
      <c r="AD730" s="90">
        <f t="shared" ca="1" si="229"/>
        <v>46461.798959490821</v>
      </c>
      <c r="AE730" s="49" t="str">
        <f t="shared" ca="1" si="230"/>
        <v>EQUIPO 1</v>
      </c>
      <c r="AF730" s="49" t="str">
        <f t="shared" ca="1" si="231"/>
        <v>INICIO</v>
      </c>
      <c r="AG730" s="49">
        <f t="shared" ca="1" si="238"/>
        <v>0</v>
      </c>
      <c r="AH730" s="49">
        <f t="shared" ca="1" si="239"/>
        <v>1</v>
      </c>
      <c r="AI730" s="49">
        <f t="shared" ca="1" si="232"/>
        <v>1</v>
      </c>
      <c r="AJ730" s="49">
        <f t="shared" ca="1" si="233"/>
        <v>5400</v>
      </c>
      <c r="AK730" s="49">
        <f t="shared" ca="1" si="234"/>
        <v>3.1647147226030938</v>
      </c>
      <c r="AL730" s="49">
        <f t="shared" ca="1" si="235"/>
        <v>17089.459502056707</v>
      </c>
      <c r="AM730" s="49">
        <f t="shared" ca="1" si="228"/>
        <v>31330.675753770629</v>
      </c>
      <c r="AN730" s="49">
        <f t="shared" ca="1" si="236"/>
        <v>2027</v>
      </c>
      <c r="AO730" s="49">
        <f t="shared" ca="1" si="237"/>
        <v>3</v>
      </c>
      <c r="AU730" s="25">
        <v>720</v>
      </c>
      <c r="AV730" s="25">
        <v>0.99281176717192976</v>
      </c>
      <c r="AW730" s="25">
        <v>0.99348951665009211</v>
      </c>
      <c r="AX730" s="25">
        <v>0.98936303025018524</v>
      </c>
      <c r="AY730" s="25">
        <v>0.97617170546259535</v>
      </c>
      <c r="AZ730" s="25">
        <v>0.98739099298522981</v>
      </c>
      <c r="BA730" s="25">
        <v>0.99029982195967359</v>
      </c>
      <c r="BB730" s="25">
        <v>0.97683006584482757</v>
      </c>
      <c r="BC730" s="25">
        <v>0.99275971829578569</v>
      </c>
      <c r="BD730" s="25">
        <v>0.98796791377803994</v>
      </c>
      <c r="BE730" s="25">
        <v>0.97849110496330971</v>
      </c>
      <c r="BF730" s="25">
        <v>0.99369056812402878</v>
      </c>
      <c r="BG730" s="25">
        <v>1</v>
      </c>
      <c r="BH730" s="25">
        <v>0.97617170546259535</v>
      </c>
      <c r="BI730" s="25">
        <v>0.98832650788525322</v>
      </c>
    </row>
    <row r="731" spans="29:61">
      <c r="AC731" s="49">
        <v>728</v>
      </c>
      <c r="AD731" s="90">
        <f t="shared" ca="1" si="229"/>
        <v>46461.930822604263</v>
      </c>
      <c r="AE731" s="49" t="str">
        <f t="shared" ca="1" si="230"/>
        <v>EQUIPO 1</v>
      </c>
      <c r="AF731" s="49" t="str">
        <f t="shared" ca="1" si="231"/>
        <v>FIN</v>
      </c>
      <c r="AG731" s="49">
        <f t="shared" ca="1" si="238"/>
        <v>1</v>
      </c>
      <c r="AH731" s="49">
        <f t="shared" ca="1" si="239"/>
        <v>1</v>
      </c>
      <c r="AI731" s="49">
        <f t="shared" ca="1" si="232"/>
        <v>1</v>
      </c>
      <c r="AJ731" s="49">
        <f t="shared" ca="1" si="233"/>
        <v>9900</v>
      </c>
      <c r="AK731" s="49">
        <f t="shared" ca="1" si="234"/>
        <v>147.52854432456661</v>
      </c>
      <c r="AL731" s="49">
        <f t="shared" ca="1" si="235"/>
        <v>1460532.5888132094</v>
      </c>
      <c r="AM731" s="49">
        <f t="shared" ca="1" si="228"/>
        <v>1460532.5888132094</v>
      </c>
      <c r="AN731" s="49">
        <f t="shared" ca="1" si="236"/>
        <v>2027</v>
      </c>
      <c r="AO731" s="49">
        <f t="shared" ca="1" si="237"/>
        <v>3</v>
      </c>
      <c r="AU731" s="25">
        <v>721</v>
      </c>
      <c r="AV731" s="25">
        <v>0.99568605103140162</v>
      </c>
      <c r="AW731" s="25">
        <v>0.99525671045577024</v>
      </c>
      <c r="AX731" s="25">
        <v>0.98537196718928166</v>
      </c>
      <c r="AY731" s="25">
        <v>0.98023925597561934</v>
      </c>
      <c r="AZ731" s="25">
        <v>0.99036348615095793</v>
      </c>
      <c r="BA731" s="25">
        <v>0.98478542991127171</v>
      </c>
      <c r="BB731" s="25">
        <v>0.98512141601999059</v>
      </c>
      <c r="BC731" s="25">
        <v>0.98741108947343148</v>
      </c>
      <c r="BD731" s="25">
        <v>0.97702429321910056</v>
      </c>
      <c r="BE731" s="25">
        <v>0.97375807935437086</v>
      </c>
      <c r="BF731" s="25">
        <v>0.98327312305616854</v>
      </c>
      <c r="BG731" s="25">
        <v>0.98285599379718147</v>
      </c>
      <c r="BH731" s="25">
        <v>0.97375807935437086</v>
      </c>
      <c r="BI731" s="25">
        <v>0.98510597343362138</v>
      </c>
    </row>
    <row r="732" spans="29:61">
      <c r="AC732" s="49">
        <v>729</v>
      </c>
      <c r="AD732" s="90">
        <f t="shared" ca="1" si="229"/>
        <v>46468.077845284453</v>
      </c>
      <c r="AE732" s="49" t="str">
        <f t="shared" ca="1" si="230"/>
        <v>EQUIPO 1</v>
      </c>
      <c r="AF732" s="49" t="str">
        <f t="shared" ca="1" si="231"/>
        <v>INICIO</v>
      </c>
      <c r="AG732" s="49">
        <f t="shared" ca="1" si="238"/>
        <v>0</v>
      </c>
      <c r="AH732" s="49">
        <f t="shared" ca="1" si="239"/>
        <v>1</v>
      </c>
      <c r="AI732" s="49">
        <f t="shared" ca="1" si="232"/>
        <v>1</v>
      </c>
      <c r="AJ732" s="49">
        <f t="shared" ca="1" si="233"/>
        <v>5400</v>
      </c>
      <c r="AK732" s="49">
        <f t="shared" ca="1" si="234"/>
        <v>3.0943259699852206</v>
      </c>
      <c r="AL732" s="49">
        <f t="shared" ca="1" si="235"/>
        <v>16709.360237920191</v>
      </c>
      <c r="AM732" s="49">
        <f t="shared" ca="1" si="228"/>
        <v>30633.827102853684</v>
      </c>
      <c r="AN732" s="49">
        <f t="shared" ca="1" si="236"/>
        <v>2027</v>
      </c>
      <c r="AO732" s="49">
        <f t="shared" ca="1" si="237"/>
        <v>3</v>
      </c>
      <c r="AU732" s="25">
        <v>722</v>
      </c>
      <c r="AV732" s="25">
        <v>0.98724619320220719</v>
      </c>
      <c r="AW732" s="25">
        <v>0.96797530253550834</v>
      </c>
      <c r="AX732" s="25">
        <v>0.98411717343413319</v>
      </c>
      <c r="AY732" s="25">
        <v>0.98210774331204587</v>
      </c>
      <c r="AZ732" s="25">
        <v>0.98645887296209689</v>
      </c>
      <c r="BA732" s="25">
        <v>0.98228963798808921</v>
      </c>
      <c r="BB732" s="25">
        <v>0.98556605060709024</v>
      </c>
      <c r="BC732" s="25">
        <v>0.99475798357280776</v>
      </c>
      <c r="BD732" s="25">
        <v>0.98956750262856141</v>
      </c>
      <c r="BE732" s="25">
        <v>0.98857269623258204</v>
      </c>
      <c r="BF732" s="25">
        <v>0.99209633352372539</v>
      </c>
      <c r="BG732" s="25">
        <v>0.99309202317303591</v>
      </c>
      <c r="BH732" s="25">
        <v>0.96797530253550834</v>
      </c>
      <c r="BI732" s="25">
        <v>0.98615495761672722</v>
      </c>
    </row>
    <row r="733" spans="29:61">
      <c r="AC733" s="49">
        <v>730</v>
      </c>
      <c r="AD733" s="90">
        <f t="shared" ca="1" si="229"/>
        <v>46468.206775533203</v>
      </c>
      <c r="AE733" s="49" t="str">
        <f t="shared" ca="1" si="230"/>
        <v>EQUIPO 1</v>
      </c>
      <c r="AF733" s="49" t="str">
        <f t="shared" ca="1" si="231"/>
        <v>FIN</v>
      </c>
      <c r="AG733" s="49">
        <f t="shared" ca="1" si="238"/>
        <v>1</v>
      </c>
      <c r="AH733" s="49">
        <f t="shared" ca="1" si="239"/>
        <v>1</v>
      </c>
      <c r="AI733" s="49">
        <f t="shared" ca="1" si="232"/>
        <v>1</v>
      </c>
      <c r="AJ733" s="49">
        <f t="shared" ca="1" si="233"/>
        <v>9900</v>
      </c>
      <c r="AK733" s="49">
        <f t="shared" ca="1" si="234"/>
        <v>59.895519216370303</v>
      </c>
      <c r="AL733" s="49">
        <f t="shared" ca="1" si="235"/>
        <v>592965.640242066</v>
      </c>
      <c r="AM733" s="49">
        <f t="shared" ca="1" si="228"/>
        <v>592965.640242066</v>
      </c>
      <c r="AN733" s="49">
        <f t="shared" ca="1" si="236"/>
        <v>2027</v>
      </c>
      <c r="AO733" s="49">
        <f t="shared" ca="1" si="237"/>
        <v>3</v>
      </c>
      <c r="AU733" s="25">
        <v>723</v>
      </c>
      <c r="AV733" s="25">
        <v>0.97770676715775717</v>
      </c>
      <c r="AW733" s="25">
        <v>0.99520356793928633</v>
      </c>
      <c r="AX733" s="25">
        <v>0.98596793924608706</v>
      </c>
      <c r="AY733" s="25">
        <v>0.99439933258894042</v>
      </c>
      <c r="AZ733" s="25">
        <v>0.99283145746306045</v>
      </c>
      <c r="BA733" s="25">
        <v>0.98844893276274715</v>
      </c>
      <c r="BB733" s="25">
        <v>0.98990009657832845</v>
      </c>
      <c r="BC733" s="25">
        <v>0.98636648210930122</v>
      </c>
      <c r="BD733" s="25">
        <v>0.97896557621060132</v>
      </c>
      <c r="BE733" s="25">
        <v>0.97609149780927718</v>
      </c>
      <c r="BF733" s="25">
        <v>0.98528161916577972</v>
      </c>
      <c r="BG733" s="25">
        <v>0.97955136182917257</v>
      </c>
      <c r="BH733" s="25">
        <v>0.97609149780927718</v>
      </c>
      <c r="BI733" s="25">
        <v>0.98583877193892644</v>
      </c>
    </row>
    <row r="734" spans="29:61">
      <c r="AC734" s="49">
        <v>731</v>
      </c>
      <c r="AD734" s="90">
        <f t="shared" ca="1" si="229"/>
        <v>46470.702422167218</v>
      </c>
      <c r="AE734" s="49" t="str">
        <f t="shared" ca="1" si="230"/>
        <v>EQUIPO 1</v>
      </c>
      <c r="AF734" s="49" t="str">
        <f t="shared" ca="1" si="231"/>
        <v>INICIO</v>
      </c>
      <c r="AG734" s="49">
        <f t="shared" ca="1" si="238"/>
        <v>0</v>
      </c>
      <c r="AH734" s="49">
        <f t="shared" ca="1" si="239"/>
        <v>1</v>
      </c>
      <c r="AI734" s="49">
        <f t="shared" ca="1" si="232"/>
        <v>1</v>
      </c>
      <c r="AJ734" s="49">
        <f t="shared" ca="1" si="233"/>
        <v>5400</v>
      </c>
      <c r="AK734" s="49">
        <f t="shared" ca="1" si="234"/>
        <v>3.3905813490855508</v>
      </c>
      <c r="AL734" s="49">
        <f t="shared" ca="1" si="235"/>
        <v>18309.139285061974</v>
      </c>
      <c r="AM734" s="49">
        <f t="shared" ca="1" si="228"/>
        <v>33566.755355946952</v>
      </c>
      <c r="AN734" s="49">
        <f t="shared" ca="1" si="236"/>
        <v>2027</v>
      </c>
      <c r="AO734" s="49">
        <f t="shared" ca="1" si="237"/>
        <v>3</v>
      </c>
      <c r="AU734" s="25">
        <v>724</v>
      </c>
      <c r="AV734" s="25">
        <v>0.99241559155740433</v>
      </c>
      <c r="AW734" s="25">
        <v>0.98179314262551587</v>
      </c>
      <c r="AX734" s="25">
        <v>1</v>
      </c>
      <c r="AY734" s="25">
        <v>0.97185866634806328</v>
      </c>
      <c r="AZ734" s="25">
        <v>0.98605479690378317</v>
      </c>
      <c r="BA734" s="25">
        <v>0.98725947472372688</v>
      </c>
      <c r="BB734" s="25">
        <v>0.98642113859753888</v>
      </c>
      <c r="BC734" s="25">
        <v>0.99536287168600446</v>
      </c>
      <c r="BD734" s="25">
        <v>0.99219224989688015</v>
      </c>
      <c r="BE734" s="25">
        <v>0.98308806473819343</v>
      </c>
      <c r="BF734" s="25">
        <v>0.98467092321472183</v>
      </c>
      <c r="BG734" s="25">
        <v>0.98695458459745178</v>
      </c>
      <c r="BH734" s="25">
        <v>0.97185866634806328</v>
      </c>
      <c r="BI734" s="25">
        <v>0.98743816929134731</v>
      </c>
    </row>
    <row r="735" spans="29:61">
      <c r="AC735" s="49">
        <v>732</v>
      </c>
      <c r="AD735" s="90">
        <f t="shared" ca="1" si="229"/>
        <v>46470.843696390097</v>
      </c>
      <c r="AE735" s="49" t="str">
        <f t="shared" ca="1" si="230"/>
        <v>EQUIPO 1</v>
      </c>
      <c r="AF735" s="49" t="str">
        <f t="shared" ca="1" si="231"/>
        <v>FIN</v>
      </c>
      <c r="AG735" s="49">
        <f t="shared" ca="1" si="238"/>
        <v>1</v>
      </c>
      <c r="AH735" s="49">
        <f t="shared" ca="1" si="239"/>
        <v>1</v>
      </c>
      <c r="AI735" s="49">
        <f t="shared" ca="1" si="232"/>
        <v>1</v>
      </c>
      <c r="AJ735" s="49">
        <f t="shared" ca="1" si="233"/>
        <v>9900</v>
      </c>
      <c r="AK735" s="49">
        <f t="shared" ca="1" si="234"/>
        <v>301.45540439448087</v>
      </c>
      <c r="AL735" s="49">
        <f t="shared" ca="1" si="235"/>
        <v>2984408.5035053603</v>
      </c>
      <c r="AM735" s="49">
        <f t="shared" ca="1" si="228"/>
        <v>2984408.5035053603</v>
      </c>
      <c r="AN735" s="49">
        <f t="shared" ca="1" si="236"/>
        <v>2027</v>
      </c>
      <c r="AO735" s="49">
        <f t="shared" ca="1" si="237"/>
        <v>3</v>
      </c>
      <c r="AU735" s="25">
        <v>725</v>
      </c>
      <c r="AV735" s="25">
        <v>0.98834450630308834</v>
      </c>
      <c r="AW735" s="25">
        <v>0.98031505376479988</v>
      </c>
      <c r="AX735" s="25">
        <v>0.98753032174168032</v>
      </c>
      <c r="AY735" s="25">
        <v>0.99183591196026999</v>
      </c>
      <c r="AZ735" s="25">
        <v>0.99767017625766452</v>
      </c>
      <c r="BA735" s="25">
        <v>0.98012281890423192</v>
      </c>
      <c r="BB735" s="25">
        <v>0.97994075721181217</v>
      </c>
      <c r="BC735" s="25">
        <v>0.98528878398181852</v>
      </c>
      <c r="BD735" s="25">
        <v>0.98999371388212731</v>
      </c>
      <c r="BE735" s="25">
        <v>0.98126154045943581</v>
      </c>
      <c r="BF735" s="25">
        <v>0.99448507462776348</v>
      </c>
      <c r="BG735" s="25">
        <v>0.99500533121704049</v>
      </c>
      <c r="BH735" s="25">
        <v>0.97994075721181217</v>
      </c>
      <c r="BI735" s="25">
        <v>0.98762154734237273</v>
      </c>
    </row>
    <row r="736" spans="29:61">
      <c r="AC736" s="49">
        <v>733</v>
      </c>
      <c r="AD736" s="90">
        <f t="shared" ca="1" si="229"/>
        <v>46483.404338239867</v>
      </c>
      <c r="AE736" s="49" t="str">
        <f t="shared" ca="1" si="230"/>
        <v>EQUIPO 1</v>
      </c>
      <c r="AF736" s="49" t="str">
        <f t="shared" ca="1" si="231"/>
        <v>INICIO</v>
      </c>
      <c r="AG736" s="49">
        <f t="shared" ca="1" si="238"/>
        <v>0</v>
      </c>
      <c r="AH736" s="49">
        <f t="shared" ca="1" si="239"/>
        <v>1</v>
      </c>
      <c r="AI736" s="49">
        <f t="shared" ca="1" si="232"/>
        <v>1</v>
      </c>
      <c r="AJ736" s="49">
        <f t="shared" ca="1" si="233"/>
        <v>5400</v>
      </c>
      <c r="AK736" s="49">
        <f t="shared" ca="1" si="234"/>
        <v>3.5476558024529368</v>
      </c>
      <c r="AL736" s="49">
        <f t="shared" ca="1" si="235"/>
        <v>19157.341333245859</v>
      </c>
      <c r="AM736" s="49">
        <f t="shared" ca="1" si="228"/>
        <v>35121.792444284074</v>
      </c>
      <c r="AN736" s="49">
        <f t="shared" ca="1" si="236"/>
        <v>2027</v>
      </c>
      <c r="AO736" s="49">
        <f t="shared" ca="1" si="237"/>
        <v>4</v>
      </c>
      <c r="AU736" s="25">
        <v>726</v>
      </c>
      <c r="AV736" s="25">
        <v>0.99253777566453649</v>
      </c>
      <c r="AW736" s="25">
        <v>0.97978747067018834</v>
      </c>
      <c r="AX736" s="25">
        <v>0.9865173014893337</v>
      </c>
      <c r="AY736" s="25">
        <v>0.99144826025416499</v>
      </c>
      <c r="AZ736" s="25">
        <v>0.98598488745466273</v>
      </c>
      <c r="BA736" s="25">
        <v>0.9745085804193826</v>
      </c>
      <c r="BB736" s="25">
        <v>0.98170298805360112</v>
      </c>
      <c r="BC736" s="25">
        <v>0.98705981371579865</v>
      </c>
      <c r="BD736" s="25">
        <v>0.99365517537394099</v>
      </c>
      <c r="BE736" s="25">
        <v>0.99180944977345942</v>
      </c>
      <c r="BF736" s="25">
        <v>0.99216529522395425</v>
      </c>
      <c r="BG736" s="25">
        <v>0.9786562623709264</v>
      </c>
      <c r="BH736" s="25">
        <v>0.9745085804193826</v>
      </c>
      <c r="BI736" s="25">
        <v>0.9862745611742364</v>
      </c>
    </row>
    <row r="737" spans="29:61">
      <c r="AC737" s="49">
        <v>734</v>
      </c>
      <c r="AD737" s="90">
        <f t="shared" ca="1" si="229"/>
        <v>46483.552157231636</v>
      </c>
      <c r="AE737" s="49" t="str">
        <f t="shared" ca="1" si="230"/>
        <v>EQUIPO 1</v>
      </c>
      <c r="AF737" s="49" t="str">
        <f t="shared" ca="1" si="231"/>
        <v>FIN</v>
      </c>
      <c r="AG737" s="49">
        <f t="shared" ca="1" si="238"/>
        <v>1</v>
      </c>
      <c r="AH737" s="49">
        <f t="shared" ca="1" si="239"/>
        <v>1</v>
      </c>
      <c r="AI737" s="49">
        <f t="shared" ca="1" si="232"/>
        <v>1</v>
      </c>
      <c r="AJ737" s="49">
        <f t="shared" ca="1" si="233"/>
        <v>9900</v>
      </c>
      <c r="AK737" s="49">
        <f t="shared" ca="1" si="234"/>
        <v>236.85817101976136</v>
      </c>
      <c r="AL737" s="49">
        <f t="shared" ca="1" si="235"/>
        <v>2344895.8930956377</v>
      </c>
      <c r="AM737" s="49">
        <f t="shared" ca="1" si="228"/>
        <v>2344895.8930956377</v>
      </c>
      <c r="AN737" s="49">
        <f t="shared" ca="1" si="236"/>
        <v>2027</v>
      </c>
      <c r="AO737" s="49">
        <f t="shared" ca="1" si="237"/>
        <v>4</v>
      </c>
      <c r="AU737" s="25">
        <v>727</v>
      </c>
      <c r="AV737" s="25">
        <v>0.98136986405657045</v>
      </c>
      <c r="AW737" s="25">
        <v>0.99102385983941665</v>
      </c>
      <c r="AX737" s="25">
        <v>0.97853518416863949</v>
      </c>
      <c r="AY737" s="25">
        <v>0.9923665017777239</v>
      </c>
      <c r="AZ737" s="25">
        <v>0.99019358105958954</v>
      </c>
      <c r="BA737" s="25">
        <v>0.99322215426348537</v>
      </c>
      <c r="BB737" s="25">
        <v>0.99210502613887885</v>
      </c>
      <c r="BC737" s="25">
        <v>0.98476756621179939</v>
      </c>
      <c r="BD737" s="25">
        <v>0.98377559353968569</v>
      </c>
      <c r="BE737" s="25">
        <v>0.99330191109085364</v>
      </c>
      <c r="BF737" s="25">
        <v>0.97993549473590746</v>
      </c>
      <c r="BG737" s="25">
        <v>0.98436668215371925</v>
      </c>
      <c r="BH737" s="25">
        <v>0.97853518416863949</v>
      </c>
      <c r="BI737" s="25">
        <v>0.98706156549458479</v>
      </c>
    </row>
    <row r="738" spans="29:61">
      <c r="AC738" s="49">
        <v>735</v>
      </c>
      <c r="AD738" s="90">
        <f t="shared" ca="1" si="229"/>
        <v>46493.421247690792</v>
      </c>
      <c r="AE738" s="49" t="str">
        <f t="shared" ca="1" si="230"/>
        <v>EQUIPO 2</v>
      </c>
      <c r="AF738" s="49" t="str">
        <f t="shared" ca="1" si="231"/>
        <v>INICIO</v>
      </c>
      <c r="AG738" s="49">
        <f t="shared" ca="1" si="238"/>
        <v>1</v>
      </c>
      <c r="AH738" s="49">
        <f t="shared" ca="1" si="239"/>
        <v>0</v>
      </c>
      <c r="AI738" s="49">
        <f t="shared" ca="1" si="232"/>
        <v>1</v>
      </c>
      <c r="AJ738" s="49">
        <f t="shared" ca="1" si="233"/>
        <v>4500</v>
      </c>
      <c r="AK738" s="49">
        <f t="shared" ca="1" si="234"/>
        <v>3.3523513116524555</v>
      </c>
      <c r="AL738" s="49">
        <f t="shared" ca="1" si="235"/>
        <v>15085.58090243605</v>
      </c>
      <c r="AM738" s="49">
        <f t="shared" ca="1" si="228"/>
        <v>33188.277985359309</v>
      </c>
      <c r="AN738" s="49">
        <f t="shared" ca="1" si="236"/>
        <v>2027</v>
      </c>
      <c r="AO738" s="49">
        <f t="shared" ca="1" si="237"/>
        <v>4</v>
      </c>
      <c r="AU738" s="25">
        <v>728</v>
      </c>
      <c r="AV738" s="25">
        <v>0.99587060735930477</v>
      </c>
      <c r="AW738" s="25">
        <v>0.9855610367057791</v>
      </c>
      <c r="AX738" s="25">
        <v>0.98666956240939097</v>
      </c>
      <c r="AY738" s="25">
        <v>0.99335312021685251</v>
      </c>
      <c r="AZ738" s="25">
        <v>0.98762670397257313</v>
      </c>
      <c r="BA738" s="25">
        <v>0.98616397664954991</v>
      </c>
      <c r="BB738" s="25">
        <v>0.99515652533766463</v>
      </c>
      <c r="BC738" s="25">
        <v>0.98349007702587798</v>
      </c>
      <c r="BD738" s="25">
        <v>0.98402315942553753</v>
      </c>
      <c r="BE738" s="25">
        <v>0.98782141250355493</v>
      </c>
      <c r="BF738" s="25">
        <v>0.99531846634325283</v>
      </c>
      <c r="BG738" s="25">
        <v>0.98840369859021904</v>
      </c>
      <c r="BH738" s="25">
        <v>0.98349007702587798</v>
      </c>
      <c r="BI738" s="25">
        <v>0.98907481165670619</v>
      </c>
    </row>
    <row r="739" spans="29:61">
      <c r="AC739" s="49">
        <v>736</v>
      </c>
      <c r="AD739" s="90">
        <f t="shared" ca="1" si="229"/>
        <v>46493.560928995445</v>
      </c>
      <c r="AE739" s="49" t="str">
        <f t="shared" ca="1" si="230"/>
        <v>EQUIPO 2</v>
      </c>
      <c r="AF739" s="49" t="str">
        <f t="shared" ca="1" si="231"/>
        <v>FIN</v>
      </c>
      <c r="AG739" s="49">
        <f t="shared" ca="1" si="238"/>
        <v>1</v>
      </c>
      <c r="AH739" s="49">
        <f t="shared" ca="1" si="239"/>
        <v>1</v>
      </c>
      <c r="AI739" s="49">
        <f t="shared" ca="1" si="232"/>
        <v>1</v>
      </c>
      <c r="AJ739" s="49">
        <f t="shared" ca="1" si="233"/>
        <v>9900</v>
      </c>
      <c r="AK739" s="49">
        <f t="shared" ca="1" si="234"/>
        <v>58.442019267822616</v>
      </c>
      <c r="AL739" s="49">
        <f t="shared" ca="1" si="235"/>
        <v>578575.9907514439</v>
      </c>
      <c r="AM739" s="49">
        <f t="shared" ca="1" si="228"/>
        <v>578575.9907514439</v>
      </c>
      <c r="AN739" s="49">
        <f t="shared" ca="1" si="236"/>
        <v>2027</v>
      </c>
      <c r="AO739" s="49">
        <f t="shared" ca="1" si="237"/>
        <v>4</v>
      </c>
      <c r="AU739" s="25">
        <v>729</v>
      </c>
      <c r="AV739" s="25">
        <v>0.99044458607681785</v>
      </c>
      <c r="AW739" s="25">
        <v>0.98276009870596814</v>
      </c>
      <c r="AX739" s="25">
        <v>0.98089795043094363</v>
      </c>
      <c r="AY739" s="25">
        <v>0.9888056126382927</v>
      </c>
      <c r="AZ739" s="25">
        <v>0.99369942975576009</v>
      </c>
      <c r="BA739" s="25">
        <v>0.98145408113266563</v>
      </c>
      <c r="BB739" s="25">
        <v>0.97954505778350009</v>
      </c>
      <c r="BC739" s="25">
        <v>0.98743514085596862</v>
      </c>
      <c r="BD739" s="25">
        <v>0.99530747189596436</v>
      </c>
      <c r="BE739" s="25">
        <v>0.98588589652693392</v>
      </c>
      <c r="BF739" s="25">
        <v>0.98227205073981705</v>
      </c>
      <c r="BG739" s="25">
        <v>0.98872888508932455</v>
      </c>
      <c r="BH739" s="25">
        <v>0.97954505778350009</v>
      </c>
      <c r="BI739" s="25">
        <v>0.98642822305169997</v>
      </c>
    </row>
    <row r="740" spans="29:61">
      <c r="AC740" s="49">
        <v>737</v>
      </c>
      <c r="AD740" s="90">
        <f t="shared" ca="1" si="229"/>
        <v>46495.996013131604</v>
      </c>
      <c r="AE740" s="49" t="str">
        <f t="shared" ca="1" si="230"/>
        <v>EQUIPO 2</v>
      </c>
      <c r="AF740" s="49" t="str">
        <f t="shared" ca="1" si="231"/>
        <v>INICIO</v>
      </c>
      <c r="AG740" s="49">
        <f t="shared" ca="1" si="238"/>
        <v>1</v>
      </c>
      <c r="AH740" s="49">
        <f t="shared" ca="1" si="239"/>
        <v>0</v>
      </c>
      <c r="AI740" s="49">
        <f t="shared" ca="1" si="232"/>
        <v>1</v>
      </c>
      <c r="AJ740" s="49">
        <f t="shared" ca="1" si="233"/>
        <v>4500</v>
      </c>
      <c r="AK740" s="49">
        <f t="shared" ca="1" si="234"/>
        <v>2.9597514838096686</v>
      </c>
      <c r="AL740" s="49">
        <f t="shared" ca="1" si="235"/>
        <v>13318.881677143509</v>
      </c>
      <c r="AM740" s="49">
        <f t="shared" ca="1" si="228"/>
        <v>29301.539689715719</v>
      </c>
      <c r="AN740" s="49">
        <f t="shared" ca="1" si="236"/>
        <v>2027</v>
      </c>
      <c r="AO740" s="49">
        <f t="shared" ca="1" si="237"/>
        <v>4</v>
      </c>
      <c r="AU740" s="25">
        <v>730</v>
      </c>
      <c r="AV740" s="25">
        <v>0.98752105095528275</v>
      </c>
      <c r="AW740" s="25">
        <v>0.97638516142811416</v>
      </c>
      <c r="AX740" s="25">
        <v>0.98982626167178911</v>
      </c>
      <c r="AY740" s="25">
        <v>0.98270188968679373</v>
      </c>
      <c r="AZ740" s="25">
        <v>0.9907434719275936</v>
      </c>
      <c r="BA740" s="25">
        <v>0.99533276702586038</v>
      </c>
      <c r="BB740" s="25">
        <v>0.98320529174534643</v>
      </c>
      <c r="BC740" s="25">
        <v>0.98184844309115271</v>
      </c>
      <c r="BD740" s="25">
        <v>0.97455415899289288</v>
      </c>
      <c r="BE740" s="25">
        <v>0.99293296093153516</v>
      </c>
      <c r="BF740" s="25">
        <v>0.98110533192249749</v>
      </c>
      <c r="BG740" s="25">
        <v>0.98873664040823528</v>
      </c>
      <c r="BH740" s="25">
        <v>0.97455415899289288</v>
      </c>
      <c r="BI740" s="25">
        <v>0.98541858372971158</v>
      </c>
    </row>
    <row r="741" spans="29:61">
      <c r="AC741" s="49">
        <v>738</v>
      </c>
      <c r="AD741" s="90">
        <f t="shared" ca="1" si="229"/>
        <v>46496.119336110096</v>
      </c>
      <c r="AE741" s="49" t="str">
        <f t="shared" ca="1" si="230"/>
        <v>EQUIPO 2</v>
      </c>
      <c r="AF741" s="49" t="str">
        <f t="shared" ca="1" si="231"/>
        <v>FIN</v>
      </c>
      <c r="AG741" s="49">
        <f t="shared" ca="1" si="238"/>
        <v>1</v>
      </c>
      <c r="AH741" s="49">
        <f t="shared" ca="1" si="239"/>
        <v>1</v>
      </c>
      <c r="AI741" s="49">
        <f t="shared" ca="1" si="232"/>
        <v>1</v>
      </c>
      <c r="AJ741" s="49">
        <f t="shared" ca="1" si="233"/>
        <v>9900</v>
      </c>
      <c r="AK741" s="49">
        <f t="shared" ca="1" si="234"/>
        <v>108.53601270454237</v>
      </c>
      <c r="AL741" s="49">
        <f t="shared" ca="1" si="235"/>
        <v>1074506.5257749695</v>
      </c>
      <c r="AM741" s="49">
        <f t="shared" ca="1" si="228"/>
        <v>1074506.5257749695</v>
      </c>
      <c r="AN741" s="49">
        <f t="shared" ca="1" si="236"/>
        <v>2027</v>
      </c>
      <c r="AO741" s="49">
        <f t="shared" ca="1" si="237"/>
        <v>4</v>
      </c>
      <c r="AU741" s="25">
        <v>731</v>
      </c>
      <c r="AV741" s="25">
        <v>0.98825901460868681</v>
      </c>
      <c r="AW741" s="25">
        <v>0.96656486551539633</v>
      </c>
      <c r="AX741" s="25">
        <v>0.98440937641847603</v>
      </c>
      <c r="AY741" s="25">
        <v>0.98502497347847073</v>
      </c>
      <c r="AZ741" s="25">
        <v>0.98837200507927114</v>
      </c>
      <c r="BA741" s="25">
        <v>0.9798651273441269</v>
      </c>
      <c r="BB741" s="25">
        <v>0.98480541825087875</v>
      </c>
      <c r="BC741" s="25">
        <v>0.987875738083698</v>
      </c>
      <c r="BD741" s="25">
        <v>0.98469091850664348</v>
      </c>
      <c r="BE741" s="25">
        <v>1</v>
      </c>
      <c r="BF741" s="25">
        <v>0.9979973460830287</v>
      </c>
      <c r="BG741" s="25">
        <v>0.97930991820190205</v>
      </c>
      <c r="BH741" s="25">
        <v>0.96656486551539633</v>
      </c>
      <c r="BI741" s="25">
        <v>0.98557080438940525</v>
      </c>
    </row>
    <row r="742" spans="29:61">
      <c r="AC742" s="49">
        <v>739</v>
      </c>
      <c r="AD742" s="90">
        <f t="shared" ca="1" si="229"/>
        <v>46500.641669972785</v>
      </c>
      <c r="AE742" s="49" t="str">
        <f t="shared" ca="1" si="230"/>
        <v>EQUIPO 1</v>
      </c>
      <c r="AF742" s="49" t="str">
        <f t="shared" ca="1" si="231"/>
        <v>INICIO</v>
      </c>
      <c r="AG742" s="49">
        <f t="shared" ca="1" si="238"/>
        <v>0</v>
      </c>
      <c r="AH742" s="49">
        <f t="shared" ca="1" si="239"/>
        <v>1</v>
      </c>
      <c r="AI742" s="49">
        <f t="shared" ca="1" si="232"/>
        <v>1</v>
      </c>
      <c r="AJ742" s="49">
        <f t="shared" ca="1" si="233"/>
        <v>5400</v>
      </c>
      <c r="AK742" s="49">
        <f t="shared" ca="1" si="234"/>
        <v>4.1805916159646586</v>
      </c>
      <c r="AL742" s="49">
        <f t="shared" ca="1" si="235"/>
        <v>22575.194726209156</v>
      </c>
      <c r="AM742" s="49">
        <f t="shared" ca="1" si="228"/>
        <v>41387.85699805012</v>
      </c>
      <c r="AN742" s="49">
        <f t="shared" ca="1" si="236"/>
        <v>2027</v>
      </c>
      <c r="AO742" s="49">
        <f t="shared" ca="1" si="237"/>
        <v>4</v>
      </c>
      <c r="AU742" s="25">
        <v>732</v>
      </c>
      <c r="AV742" s="25">
        <v>1</v>
      </c>
      <c r="AW742" s="25">
        <v>0.98799329298651939</v>
      </c>
      <c r="AX742" s="25">
        <v>0.97871231536167236</v>
      </c>
      <c r="AY742" s="25">
        <v>0.98444694504478203</v>
      </c>
      <c r="AZ742" s="25">
        <v>0.9823697452582596</v>
      </c>
      <c r="BA742" s="25">
        <v>0.98351256439381141</v>
      </c>
      <c r="BB742" s="25">
        <v>0.99237428449313292</v>
      </c>
      <c r="BC742" s="25">
        <v>0.98646165623404969</v>
      </c>
      <c r="BD742" s="25">
        <v>0.98452040237203298</v>
      </c>
      <c r="BE742" s="25">
        <v>0.98218685919867876</v>
      </c>
      <c r="BF742" s="25">
        <v>0.98741366373944772</v>
      </c>
      <c r="BG742" s="25">
        <v>0.98681134177410501</v>
      </c>
      <c r="BH742" s="25">
        <v>0.97871231536167236</v>
      </c>
      <c r="BI742" s="25">
        <v>0.98638401774534146</v>
      </c>
    </row>
    <row r="743" spans="29:61">
      <c r="AC743" s="49">
        <v>740</v>
      </c>
      <c r="AD743" s="90">
        <f t="shared" ca="1" si="229"/>
        <v>46500.815861290117</v>
      </c>
      <c r="AE743" s="49" t="str">
        <f t="shared" ca="1" si="230"/>
        <v>EQUIPO 1</v>
      </c>
      <c r="AF743" s="49" t="str">
        <f t="shared" ca="1" si="231"/>
        <v>FIN</v>
      </c>
      <c r="AG743" s="49">
        <f t="shared" ca="1" si="238"/>
        <v>1</v>
      </c>
      <c r="AH743" s="49">
        <f t="shared" ca="1" si="239"/>
        <v>1</v>
      </c>
      <c r="AI743" s="49">
        <f t="shared" ca="1" si="232"/>
        <v>1</v>
      </c>
      <c r="AJ743" s="49">
        <f t="shared" ca="1" si="233"/>
        <v>9900</v>
      </c>
      <c r="AK743" s="49">
        <f t="shared" ca="1" si="234"/>
        <v>125.99133251351304</v>
      </c>
      <c r="AL743" s="49">
        <f t="shared" ca="1" si="235"/>
        <v>1247314.1918837791</v>
      </c>
      <c r="AM743" s="49">
        <f t="shared" ca="1" si="228"/>
        <v>1247314.1918837791</v>
      </c>
      <c r="AN743" s="49">
        <f t="shared" ca="1" si="236"/>
        <v>2027</v>
      </c>
      <c r="AO743" s="49">
        <f t="shared" ca="1" si="237"/>
        <v>4</v>
      </c>
      <c r="AU743" s="25">
        <v>733</v>
      </c>
      <c r="AV743" s="25">
        <v>0.98251137292516599</v>
      </c>
      <c r="AW743" s="25">
        <v>0.98874513496928329</v>
      </c>
      <c r="AX743" s="25">
        <v>0.98582712359655367</v>
      </c>
      <c r="AY743" s="25">
        <v>0.99400981863139104</v>
      </c>
      <c r="AZ743" s="25">
        <v>0.9801089020953212</v>
      </c>
      <c r="BA743" s="25">
        <v>0.9733010207826297</v>
      </c>
      <c r="BB743" s="25">
        <v>0.98792599275876514</v>
      </c>
      <c r="BC743" s="25">
        <v>0.98805488767051641</v>
      </c>
      <c r="BD743" s="25">
        <v>0.990032041885474</v>
      </c>
      <c r="BE743" s="25">
        <v>0.98619804656032106</v>
      </c>
      <c r="BF743" s="25">
        <v>0.9812201406734169</v>
      </c>
      <c r="BG743" s="25">
        <v>0.97869646144256994</v>
      </c>
      <c r="BH743" s="25">
        <v>0.9733010207826297</v>
      </c>
      <c r="BI743" s="25">
        <v>0.98468066407065147</v>
      </c>
    </row>
    <row r="744" spans="29:61">
      <c r="AC744" s="49">
        <v>741</v>
      </c>
      <c r="AD744" s="90">
        <f t="shared" ca="1" si="229"/>
        <v>46506.065500144847</v>
      </c>
      <c r="AE744" s="49" t="str">
        <f t="shared" ca="1" si="230"/>
        <v>EQUIPO 2</v>
      </c>
      <c r="AF744" s="49" t="str">
        <f t="shared" ca="1" si="231"/>
        <v>INICIO</v>
      </c>
      <c r="AG744" s="49">
        <f t="shared" ca="1" si="238"/>
        <v>1</v>
      </c>
      <c r="AH744" s="49">
        <f t="shared" ca="1" si="239"/>
        <v>0</v>
      </c>
      <c r="AI744" s="49">
        <f t="shared" ca="1" si="232"/>
        <v>1</v>
      </c>
      <c r="AJ744" s="49">
        <f t="shared" ca="1" si="233"/>
        <v>4500</v>
      </c>
      <c r="AK744" s="49">
        <f t="shared" ca="1" si="234"/>
        <v>4.0797034450806677</v>
      </c>
      <c r="AL744" s="49">
        <f t="shared" ca="1" si="235"/>
        <v>18358.665502863005</v>
      </c>
      <c r="AM744" s="49">
        <f t="shared" ca="1" si="228"/>
        <v>40389.064106298611</v>
      </c>
      <c r="AN744" s="49">
        <f t="shared" ca="1" si="236"/>
        <v>2027</v>
      </c>
      <c r="AO744" s="49">
        <f t="shared" ca="1" si="237"/>
        <v>4</v>
      </c>
      <c r="AU744" s="25">
        <v>734</v>
      </c>
      <c r="AV744" s="25">
        <v>0.98524180842331099</v>
      </c>
      <c r="AW744" s="25">
        <v>0.98797049969142015</v>
      </c>
      <c r="AX744" s="25">
        <v>0.98831841726387526</v>
      </c>
      <c r="AY744" s="25">
        <v>0.98584886534686056</v>
      </c>
      <c r="AZ744" s="25">
        <v>0.9904257358650812</v>
      </c>
      <c r="BA744" s="25">
        <v>0.98659697591563489</v>
      </c>
      <c r="BB744" s="25">
        <v>0.977439983774955</v>
      </c>
      <c r="BC744" s="25">
        <v>0.99151858198258025</v>
      </c>
      <c r="BD744" s="25">
        <v>0.98204277194753498</v>
      </c>
      <c r="BE744" s="25">
        <v>0.99728392814251055</v>
      </c>
      <c r="BF744" s="25">
        <v>0.98721369643054935</v>
      </c>
      <c r="BG744" s="25">
        <v>0.98627478005596259</v>
      </c>
      <c r="BH744" s="25">
        <v>0.977439983774955</v>
      </c>
      <c r="BI744" s="25">
        <v>0.98718723214042692</v>
      </c>
    </row>
    <row r="745" spans="29:61">
      <c r="AC745" s="49">
        <v>742</v>
      </c>
      <c r="AD745" s="90">
        <f t="shared" ca="1" si="229"/>
        <v>46506.235487788392</v>
      </c>
      <c r="AE745" s="49" t="str">
        <f t="shared" ca="1" si="230"/>
        <v>EQUIPO 2</v>
      </c>
      <c r="AF745" s="49" t="str">
        <f t="shared" ca="1" si="231"/>
        <v>FIN</v>
      </c>
      <c r="AG745" s="49">
        <f t="shared" ca="1" si="238"/>
        <v>1</v>
      </c>
      <c r="AH745" s="49">
        <f t="shared" ca="1" si="239"/>
        <v>1</v>
      </c>
      <c r="AI745" s="49">
        <f t="shared" ca="1" si="232"/>
        <v>1</v>
      </c>
      <c r="AJ745" s="49">
        <f t="shared" ca="1" si="233"/>
        <v>9900</v>
      </c>
      <c r="AK745" s="49">
        <f t="shared" ca="1" si="234"/>
        <v>38.789702848764136</v>
      </c>
      <c r="AL745" s="49">
        <f t="shared" ca="1" si="235"/>
        <v>384018.05820276495</v>
      </c>
      <c r="AM745" s="49">
        <f t="shared" ca="1" si="228"/>
        <v>384018.05820276495</v>
      </c>
      <c r="AN745" s="49">
        <f t="shared" ca="1" si="236"/>
        <v>2027</v>
      </c>
      <c r="AO745" s="49">
        <f t="shared" ca="1" si="237"/>
        <v>4</v>
      </c>
      <c r="AU745" s="25">
        <v>735</v>
      </c>
      <c r="AV745" s="25">
        <v>0.97592941731797489</v>
      </c>
      <c r="AW745" s="25">
        <v>0.98236058365425261</v>
      </c>
      <c r="AX745" s="25">
        <v>0.98860953619874858</v>
      </c>
      <c r="AY745" s="25">
        <v>0.98194460319326304</v>
      </c>
      <c r="AZ745" s="25">
        <v>0.97401098480535242</v>
      </c>
      <c r="BA745" s="25">
        <v>0.99175692722571762</v>
      </c>
      <c r="BB745" s="25">
        <v>0.98284549978249747</v>
      </c>
      <c r="BC745" s="25">
        <v>0.99498801148919025</v>
      </c>
      <c r="BD745" s="25">
        <v>0.98980490768102025</v>
      </c>
      <c r="BE745" s="25">
        <v>0.98284113694503317</v>
      </c>
      <c r="BF745" s="25">
        <v>0.9886866411310401</v>
      </c>
      <c r="BG745" s="25">
        <v>0.99076195562594982</v>
      </c>
      <c r="BH745" s="25">
        <v>0.97401098480535242</v>
      </c>
      <c r="BI745" s="25">
        <v>0.98537959328714408</v>
      </c>
    </row>
    <row r="746" spans="29:61">
      <c r="AC746" s="49">
        <v>743</v>
      </c>
      <c r="AD746" s="90">
        <f t="shared" ca="1" si="229"/>
        <v>46507.85172540709</v>
      </c>
      <c r="AE746" s="49" t="str">
        <f t="shared" ca="1" si="230"/>
        <v>EQUIPO 1</v>
      </c>
      <c r="AF746" s="49" t="str">
        <f t="shared" ca="1" si="231"/>
        <v>INICIO</v>
      </c>
      <c r="AG746" s="49">
        <f t="shared" ca="1" si="238"/>
        <v>0</v>
      </c>
      <c r="AH746" s="49">
        <f t="shared" ca="1" si="239"/>
        <v>1</v>
      </c>
      <c r="AI746" s="49">
        <f t="shared" ca="1" si="232"/>
        <v>1</v>
      </c>
      <c r="AJ746" s="49">
        <f t="shared" ca="1" si="233"/>
        <v>5400</v>
      </c>
      <c r="AK746" s="49">
        <f t="shared" ca="1" si="234"/>
        <v>3.6913717382121831</v>
      </c>
      <c r="AL746" s="49">
        <f t="shared" ca="1" si="235"/>
        <v>19933.407386345789</v>
      </c>
      <c r="AM746" s="49">
        <f t="shared" ca="1" si="228"/>
        <v>36544.580208300613</v>
      </c>
      <c r="AN746" s="49">
        <f t="shared" ca="1" si="236"/>
        <v>2027</v>
      </c>
      <c r="AO746" s="49">
        <f t="shared" ca="1" si="237"/>
        <v>4</v>
      </c>
      <c r="AU746" s="25">
        <v>736</v>
      </c>
      <c r="AV746" s="25">
        <v>0.99012432112327642</v>
      </c>
      <c r="AW746" s="25">
        <v>0.98592496999854651</v>
      </c>
      <c r="AX746" s="25">
        <v>0.97932049146864208</v>
      </c>
      <c r="AY746" s="25">
        <v>0.98990618309570977</v>
      </c>
      <c r="AZ746" s="25">
        <v>0.9931825262299705</v>
      </c>
      <c r="BA746" s="25">
        <v>0.98594620617659523</v>
      </c>
      <c r="BB746" s="25">
        <v>0.98842449752926975</v>
      </c>
      <c r="BC746" s="25">
        <v>0.97804230301743245</v>
      </c>
      <c r="BD746" s="25">
        <v>0.98722363004688041</v>
      </c>
      <c r="BE746" s="25">
        <v>0.98948506983027784</v>
      </c>
      <c r="BF746" s="25">
        <v>0.98686202719237004</v>
      </c>
      <c r="BG746" s="25">
        <v>0.98521955265959105</v>
      </c>
      <c r="BH746" s="25">
        <v>0.97804230301743245</v>
      </c>
      <c r="BI746" s="25">
        <v>0.9866269088291193</v>
      </c>
    </row>
    <row r="747" spans="29:61">
      <c r="AC747" s="49">
        <v>744</v>
      </c>
      <c r="AD747" s="90">
        <f t="shared" ca="1" si="229"/>
        <v>46508.005532562849</v>
      </c>
      <c r="AE747" s="49" t="str">
        <f t="shared" ca="1" si="230"/>
        <v>EQUIPO 1</v>
      </c>
      <c r="AF747" s="49" t="str">
        <f t="shared" ca="1" si="231"/>
        <v>FIN</v>
      </c>
      <c r="AG747" s="49">
        <f t="shared" ca="1" si="238"/>
        <v>1</v>
      </c>
      <c r="AH747" s="49">
        <f t="shared" ca="1" si="239"/>
        <v>1</v>
      </c>
      <c r="AI747" s="49">
        <f t="shared" ca="1" si="232"/>
        <v>1</v>
      </c>
      <c r="AJ747" s="49">
        <f t="shared" ca="1" si="233"/>
        <v>9900</v>
      </c>
      <c r="AK747" s="49">
        <f t="shared" ca="1" si="234"/>
        <v>281.83069648506353</v>
      </c>
      <c r="AL747" s="49">
        <f t="shared" ca="1" si="235"/>
        <v>2790123.8952021291</v>
      </c>
      <c r="AM747" s="49">
        <f t="shared" ca="1" si="228"/>
        <v>2790123.8952021291</v>
      </c>
      <c r="AN747" s="49">
        <f t="shared" ca="1" si="236"/>
        <v>2027</v>
      </c>
      <c r="AO747" s="49">
        <f t="shared" ca="1" si="237"/>
        <v>5</v>
      </c>
      <c r="AU747" s="25">
        <v>737</v>
      </c>
      <c r="AV747" s="25">
        <v>0.97887930927666322</v>
      </c>
      <c r="AW747" s="25">
        <v>0.9884497928749123</v>
      </c>
      <c r="AX747" s="25">
        <v>0.97940084650951953</v>
      </c>
      <c r="AY747" s="25">
        <v>0.98691681372760565</v>
      </c>
      <c r="AZ747" s="25">
        <v>0.98217089732967111</v>
      </c>
      <c r="BA747" s="25">
        <v>0.99517462795763889</v>
      </c>
      <c r="BB747" s="25">
        <v>0.9856371027756099</v>
      </c>
      <c r="BC747" s="25">
        <v>0.99269876505270738</v>
      </c>
      <c r="BD747" s="25">
        <v>0.97935585308442519</v>
      </c>
      <c r="BE747" s="25">
        <v>0.9822755821742114</v>
      </c>
      <c r="BF747" s="25">
        <v>0.98971486333091774</v>
      </c>
      <c r="BG747" s="25">
        <v>0.9770832638137148</v>
      </c>
      <c r="BH747" s="25">
        <v>0.9770832638137148</v>
      </c>
      <c r="BI747" s="25">
        <v>0.98474868835160212</v>
      </c>
    </row>
    <row r="748" spans="29:61">
      <c r="AC748" s="49">
        <v>745</v>
      </c>
      <c r="AD748" s="90">
        <f t="shared" ca="1" si="229"/>
        <v>46519.748478249727</v>
      </c>
      <c r="AE748" s="49" t="str">
        <f t="shared" ca="1" si="230"/>
        <v>EQUIPO 1</v>
      </c>
      <c r="AF748" s="49" t="str">
        <f t="shared" ca="1" si="231"/>
        <v>INICIO</v>
      </c>
      <c r="AG748" s="49">
        <f t="shared" ca="1" si="238"/>
        <v>0</v>
      </c>
      <c r="AH748" s="49">
        <f t="shared" ca="1" si="239"/>
        <v>1</v>
      </c>
      <c r="AI748" s="49">
        <f t="shared" ca="1" si="232"/>
        <v>1</v>
      </c>
      <c r="AJ748" s="49">
        <f t="shared" ca="1" si="233"/>
        <v>5400</v>
      </c>
      <c r="AK748" s="49">
        <f t="shared" ca="1" si="234"/>
        <v>3.6984569160849787</v>
      </c>
      <c r="AL748" s="49">
        <f t="shared" ca="1" si="235"/>
        <v>19971.667346858885</v>
      </c>
      <c r="AM748" s="49">
        <f t="shared" ca="1" si="228"/>
        <v>36614.723469241289</v>
      </c>
      <c r="AN748" s="49">
        <f t="shared" ca="1" si="236"/>
        <v>2027</v>
      </c>
      <c r="AO748" s="49">
        <f t="shared" ca="1" si="237"/>
        <v>5</v>
      </c>
      <c r="AU748" s="25">
        <v>738</v>
      </c>
      <c r="AV748" s="25">
        <v>0.98639696075146244</v>
      </c>
      <c r="AW748" s="25">
        <v>0.98780382500977737</v>
      </c>
      <c r="AX748" s="25">
        <v>0.97016610541847614</v>
      </c>
      <c r="AY748" s="25">
        <v>0.9811243322488119</v>
      </c>
      <c r="AZ748" s="25">
        <v>0.98479527385957122</v>
      </c>
      <c r="BA748" s="25">
        <v>0.99327160917977897</v>
      </c>
      <c r="BB748" s="25">
        <v>0.99274012402700806</v>
      </c>
      <c r="BC748" s="25">
        <v>0.97788841234496682</v>
      </c>
      <c r="BD748" s="25">
        <v>0.98499581150212501</v>
      </c>
      <c r="BE748" s="25">
        <v>0.98206307019964878</v>
      </c>
      <c r="BF748" s="25">
        <v>0.99526262602034177</v>
      </c>
      <c r="BG748" s="25">
        <v>0.99034505205128986</v>
      </c>
      <c r="BH748" s="25">
        <v>0.97016610541847614</v>
      </c>
      <c r="BI748" s="25">
        <v>0.98557878541361099</v>
      </c>
    </row>
    <row r="749" spans="29:61">
      <c r="AC749" s="49">
        <v>746</v>
      </c>
      <c r="AD749" s="90">
        <f t="shared" ca="1" si="229"/>
        <v>46519.90258062123</v>
      </c>
      <c r="AE749" s="49" t="str">
        <f t="shared" ca="1" si="230"/>
        <v>EQUIPO 1</v>
      </c>
      <c r="AF749" s="49" t="str">
        <f t="shared" ca="1" si="231"/>
        <v>FIN</v>
      </c>
      <c r="AG749" s="49">
        <f t="shared" ca="1" si="238"/>
        <v>1</v>
      </c>
      <c r="AH749" s="49">
        <f t="shared" ca="1" si="239"/>
        <v>1</v>
      </c>
      <c r="AI749" s="49">
        <f t="shared" ca="1" si="232"/>
        <v>1</v>
      </c>
      <c r="AJ749" s="49">
        <f t="shared" ca="1" si="233"/>
        <v>9900</v>
      </c>
      <c r="AK749" s="49">
        <f t="shared" ca="1" si="234"/>
        <v>299.45159330737079</v>
      </c>
      <c r="AL749" s="49">
        <f t="shared" ca="1" si="235"/>
        <v>2964570.773742971</v>
      </c>
      <c r="AM749" s="49">
        <f t="shared" ca="1" si="228"/>
        <v>2964570.773742971</v>
      </c>
      <c r="AN749" s="49">
        <f t="shared" ca="1" si="236"/>
        <v>2027</v>
      </c>
      <c r="AO749" s="49">
        <f t="shared" ca="1" si="237"/>
        <v>5</v>
      </c>
      <c r="AU749" s="25">
        <v>739</v>
      </c>
      <c r="AV749" s="25">
        <v>0.98602469051102426</v>
      </c>
      <c r="AW749" s="25">
        <v>0.98534403059762521</v>
      </c>
      <c r="AX749" s="25">
        <v>0.98957875205288048</v>
      </c>
      <c r="AY749" s="25">
        <v>0.98654367220159978</v>
      </c>
      <c r="AZ749" s="25">
        <v>0.99023625729552656</v>
      </c>
      <c r="BA749" s="25">
        <v>0.97915988370013729</v>
      </c>
      <c r="BB749" s="25">
        <v>0.9765379794062401</v>
      </c>
      <c r="BC749" s="25">
        <v>0.99434494397983975</v>
      </c>
      <c r="BD749" s="25">
        <v>0.971656909106275</v>
      </c>
      <c r="BE749" s="25">
        <v>0.97890167685599094</v>
      </c>
      <c r="BF749" s="25">
        <v>0.98851109969285922</v>
      </c>
      <c r="BG749" s="25">
        <v>0.99771216410667385</v>
      </c>
      <c r="BH749" s="25">
        <v>0.971656909106275</v>
      </c>
      <c r="BI749" s="25">
        <v>0.98535189646635113</v>
      </c>
    </row>
    <row r="750" spans="29:61">
      <c r="AC750" s="49">
        <v>747</v>
      </c>
      <c r="AD750" s="90">
        <f t="shared" ca="1" si="229"/>
        <v>46532.379730342371</v>
      </c>
      <c r="AE750" s="49" t="str">
        <f t="shared" ca="1" si="230"/>
        <v>EQUIPO 1</v>
      </c>
      <c r="AF750" s="49" t="str">
        <f t="shared" ca="1" si="231"/>
        <v>INICIO</v>
      </c>
      <c r="AG750" s="49">
        <f t="shared" ca="1" si="238"/>
        <v>0</v>
      </c>
      <c r="AH750" s="49">
        <f t="shared" ca="1" si="239"/>
        <v>1</v>
      </c>
      <c r="AI750" s="49">
        <f t="shared" ca="1" si="232"/>
        <v>1</v>
      </c>
      <c r="AJ750" s="49">
        <f t="shared" ca="1" si="233"/>
        <v>5400</v>
      </c>
      <c r="AK750" s="49">
        <f t="shared" ca="1" si="234"/>
        <v>2.998500240559224</v>
      </c>
      <c r="AL750" s="49">
        <f t="shared" ca="1" si="235"/>
        <v>16191.90129901981</v>
      </c>
      <c r="AM750" s="49">
        <f t="shared" ca="1" si="228"/>
        <v>29685.152381536318</v>
      </c>
      <c r="AN750" s="49">
        <f t="shared" ca="1" si="236"/>
        <v>2027</v>
      </c>
      <c r="AO750" s="49">
        <f t="shared" ca="1" si="237"/>
        <v>5</v>
      </c>
      <c r="AU750" s="25">
        <v>740</v>
      </c>
      <c r="AV750" s="25">
        <v>0.9918866969922614</v>
      </c>
      <c r="AW750" s="25">
        <v>0.98514207635874829</v>
      </c>
      <c r="AX750" s="25">
        <v>1</v>
      </c>
      <c r="AY750" s="25">
        <v>0.98636066214349749</v>
      </c>
      <c r="AZ750" s="25">
        <v>0.97698977091082539</v>
      </c>
      <c r="BA750" s="25">
        <v>0.98493327447058887</v>
      </c>
      <c r="BB750" s="25">
        <v>0.97942142945886601</v>
      </c>
      <c r="BC750" s="25">
        <v>0.98456687662579845</v>
      </c>
      <c r="BD750" s="25">
        <v>0.9857570513573336</v>
      </c>
      <c r="BE750" s="25">
        <v>0.99561745735765095</v>
      </c>
      <c r="BF750" s="25">
        <v>0.9931632645935734</v>
      </c>
      <c r="BG750" s="25">
        <v>0.99779957161475985</v>
      </c>
      <c r="BH750" s="25">
        <v>0.97698977091082539</v>
      </c>
      <c r="BI750" s="25">
        <v>0.98848534243640651</v>
      </c>
    </row>
    <row r="751" spans="29:61">
      <c r="AC751" s="49">
        <v>748</v>
      </c>
      <c r="AD751" s="90">
        <f t="shared" ca="1" si="229"/>
        <v>46532.504667852394</v>
      </c>
      <c r="AE751" s="49" t="str">
        <f t="shared" ca="1" si="230"/>
        <v>EQUIPO 1</v>
      </c>
      <c r="AF751" s="49" t="str">
        <f t="shared" ca="1" si="231"/>
        <v>FIN</v>
      </c>
      <c r="AG751" s="49">
        <f t="shared" ca="1" si="238"/>
        <v>1</v>
      </c>
      <c r="AH751" s="49">
        <f t="shared" ca="1" si="239"/>
        <v>1</v>
      </c>
      <c r="AI751" s="49">
        <f t="shared" ca="1" si="232"/>
        <v>1</v>
      </c>
      <c r="AJ751" s="49">
        <f t="shared" ca="1" si="233"/>
        <v>9900</v>
      </c>
      <c r="AK751" s="49">
        <f t="shared" ca="1" si="234"/>
        <v>311.53110074641882</v>
      </c>
      <c r="AL751" s="49">
        <f t="shared" ca="1" si="235"/>
        <v>3084157.897389546</v>
      </c>
      <c r="AM751" s="49">
        <f t="shared" ca="1" si="228"/>
        <v>3084157.897389546</v>
      </c>
      <c r="AN751" s="49">
        <f t="shared" ca="1" si="236"/>
        <v>2027</v>
      </c>
      <c r="AO751" s="49">
        <f t="shared" ca="1" si="237"/>
        <v>5</v>
      </c>
      <c r="AU751" s="25">
        <v>741</v>
      </c>
      <c r="AV751" s="25">
        <v>0.98819722689471678</v>
      </c>
      <c r="AW751" s="25">
        <v>0.99030335700268968</v>
      </c>
      <c r="AX751" s="25">
        <v>0.98829800098680998</v>
      </c>
      <c r="AY751" s="25">
        <v>0.98421223504107258</v>
      </c>
      <c r="AZ751" s="25">
        <v>0.98594587598816352</v>
      </c>
      <c r="BA751" s="25">
        <v>0.97938607497137264</v>
      </c>
      <c r="BB751" s="25">
        <v>0.98738024523577739</v>
      </c>
      <c r="BC751" s="25">
        <v>0.97041129906980195</v>
      </c>
      <c r="BD751" s="25">
        <v>0.99455119768403233</v>
      </c>
      <c r="BE751" s="25">
        <v>0.98407877805213295</v>
      </c>
      <c r="BF751" s="25">
        <v>0.98336837094472951</v>
      </c>
      <c r="BG751" s="25">
        <v>0.9927805429752955</v>
      </c>
      <c r="BH751" s="25">
        <v>0.97041129906980195</v>
      </c>
      <c r="BI751" s="25">
        <v>0.9858145470499744</v>
      </c>
    </row>
    <row r="752" spans="29:61">
      <c r="AC752" s="49">
        <v>749</v>
      </c>
      <c r="AD752" s="90">
        <f t="shared" ca="1" si="229"/>
        <v>46545.485130383495</v>
      </c>
      <c r="AE752" s="49" t="str">
        <f t="shared" ca="1" si="230"/>
        <v>EQUIPO 2</v>
      </c>
      <c r="AF752" s="49" t="str">
        <f t="shared" ca="1" si="231"/>
        <v>INICIO</v>
      </c>
      <c r="AG752" s="49">
        <f t="shared" ca="1" si="238"/>
        <v>1</v>
      </c>
      <c r="AH752" s="49">
        <f t="shared" ca="1" si="239"/>
        <v>0</v>
      </c>
      <c r="AI752" s="49">
        <f t="shared" ca="1" si="232"/>
        <v>1</v>
      </c>
      <c r="AJ752" s="49">
        <f t="shared" ca="1" si="233"/>
        <v>4500</v>
      </c>
      <c r="AK752" s="49">
        <f t="shared" ca="1" si="234"/>
        <v>3.5011078133247793</v>
      </c>
      <c r="AL752" s="49">
        <f t="shared" ca="1" si="235"/>
        <v>15754.985159961507</v>
      </c>
      <c r="AM752" s="49">
        <f t="shared" ca="1" si="228"/>
        <v>34660.967351915315</v>
      </c>
      <c r="AN752" s="49">
        <f t="shared" ca="1" si="236"/>
        <v>2027</v>
      </c>
      <c r="AO752" s="49">
        <f t="shared" ca="1" si="237"/>
        <v>6</v>
      </c>
      <c r="AU752" s="25">
        <v>742</v>
      </c>
      <c r="AV752" s="25">
        <v>0.98852674592313683</v>
      </c>
      <c r="AW752" s="25">
        <v>0.99016571354269567</v>
      </c>
      <c r="AX752" s="25">
        <v>0.99556422340894435</v>
      </c>
      <c r="AY752" s="25">
        <v>0.99195844005835287</v>
      </c>
      <c r="AZ752" s="25">
        <v>0.9818260586749108</v>
      </c>
      <c r="BA752" s="25">
        <v>0.98529875958993229</v>
      </c>
      <c r="BB752" s="25">
        <v>0.98124826960640321</v>
      </c>
      <c r="BC752" s="25">
        <v>0.99082740427283245</v>
      </c>
      <c r="BD752" s="25">
        <v>0.99295979208897822</v>
      </c>
      <c r="BE752" s="25">
        <v>0.98850880617530079</v>
      </c>
      <c r="BF752" s="25">
        <v>0.99041417885137795</v>
      </c>
      <c r="BG752" s="25">
        <v>0.99386118897346132</v>
      </c>
      <c r="BH752" s="25">
        <v>0.98124826960640321</v>
      </c>
      <c r="BI752" s="25">
        <v>0.98924658796532527</v>
      </c>
    </row>
    <row r="753" spans="29:61">
      <c r="AC753" s="49">
        <v>750</v>
      </c>
      <c r="AD753" s="90">
        <f t="shared" ca="1" si="229"/>
        <v>46545.631009875717</v>
      </c>
      <c r="AE753" s="49" t="str">
        <f t="shared" ca="1" si="230"/>
        <v>EQUIPO 2</v>
      </c>
      <c r="AF753" s="49" t="str">
        <f t="shared" ca="1" si="231"/>
        <v>FIN</v>
      </c>
      <c r="AG753" s="49">
        <f t="shared" ca="1" si="238"/>
        <v>1</v>
      </c>
      <c r="AH753" s="49">
        <f t="shared" ca="1" si="239"/>
        <v>1</v>
      </c>
      <c r="AI753" s="49">
        <f t="shared" ca="1" si="232"/>
        <v>1</v>
      </c>
      <c r="AJ753" s="49">
        <f t="shared" ca="1" si="233"/>
        <v>9900</v>
      </c>
      <c r="AK753" s="49">
        <f t="shared" ca="1" si="234"/>
        <v>4.620247672253754</v>
      </c>
      <c r="AL753" s="49">
        <f t="shared" ca="1" si="235"/>
        <v>45740.451955312165</v>
      </c>
      <c r="AM753" s="49">
        <f t="shared" ca="1" si="228"/>
        <v>45740.451955312165</v>
      </c>
      <c r="AN753" s="49">
        <f t="shared" ca="1" si="236"/>
        <v>2027</v>
      </c>
      <c r="AO753" s="49">
        <f t="shared" ca="1" si="237"/>
        <v>6</v>
      </c>
      <c r="AU753" s="25">
        <v>743</v>
      </c>
      <c r="AV753" s="25">
        <v>0.98798641024391554</v>
      </c>
      <c r="AW753" s="25">
        <v>0.98038256888143316</v>
      </c>
      <c r="AX753" s="25">
        <v>0.98953145246415875</v>
      </c>
      <c r="AY753" s="25">
        <v>0.97094814352971492</v>
      </c>
      <c r="AZ753" s="25">
        <v>0.97667447468241997</v>
      </c>
      <c r="BA753" s="25">
        <v>0.98398233362644216</v>
      </c>
      <c r="BB753" s="25">
        <v>0.9955866617083009</v>
      </c>
      <c r="BC753" s="25">
        <v>0.9895299972979763</v>
      </c>
      <c r="BD753" s="25">
        <v>0.99551147378489002</v>
      </c>
      <c r="BE753" s="25">
        <v>0.98104289631773911</v>
      </c>
      <c r="BF753" s="25">
        <v>0.99462672881557157</v>
      </c>
      <c r="BG753" s="25">
        <v>0.98831748755500537</v>
      </c>
      <c r="BH753" s="25">
        <v>0.97094814352971492</v>
      </c>
      <c r="BI753" s="25">
        <v>0.98627060163167568</v>
      </c>
    </row>
    <row r="754" spans="29:61">
      <c r="AC754" s="49">
        <v>751</v>
      </c>
      <c r="AD754" s="90">
        <f t="shared" ca="1" si="229"/>
        <v>46545.823520195394</v>
      </c>
      <c r="AE754" s="49" t="str">
        <f t="shared" ca="1" si="230"/>
        <v>EQUIPO 1</v>
      </c>
      <c r="AF754" s="49" t="str">
        <f t="shared" ca="1" si="231"/>
        <v>INICIO</v>
      </c>
      <c r="AG754" s="49">
        <f t="shared" ca="1" si="238"/>
        <v>0</v>
      </c>
      <c r="AH754" s="49">
        <f t="shared" ca="1" si="239"/>
        <v>1</v>
      </c>
      <c r="AI754" s="49">
        <f t="shared" ca="1" si="232"/>
        <v>1</v>
      </c>
      <c r="AJ754" s="49">
        <f t="shared" ca="1" si="233"/>
        <v>5400</v>
      </c>
      <c r="AK754" s="49">
        <f t="shared" ca="1" si="234"/>
        <v>2.2986342951189727</v>
      </c>
      <c r="AL754" s="49">
        <f t="shared" ca="1" si="235"/>
        <v>12412.625193642452</v>
      </c>
      <c r="AM754" s="49">
        <f t="shared" ca="1" si="228"/>
        <v>22756.479521677829</v>
      </c>
      <c r="AN754" s="49">
        <f t="shared" ca="1" si="236"/>
        <v>2027</v>
      </c>
      <c r="AO754" s="49">
        <f t="shared" ca="1" si="237"/>
        <v>6</v>
      </c>
      <c r="AU754" s="25">
        <v>744</v>
      </c>
      <c r="AV754" s="25">
        <v>0.98560817445020688</v>
      </c>
      <c r="AW754" s="25">
        <v>0.9865846548055045</v>
      </c>
      <c r="AX754" s="25">
        <v>0.9769727827654997</v>
      </c>
      <c r="AY754" s="25">
        <v>0.9797036235819393</v>
      </c>
      <c r="AZ754" s="25">
        <v>0.9904633439101389</v>
      </c>
      <c r="BA754" s="25">
        <v>0.97974119934125081</v>
      </c>
      <c r="BB754" s="25">
        <v>0.98888224865289154</v>
      </c>
      <c r="BC754" s="25">
        <v>0.98814255449866628</v>
      </c>
      <c r="BD754" s="25">
        <v>0.99597945427828893</v>
      </c>
      <c r="BE754" s="25">
        <v>0.97591305297367636</v>
      </c>
      <c r="BF754" s="25">
        <v>0.99008000237798011</v>
      </c>
      <c r="BG754" s="25">
        <v>0.99162755135095659</v>
      </c>
      <c r="BH754" s="25">
        <v>0.97591305297367636</v>
      </c>
      <c r="BI754" s="25">
        <v>0.98585746611283021</v>
      </c>
    </row>
    <row r="755" spans="29:61">
      <c r="AC755" s="49">
        <v>752</v>
      </c>
      <c r="AD755" s="90">
        <f t="shared" ca="1" si="229"/>
        <v>46545.919296624357</v>
      </c>
      <c r="AE755" s="49" t="str">
        <f t="shared" ca="1" si="230"/>
        <v>EQUIPO 2</v>
      </c>
      <c r="AF755" s="49" t="str">
        <f t="shared" ca="1" si="231"/>
        <v>INICIO</v>
      </c>
      <c r="AG755" s="49">
        <f t="shared" ca="1" si="238"/>
        <v>0</v>
      </c>
      <c r="AH755" s="49">
        <f t="shared" ca="1" si="239"/>
        <v>0</v>
      </c>
      <c r="AI755" s="49">
        <f t="shared" ca="1" si="232"/>
        <v>0</v>
      </c>
      <c r="AJ755" s="49">
        <f t="shared" ca="1" si="233"/>
        <v>0</v>
      </c>
      <c r="AK755" s="49">
        <f t="shared" ca="1" si="234"/>
        <v>1.3613062090007588</v>
      </c>
      <c r="AL755" s="49">
        <f t="shared" ca="1" si="235"/>
        <v>0</v>
      </c>
      <c r="AM755" s="49">
        <f t="shared" ca="1" si="228"/>
        <v>13476.931469107512</v>
      </c>
      <c r="AN755" s="49">
        <f t="shared" ca="1" si="236"/>
        <v>2027</v>
      </c>
      <c r="AO755" s="49">
        <f t="shared" ca="1" si="237"/>
        <v>6</v>
      </c>
      <c r="AU755" s="25">
        <v>745</v>
      </c>
      <c r="AV755" s="25">
        <v>0.98472261963715124</v>
      </c>
      <c r="AW755" s="25">
        <v>0.99556783766943147</v>
      </c>
      <c r="AX755" s="25">
        <v>0.98949967079469958</v>
      </c>
      <c r="AY755" s="25">
        <v>0.98648706979108625</v>
      </c>
      <c r="AZ755" s="25">
        <v>0.98631450608886073</v>
      </c>
      <c r="BA755" s="25">
        <v>0.96924335939232409</v>
      </c>
      <c r="BB755" s="25">
        <v>0.98550070464327932</v>
      </c>
      <c r="BC755" s="25">
        <v>0.99744517288530588</v>
      </c>
      <c r="BD755" s="25">
        <v>0.98593960931626878</v>
      </c>
      <c r="BE755" s="25">
        <v>0.99027368869302868</v>
      </c>
      <c r="BF755" s="25">
        <v>0.98585012135542138</v>
      </c>
      <c r="BG755" s="25">
        <v>0.99335868047099951</v>
      </c>
      <c r="BH755" s="25">
        <v>0.96924335939232409</v>
      </c>
      <c r="BI755" s="25">
        <v>0.98756047063076746</v>
      </c>
    </row>
    <row r="756" spans="29:61">
      <c r="AC756" s="49">
        <v>753</v>
      </c>
      <c r="AD756" s="90">
        <f t="shared" ca="1" si="229"/>
        <v>46545.976017716399</v>
      </c>
      <c r="AE756" s="49" t="str">
        <f t="shared" ca="1" si="230"/>
        <v>EQUIPO 1</v>
      </c>
      <c r="AF756" s="49" t="str">
        <f t="shared" ca="1" si="231"/>
        <v>FIN</v>
      </c>
      <c r="AG756" s="49">
        <f t="shared" ca="1" si="238"/>
        <v>1</v>
      </c>
      <c r="AH756" s="49">
        <f t="shared" ca="1" si="239"/>
        <v>0</v>
      </c>
      <c r="AI756" s="49">
        <f t="shared" ca="1" si="232"/>
        <v>1</v>
      </c>
      <c r="AJ756" s="49">
        <f t="shared" ca="1" si="233"/>
        <v>4500</v>
      </c>
      <c r="AK756" s="49">
        <f t="shared" ca="1" si="234"/>
        <v>2.1574361959355883</v>
      </c>
      <c r="AL756" s="49">
        <f t="shared" ca="1" si="235"/>
        <v>9708.4628817101475</v>
      </c>
      <c r="AM756" s="49">
        <f t="shared" ca="1" si="228"/>
        <v>21358.618339762324</v>
      </c>
      <c r="AN756" s="49">
        <f t="shared" ca="1" si="236"/>
        <v>2027</v>
      </c>
      <c r="AO756" s="49">
        <f t="shared" ca="1" si="237"/>
        <v>6</v>
      </c>
      <c r="AU756" s="25">
        <v>746</v>
      </c>
      <c r="AV756" s="25">
        <v>0.99292312057007093</v>
      </c>
      <c r="AW756" s="25">
        <v>0.98083623956265542</v>
      </c>
      <c r="AX756" s="25">
        <v>0.99500249799285834</v>
      </c>
      <c r="AY756" s="25">
        <v>0.98733619295553687</v>
      </c>
      <c r="AZ756" s="25">
        <v>0.98199242951121912</v>
      </c>
      <c r="BA756" s="25">
        <v>0.97993838591412952</v>
      </c>
      <c r="BB756" s="25">
        <v>0.988507698259666</v>
      </c>
      <c r="BC756" s="25">
        <v>0.9904652571891458</v>
      </c>
      <c r="BD756" s="25">
        <v>0.98954651687146844</v>
      </c>
      <c r="BE756" s="25">
        <v>0.99240480102066075</v>
      </c>
      <c r="BF756" s="25">
        <v>0.98550921346016374</v>
      </c>
      <c r="BG756" s="25">
        <v>0.98345983554519056</v>
      </c>
      <c r="BH756" s="25">
        <v>0.97993838591412952</v>
      </c>
      <c r="BI756" s="25">
        <v>0.98732806383133043</v>
      </c>
    </row>
    <row r="757" spans="29:61">
      <c r="AC757" s="49">
        <v>754</v>
      </c>
      <c r="AD757" s="90">
        <f t="shared" ca="1" si="229"/>
        <v>46546.06591089123</v>
      </c>
      <c r="AE757" s="49" t="str">
        <f t="shared" ca="1" si="230"/>
        <v>EQUIPO 2</v>
      </c>
      <c r="AF757" s="49" t="str">
        <f t="shared" ca="1" si="231"/>
        <v>FIN</v>
      </c>
      <c r="AG757" s="49">
        <f t="shared" ca="1" si="238"/>
        <v>1</v>
      </c>
      <c r="AH757" s="49">
        <f t="shared" ca="1" si="239"/>
        <v>1</v>
      </c>
      <c r="AI757" s="49">
        <f t="shared" ca="1" si="232"/>
        <v>1</v>
      </c>
      <c r="AJ757" s="49">
        <f t="shared" ca="1" si="233"/>
        <v>9900</v>
      </c>
      <c r="AK757" s="49">
        <f t="shared" ca="1" si="234"/>
        <v>417.20555192272877</v>
      </c>
      <c r="AL757" s="49">
        <f t="shared" ca="1" si="235"/>
        <v>4130334.9640350146</v>
      </c>
      <c r="AM757" s="49">
        <f t="shared" ca="1" si="228"/>
        <v>4130334.9640350146</v>
      </c>
      <c r="AN757" s="49">
        <f t="shared" ca="1" si="236"/>
        <v>2027</v>
      </c>
      <c r="AO757" s="49">
        <f t="shared" ca="1" si="237"/>
        <v>6</v>
      </c>
      <c r="AU757" s="25">
        <v>747</v>
      </c>
      <c r="AV757" s="25">
        <v>0.99484525040474681</v>
      </c>
      <c r="AW757" s="25">
        <v>0.98385274232142628</v>
      </c>
      <c r="AX757" s="25">
        <v>0.99174501307977725</v>
      </c>
      <c r="AY757" s="25">
        <v>0.97907325205315732</v>
      </c>
      <c r="AZ757" s="25">
        <v>0.99328889874132908</v>
      </c>
      <c r="BA757" s="25">
        <v>0.98791300063973975</v>
      </c>
      <c r="BB757" s="25">
        <v>0.98789388158013325</v>
      </c>
      <c r="BC757" s="25">
        <v>0.99067170154735451</v>
      </c>
      <c r="BD757" s="25">
        <v>0.98814535927372882</v>
      </c>
      <c r="BE757" s="25">
        <v>0.98377463760841388</v>
      </c>
      <c r="BF757" s="25">
        <v>0.97972756720054988</v>
      </c>
      <c r="BG757" s="25">
        <v>0.98334516938751459</v>
      </c>
      <c r="BH757" s="25">
        <v>0.97907325205315732</v>
      </c>
      <c r="BI757" s="25">
        <v>0.98707450250143058</v>
      </c>
    </row>
    <row r="758" spans="29:61">
      <c r="AC758" s="49">
        <v>755</v>
      </c>
      <c r="AD758" s="90">
        <f t="shared" ca="1" si="229"/>
        <v>46563.449475554677</v>
      </c>
      <c r="AE758" s="49" t="str">
        <f t="shared" ca="1" si="230"/>
        <v>EQUIPO 1</v>
      </c>
      <c r="AF758" s="49" t="str">
        <f t="shared" ca="1" si="231"/>
        <v>INICIO</v>
      </c>
      <c r="AG758" s="49">
        <f t="shared" ca="1" si="238"/>
        <v>0</v>
      </c>
      <c r="AH758" s="49">
        <f t="shared" ca="1" si="239"/>
        <v>1</v>
      </c>
      <c r="AI758" s="49">
        <f t="shared" ca="1" si="232"/>
        <v>1</v>
      </c>
      <c r="AJ758" s="49">
        <f t="shared" ca="1" si="233"/>
        <v>5400</v>
      </c>
      <c r="AK758" s="49">
        <f t="shared" ca="1" si="234"/>
        <v>3.4330375674180686</v>
      </c>
      <c r="AL758" s="49">
        <f t="shared" ca="1" si="235"/>
        <v>18538.402864057571</v>
      </c>
      <c r="AM758" s="49">
        <f t="shared" ca="1" si="228"/>
        <v>33987.07191743888</v>
      </c>
      <c r="AN758" s="49">
        <f t="shared" ca="1" si="236"/>
        <v>2027</v>
      </c>
      <c r="AO758" s="49">
        <f t="shared" ca="1" si="237"/>
        <v>6</v>
      </c>
      <c r="AU758" s="25">
        <v>748</v>
      </c>
      <c r="AV758" s="25">
        <v>0.98853888805859957</v>
      </c>
      <c r="AW758" s="25">
        <v>0.98645701222920146</v>
      </c>
      <c r="AX758" s="25">
        <v>0.99012039855970591</v>
      </c>
      <c r="AY758" s="25">
        <v>0.9807097779832783</v>
      </c>
      <c r="AZ758" s="25">
        <v>0.98502078294131679</v>
      </c>
      <c r="BA758" s="25">
        <v>0.98221243674528191</v>
      </c>
      <c r="BB758" s="25">
        <v>0.98829055331318227</v>
      </c>
      <c r="BC758" s="25">
        <v>0.98248396149199735</v>
      </c>
      <c r="BD758" s="25">
        <v>0.98966077255185658</v>
      </c>
      <c r="BE758" s="25">
        <v>0.96938308287969088</v>
      </c>
      <c r="BF758" s="25">
        <v>0.98587117975467042</v>
      </c>
      <c r="BG758" s="25">
        <v>0.98801096116575948</v>
      </c>
      <c r="BH758" s="25">
        <v>0.96938308287969088</v>
      </c>
      <c r="BI758" s="25">
        <v>0.98476251572030249</v>
      </c>
    </row>
    <row r="759" spans="29:61">
      <c r="AC759" s="49">
        <v>756</v>
      </c>
      <c r="AD759" s="90">
        <f t="shared" ca="1" si="229"/>
        <v>46563.592518786652</v>
      </c>
      <c r="AE759" s="49" t="str">
        <f t="shared" ca="1" si="230"/>
        <v>EQUIPO 1</v>
      </c>
      <c r="AF759" s="49" t="str">
        <f t="shared" ca="1" si="231"/>
        <v>FIN</v>
      </c>
      <c r="AG759" s="49">
        <f t="shared" ca="1" si="238"/>
        <v>1</v>
      </c>
      <c r="AH759" s="49">
        <f t="shared" ca="1" si="239"/>
        <v>1</v>
      </c>
      <c r="AI759" s="49">
        <f t="shared" ca="1" si="232"/>
        <v>1</v>
      </c>
      <c r="AJ759" s="49">
        <f t="shared" ca="1" si="233"/>
        <v>9900</v>
      </c>
      <c r="AK759" s="49">
        <f t="shared" ca="1" si="234"/>
        <v>71.832003425632138</v>
      </c>
      <c r="AL759" s="49">
        <f t="shared" ca="1" si="235"/>
        <v>711136.83391375816</v>
      </c>
      <c r="AM759" s="49">
        <f t="shared" ca="1" si="228"/>
        <v>711136.83391375816</v>
      </c>
      <c r="AN759" s="49">
        <f t="shared" ca="1" si="236"/>
        <v>2027</v>
      </c>
      <c r="AO759" s="49">
        <f t="shared" ca="1" si="237"/>
        <v>6</v>
      </c>
      <c r="AU759" s="25">
        <v>749</v>
      </c>
      <c r="AV759" s="25">
        <v>0.98223178136057909</v>
      </c>
      <c r="AW759" s="25">
        <v>0.98900987928085604</v>
      </c>
      <c r="AX759" s="25">
        <v>0.98487648559198915</v>
      </c>
      <c r="AY759" s="25">
        <v>0.99241967343137227</v>
      </c>
      <c r="AZ759" s="25">
        <v>0.99100892861797729</v>
      </c>
      <c r="BA759" s="25">
        <v>0.9858547245842848</v>
      </c>
      <c r="BB759" s="25">
        <v>0.98462218021170578</v>
      </c>
      <c r="BC759" s="25">
        <v>0.98740237915763207</v>
      </c>
      <c r="BD759" s="25">
        <v>0.99386744595862442</v>
      </c>
      <c r="BE759" s="25">
        <v>0.98462161406139981</v>
      </c>
      <c r="BF759" s="25">
        <v>0.98896307311594955</v>
      </c>
      <c r="BG759" s="25">
        <v>0.98629528542631817</v>
      </c>
      <c r="BH759" s="25">
        <v>0.98223178136057909</v>
      </c>
      <c r="BI759" s="25">
        <v>0.98757442738697754</v>
      </c>
    </row>
    <row r="760" spans="29:61">
      <c r="AC760" s="49">
        <v>757</v>
      </c>
      <c r="AD760" s="90">
        <f t="shared" ca="1" si="229"/>
        <v>46566.585518929387</v>
      </c>
      <c r="AE760" s="49" t="str">
        <f t="shared" ca="1" si="230"/>
        <v>EQUIPO 1</v>
      </c>
      <c r="AF760" s="49" t="str">
        <f t="shared" ca="1" si="231"/>
        <v>INICIO</v>
      </c>
      <c r="AG760" s="49">
        <f t="shared" ca="1" si="238"/>
        <v>0</v>
      </c>
      <c r="AH760" s="49">
        <f t="shared" ca="1" si="239"/>
        <v>1</v>
      </c>
      <c r="AI760" s="49">
        <f t="shared" ca="1" si="232"/>
        <v>1</v>
      </c>
      <c r="AJ760" s="49">
        <f t="shared" ca="1" si="233"/>
        <v>5400</v>
      </c>
      <c r="AK760" s="49">
        <f t="shared" ca="1" si="234"/>
        <v>4.5919470782973804</v>
      </c>
      <c r="AL760" s="49">
        <f t="shared" ca="1" si="235"/>
        <v>24796.514222805854</v>
      </c>
      <c r="AM760" s="49">
        <f t="shared" ca="1" si="228"/>
        <v>45460.276075144066</v>
      </c>
      <c r="AN760" s="49">
        <f t="shared" ca="1" si="236"/>
        <v>2027</v>
      </c>
      <c r="AO760" s="49">
        <f t="shared" ca="1" si="237"/>
        <v>6</v>
      </c>
      <c r="AU760" s="25">
        <v>750</v>
      </c>
      <c r="AV760" s="25">
        <v>0.99075371462450046</v>
      </c>
      <c r="AW760" s="25">
        <v>0.97915573445543669</v>
      </c>
      <c r="AX760" s="25">
        <v>0.99363783112831394</v>
      </c>
      <c r="AY760" s="25">
        <v>0.99115074433419592</v>
      </c>
      <c r="AZ760" s="25">
        <v>0.98608032608893104</v>
      </c>
      <c r="BA760" s="25">
        <v>0.99707434892188762</v>
      </c>
      <c r="BB760" s="25">
        <v>0.98322215337000551</v>
      </c>
      <c r="BC760" s="25">
        <v>0.99092460144491989</v>
      </c>
      <c r="BD760" s="25">
        <v>0.99169029961905153</v>
      </c>
      <c r="BE760" s="25">
        <v>0.98833349489302991</v>
      </c>
      <c r="BF760" s="25">
        <v>0.99297412612910252</v>
      </c>
      <c r="BG760" s="25">
        <v>0.99240693773666677</v>
      </c>
      <c r="BH760" s="25">
        <v>0.97915573445543669</v>
      </c>
      <c r="BI760" s="25">
        <v>0.98973795800275166</v>
      </c>
    </row>
    <row r="761" spans="29:61">
      <c r="AC761" s="49">
        <v>758</v>
      </c>
      <c r="AD761" s="90">
        <f t="shared" ca="1" si="229"/>
        <v>46566.776850057649</v>
      </c>
      <c r="AE761" s="49" t="str">
        <f t="shared" ca="1" si="230"/>
        <v>EQUIPO 1</v>
      </c>
      <c r="AF761" s="49" t="str">
        <f t="shared" ca="1" si="231"/>
        <v>FIN</v>
      </c>
      <c r="AG761" s="49">
        <f t="shared" ca="1" si="238"/>
        <v>1</v>
      </c>
      <c r="AH761" s="49">
        <f t="shared" ca="1" si="239"/>
        <v>1</v>
      </c>
      <c r="AI761" s="49">
        <f t="shared" ca="1" si="232"/>
        <v>1</v>
      </c>
      <c r="AJ761" s="49">
        <f t="shared" ca="1" si="233"/>
        <v>9900</v>
      </c>
      <c r="AK761" s="49">
        <f t="shared" ca="1" si="234"/>
        <v>217.02054057695204</v>
      </c>
      <c r="AL761" s="49">
        <f t="shared" ca="1" si="235"/>
        <v>2148503.3517118255</v>
      </c>
      <c r="AM761" s="49">
        <f t="shared" ca="1" si="228"/>
        <v>2148503.3517118255</v>
      </c>
      <c r="AN761" s="49">
        <f t="shared" ca="1" si="236"/>
        <v>2027</v>
      </c>
      <c r="AO761" s="49">
        <f t="shared" ca="1" si="237"/>
        <v>6</v>
      </c>
      <c r="AU761" s="25">
        <v>751</v>
      </c>
      <c r="AV761" s="25">
        <v>0.96871220663848701</v>
      </c>
      <c r="AW761" s="25">
        <v>0.9956559477401653</v>
      </c>
      <c r="AX761" s="25">
        <v>0.9918435564004513</v>
      </c>
      <c r="AY761" s="25">
        <v>0.99071816912885879</v>
      </c>
      <c r="AZ761" s="25">
        <v>0.9931475658799428</v>
      </c>
      <c r="BA761" s="25">
        <v>0.98853738777660038</v>
      </c>
      <c r="BB761" s="25">
        <v>0.97727163425827479</v>
      </c>
      <c r="BC761" s="25">
        <v>0.98062197841416376</v>
      </c>
      <c r="BD761" s="25">
        <v>0.99291657619554241</v>
      </c>
      <c r="BE761" s="25">
        <v>0.98100338258364994</v>
      </c>
      <c r="BF761" s="25">
        <v>0.98077473985238484</v>
      </c>
      <c r="BG761" s="25">
        <v>0.98859127265407776</v>
      </c>
      <c r="BH761" s="25">
        <v>0.96871220663848701</v>
      </c>
      <c r="BI761" s="25">
        <v>0.98584335924145838</v>
      </c>
    </row>
    <row r="762" spans="29:61">
      <c r="AC762" s="49">
        <v>759</v>
      </c>
      <c r="AD762" s="90">
        <f t="shared" ca="1" si="229"/>
        <v>46575.819372581689</v>
      </c>
      <c r="AE762" s="49" t="str">
        <f t="shared" ca="1" si="230"/>
        <v>EQUIPO 1</v>
      </c>
      <c r="AF762" s="49" t="str">
        <f t="shared" ca="1" si="231"/>
        <v>INICIO</v>
      </c>
      <c r="AG762" s="49">
        <f t="shared" ca="1" si="238"/>
        <v>0</v>
      </c>
      <c r="AH762" s="49">
        <f t="shared" ca="1" si="239"/>
        <v>1</v>
      </c>
      <c r="AI762" s="49">
        <f t="shared" ca="1" si="232"/>
        <v>1</v>
      </c>
      <c r="AJ762" s="49">
        <f t="shared" ca="1" si="233"/>
        <v>5400</v>
      </c>
      <c r="AK762" s="49">
        <f t="shared" ca="1" si="234"/>
        <v>3.668357007089071</v>
      </c>
      <c r="AL762" s="49">
        <f t="shared" ca="1" si="235"/>
        <v>19809.127838280983</v>
      </c>
      <c r="AM762" s="49">
        <f t="shared" ca="1" si="228"/>
        <v>36316.734370181803</v>
      </c>
      <c r="AN762" s="49">
        <f t="shared" ca="1" si="236"/>
        <v>2027</v>
      </c>
      <c r="AO762" s="49">
        <f t="shared" ca="1" si="237"/>
        <v>7</v>
      </c>
      <c r="AU762" s="25">
        <v>752</v>
      </c>
      <c r="AV762" s="25">
        <v>0.98361277654394419</v>
      </c>
      <c r="AW762" s="25">
        <v>0.98837044572731558</v>
      </c>
      <c r="AX762" s="25">
        <v>0.98504497987159145</v>
      </c>
      <c r="AY762" s="25">
        <v>0.98905383672625891</v>
      </c>
      <c r="AZ762" s="25">
        <v>0.98601398590453804</v>
      </c>
      <c r="BA762" s="25">
        <v>0.99043879143977065</v>
      </c>
      <c r="BB762" s="25">
        <v>0.98546243644734433</v>
      </c>
      <c r="BC762" s="25">
        <v>0.99176408812865813</v>
      </c>
      <c r="BD762" s="25">
        <v>0.98555810404244992</v>
      </c>
      <c r="BE762" s="25">
        <v>0.99029408141453357</v>
      </c>
      <c r="BF762" s="25">
        <v>0.97673412530229231</v>
      </c>
      <c r="BG762" s="25">
        <v>0.98867394377063433</v>
      </c>
      <c r="BH762" s="25">
        <v>0.97673412530229231</v>
      </c>
      <c r="BI762" s="25">
        <v>0.98674509085837236</v>
      </c>
    </row>
    <row r="763" spans="29:61">
      <c r="AC763" s="49">
        <v>760</v>
      </c>
      <c r="AD763" s="90">
        <f t="shared" ca="1" si="229"/>
        <v>46575.972220790318</v>
      </c>
      <c r="AE763" s="49" t="str">
        <f t="shared" ca="1" si="230"/>
        <v>EQUIPO 1</v>
      </c>
      <c r="AF763" s="49" t="str">
        <f t="shared" ca="1" si="231"/>
        <v>FIN</v>
      </c>
      <c r="AG763" s="49">
        <f t="shared" ca="1" si="238"/>
        <v>1</v>
      </c>
      <c r="AH763" s="49">
        <f t="shared" ca="1" si="239"/>
        <v>1</v>
      </c>
      <c r="AI763" s="49">
        <f t="shared" ca="1" si="232"/>
        <v>1</v>
      </c>
      <c r="AJ763" s="49">
        <f t="shared" ca="1" si="233"/>
        <v>9900</v>
      </c>
      <c r="AK763" s="49">
        <f t="shared" ca="1" si="234"/>
        <v>131.43514673633035</v>
      </c>
      <c r="AL763" s="49">
        <f t="shared" ca="1" si="235"/>
        <v>1301207.9526896705</v>
      </c>
      <c r="AM763" s="49">
        <f t="shared" ca="1" si="228"/>
        <v>1301207.9526896705</v>
      </c>
      <c r="AN763" s="49">
        <f t="shared" ca="1" si="236"/>
        <v>2027</v>
      </c>
      <c r="AO763" s="49">
        <f t="shared" ca="1" si="237"/>
        <v>7</v>
      </c>
      <c r="AU763" s="25">
        <v>753</v>
      </c>
      <c r="AV763" s="25">
        <v>0.9776452618199325</v>
      </c>
      <c r="AW763" s="25">
        <v>0.98633435248977497</v>
      </c>
      <c r="AX763" s="25">
        <v>0.98107121412209919</v>
      </c>
      <c r="AY763" s="25">
        <v>0.98018193287800814</v>
      </c>
      <c r="AZ763" s="25">
        <v>0.98799149901256211</v>
      </c>
      <c r="BA763" s="25">
        <v>0.99321109647291572</v>
      </c>
      <c r="BB763" s="25">
        <v>0.99734599961771364</v>
      </c>
      <c r="BC763" s="25">
        <v>0.99509094078369364</v>
      </c>
      <c r="BD763" s="25">
        <v>0.99788507794552694</v>
      </c>
      <c r="BE763" s="25">
        <v>0.98394447350333425</v>
      </c>
      <c r="BF763" s="25">
        <v>0.99189151464432312</v>
      </c>
      <c r="BG763" s="25">
        <v>0.98563699760693435</v>
      </c>
      <c r="BH763" s="25">
        <v>0.9776452618199325</v>
      </c>
      <c r="BI763" s="25">
        <v>0.98823768924779876</v>
      </c>
    </row>
    <row r="764" spans="29:61">
      <c r="AC764" s="49">
        <v>761</v>
      </c>
      <c r="AD764" s="90">
        <f t="shared" ca="1" si="229"/>
        <v>46581.448685237665</v>
      </c>
      <c r="AE764" s="49" t="str">
        <f t="shared" ca="1" si="230"/>
        <v>EQUIPO 1</v>
      </c>
      <c r="AF764" s="49" t="str">
        <f t="shared" ca="1" si="231"/>
        <v>INICIO</v>
      </c>
      <c r="AG764" s="49">
        <f t="shared" ca="1" si="238"/>
        <v>0</v>
      </c>
      <c r="AH764" s="49">
        <f t="shared" ca="1" si="239"/>
        <v>1</v>
      </c>
      <c r="AI764" s="49">
        <f t="shared" ca="1" si="232"/>
        <v>1</v>
      </c>
      <c r="AJ764" s="49">
        <f t="shared" ca="1" si="233"/>
        <v>5400</v>
      </c>
      <c r="AK764" s="49">
        <f t="shared" ca="1" si="234"/>
        <v>3.3141598397050984</v>
      </c>
      <c r="AL764" s="49">
        <f t="shared" ca="1" si="235"/>
        <v>17896.463134407531</v>
      </c>
      <c r="AM764" s="49">
        <f t="shared" ca="1" si="228"/>
        <v>32810.182413080474</v>
      </c>
      <c r="AN764" s="49">
        <f t="shared" ca="1" si="236"/>
        <v>2027</v>
      </c>
      <c r="AO764" s="49">
        <f t="shared" ca="1" si="237"/>
        <v>7</v>
      </c>
      <c r="AU764" s="25">
        <v>754</v>
      </c>
      <c r="AV764" s="25">
        <v>0.99517137610647199</v>
      </c>
      <c r="AW764" s="25">
        <v>0.99173539464149973</v>
      </c>
      <c r="AX764" s="25">
        <v>0.98256242956306061</v>
      </c>
      <c r="AY764" s="25">
        <v>0.9829527158159036</v>
      </c>
      <c r="AZ764" s="25">
        <v>0.99335789963701338</v>
      </c>
      <c r="BA764" s="25">
        <v>0.98656282619388846</v>
      </c>
      <c r="BB764" s="25">
        <v>0.99132305774800178</v>
      </c>
      <c r="BC764" s="25">
        <v>0.991030707660574</v>
      </c>
      <c r="BD764" s="25">
        <v>0.99360143340443152</v>
      </c>
      <c r="BE764" s="25">
        <v>0.98629227242975959</v>
      </c>
      <c r="BF764" s="25">
        <v>0.98240351264125136</v>
      </c>
      <c r="BG764" s="25">
        <v>0.98468732092691857</v>
      </c>
      <c r="BH764" s="25">
        <v>0.98240351264125136</v>
      </c>
      <c r="BI764" s="25">
        <v>0.98851529528707438</v>
      </c>
    </row>
    <row r="765" spans="29:61">
      <c r="AC765" s="49">
        <v>762</v>
      </c>
      <c r="AD765" s="90">
        <f t="shared" ca="1" si="229"/>
        <v>46581.586775230986</v>
      </c>
      <c r="AE765" s="49" t="str">
        <f t="shared" ca="1" si="230"/>
        <v>EQUIPO 1</v>
      </c>
      <c r="AF765" s="49" t="str">
        <f t="shared" ca="1" si="231"/>
        <v>FIN</v>
      </c>
      <c r="AG765" s="49">
        <f t="shared" ca="1" si="238"/>
        <v>1</v>
      </c>
      <c r="AH765" s="49">
        <f t="shared" ca="1" si="239"/>
        <v>1</v>
      </c>
      <c r="AI765" s="49">
        <f t="shared" ca="1" si="232"/>
        <v>1</v>
      </c>
      <c r="AJ765" s="49">
        <f t="shared" ca="1" si="233"/>
        <v>9900</v>
      </c>
      <c r="AK765" s="49">
        <f t="shared" ca="1" si="234"/>
        <v>78.161055456963368</v>
      </c>
      <c r="AL765" s="49">
        <f t="shared" ca="1" si="235"/>
        <v>773794.44902393734</v>
      </c>
      <c r="AM765" s="49">
        <f t="shared" ca="1" si="228"/>
        <v>773794.44902393734</v>
      </c>
      <c r="AN765" s="49">
        <f t="shared" ca="1" si="236"/>
        <v>2027</v>
      </c>
      <c r="AO765" s="49">
        <f t="shared" ca="1" si="237"/>
        <v>7</v>
      </c>
      <c r="AU765" s="25">
        <v>755</v>
      </c>
      <c r="AV765" s="25">
        <v>0.99027587420833596</v>
      </c>
      <c r="AW765" s="25">
        <v>0.99010068604733636</v>
      </c>
      <c r="AX765" s="25">
        <v>0.98746659712975371</v>
      </c>
      <c r="AY765" s="25">
        <v>0.98719848503761976</v>
      </c>
      <c r="AZ765" s="25">
        <v>0.98615480467287586</v>
      </c>
      <c r="BA765" s="25">
        <v>0.98944585953233244</v>
      </c>
      <c r="BB765" s="25">
        <v>0.98174476667536581</v>
      </c>
      <c r="BC765" s="25">
        <v>0.98772520815782083</v>
      </c>
      <c r="BD765" s="25">
        <v>0.98024420652800048</v>
      </c>
      <c r="BE765" s="25">
        <v>0.98350233729222758</v>
      </c>
      <c r="BF765" s="25">
        <v>0.99206571866900162</v>
      </c>
      <c r="BG765" s="25">
        <v>0.99742796900323683</v>
      </c>
      <c r="BH765" s="25">
        <v>0.98024420652800048</v>
      </c>
      <c r="BI765" s="25">
        <v>0.98776115009833088</v>
      </c>
    </row>
    <row r="766" spans="29:61">
      <c r="AC766" s="49">
        <v>763</v>
      </c>
      <c r="AD766" s="90">
        <f t="shared" ca="1" si="229"/>
        <v>46584.843485875026</v>
      </c>
      <c r="AE766" s="49" t="str">
        <f t="shared" ca="1" si="230"/>
        <v>EQUIPO 1</v>
      </c>
      <c r="AF766" s="49" t="str">
        <f t="shared" ca="1" si="231"/>
        <v>INICIO</v>
      </c>
      <c r="AG766" s="49">
        <f t="shared" ca="1" si="238"/>
        <v>0</v>
      </c>
      <c r="AH766" s="49">
        <f t="shared" ca="1" si="239"/>
        <v>1</v>
      </c>
      <c r="AI766" s="49">
        <f t="shared" ca="1" si="232"/>
        <v>1</v>
      </c>
      <c r="AJ766" s="49">
        <f t="shared" ca="1" si="233"/>
        <v>5400</v>
      </c>
      <c r="AK766" s="49">
        <f t="shared" ca="1" si="234"/>
        <v>3.2325536164571531</v>
      </c>
      <c r="AL766" s="49">
        <f t="shared" ca="1" si="235"/>
        <v>17455.789528868627</v>
      </c>
      <c r="AM766" s="49">
        <f t="shared" ca="1" si="228"/>
        <v>32002.280802925816</v>
      </c>
      <c r="AN766" s="49">
        <f t="shared" ca="1" si="236"/>
        <v>2027</v>
      </c>
      <c r="AO766" s="49">
        <f t="shared" ca="1" si="237"/>
        <v>7</v>
      </c>
      <c r="AU766" s="25">
        <v>756</v>
      </c>
      <c r="AV766" s="25">
        <v>0.98594849513646088</v>
      </c>
      <c r="AW766" s="25">
        <v>0.99472155089027858</v>
      </c>
      <c r="AX766" s="25">
        <v>0.98812057873496772</v>
      </c>
      <c r="AY766" s="25">
        <v>0.99051738242463194</v>
      </c>
      <c r="AZ766" s="25">
        <v>0.98650978104541864</v>
      </c>
      <c r="BA766" s="25">
        <v>0.99450636494800704</v>
      </c>
      <c r="BB766" s="25">
        <v>0.98731023826452169</v>
      </c>
      <c r="BC766" s="25">
        <v>0.98532249029014951</v>
      </c>
      <c r="BD766" s="25">
        <v>0.98787302089890683</v>
      </c>
      <c r="BE766" s="25">
        <v>0.99268305688220182</v>
      </c>
      <c r="BF766" s="25">
        <v>0.97305529399670898</v>
      </c>
      <c r="BG766" s="25">
        <v>0.97670814783158422</v>
      </c>
      <c r="BH766" s="25">
        <v>0.97305529399670898</v>
      </c>
      <c r="BI766" s="25">
        <v>0.98693474972606499</v>
      </c>
    </row>
    <row r="767" spans="29:61">
      <c r="AC767" s="49">
        <v>764</v>
      </c>
      <c r="AD767" s="90">
        <f t="shared" ca="1" si="229"/>
        <v>46584.978175609045</v>
      </c>
      <c r="AE767" s="49" t="str">
        <f t="shared" ca="1" si="230"/>
        <v>EQUIPO 1</v>
      </c>
      <c r="AF767" s="49" t="str">
        <f t="shared" ca="1" si="231"/>
        <v>FIN</v>
      </c>
      <c r="AG767" s="49">
        <f t="shared" ca="1" si="238"/>
        <v>1</v>
      </c>
      <c r="AH767" s="49">
        <f t="shared" ca="1" si="239"/>
        <v>1</v>
      </c>
      <c r="AI767" s="49">
        <f t="shared" ca="1" si="232"/>
        <v>1</v>
      </c>
      <c r="AJ767" s="49">
        <f t="shared" ca="1" si="233"/>
        <v>9900</v>
      </c>
      <c r="AK767" s="49">
        <f t="shared" ca="1" si="234"/>
        <v>60.779880379792303</v>
      </c>
      <c r="AL767" s="49">
        <f t="shared" ca="1" si="235"/>
        <v>601720.8157599438</v>
      </c>
      <c r="AM767" s="49">
        <f t="shared" ca="1" si="228"/>
        <v>601720.8157599438</v>
      </c>
      <c r="AN767" s="49">
        <f t="shared" ca="1" si="236"/>
        <v>2027</v>
      </c>
      <c r="AO767" s="49">
        <f t="shared" ca="1" si="237"/>
        <v>7</v>
      </c>
      <c r="AU767" s="25">
        <v>757</v>
      </c>
      <c r="AV767" s="25">
        <v>0.97904500995723409</v>
      </c>
      <c r="AW767" s="25">
        <v>0.9837066763328981</v>
      </c>
      <c r="AX767" s="25">
        <v>0.9882530402586529</v>
      </c>
      <c r="AY767" s="25">
        <v>0.98344342022408615</v>
      </c>
      <c r="AZ767" s="25">
        <v>0.97567532745117391</v>
      </c>
      <c r="BA767" s="25">
        <v>0.98684352216051507</v>
      </c>
      <c r="BB767" s="25">
        <v>0.9737062503706545</v>
      </c>
      <c r="BC767" s="25">
        <v>0.97845633055699033</v>
      </c>
      <c r="BD767" s="25">
        <v>0.99509369080848353</v>
      </c>
      <c r="BE767" s="25">
        <v>0.99312348264849737</v>
      </c>
      <c r="BF767" s="25">
        <v>0.98309746958940669</v>
      </c>
      <c r="BG767" s="25">
        <v>0.98875838767701663</v>
      </c>
      <c r="BH767" s="25">
        <v>0.9737062503706545</v>
      </c>
      <c r="BI767" s="25">
        <v>0.9841301596059383</v>
      </c>
    </row>
    <row r="768" spans="29:61">
      <c r="AC768" s="49">
        <v>765</v>
      </c>
      <c r="AD768" s="90">
        <f t="shared" ca="1" si="229"/>
        <v>46587.51067062487</v>
      </c>
      <c r="AE768" s="49" t="str">
        <f t="shared" ca="1" si="230"/>
        <v>EQUIPO 2</v>
      </c>
      <c r="AF768" s="49" t="str">
        <f t="shared" ca="1" si="231"/>
        <v>INICIO</v>
      </c>
      <c r="AG768" s="49">
        <f t="shared" ca="1" si="238"/>
        <v>1</v>
      </c>
      <c r="AH768" s="49">
        <f t="shared" ca="1" si="239"/>
        <v>0</v>
      </c>
      <c r="AI768" s="49">
        <f t="shared" ca="1" si="232"/>
        <v>1</v>
      </c>
      <c r="AJ768" s="49">
        <f t="shared" ca="1" si="233"/>
        <v>4500</v>
      </c>
      <c r="AK768" s="49">
        <f t="shared" ca="1" si="234"/>
        <v>3.4033854642184451</v>
      </c>
      <c r="AL768" s="49">
        <f t="shared" ca="1" si="235"/>
        <v>15315.234588983003</v>
      </c>
      <c r="AM768" s="49">
        <f t="shared" ca="1" si="228"/>
        <v>33693.516095762607</v>
      </c>
      <c r="AN768" s="49">
        <f t="shared" ca="1" si="236"/>
        <v>2027</v>
      </c>
      <c r="AO768" s="49">
        <f t="shared" ca="1" si="237"/>
        <v>7</v>
      </c>
      <c r="AU768" s="25">
        <v>758</v>
      </c>
      <c r="AV768" s="25">
        <v>0.9911412999697583</v>
      </c>
      <c r="AW768" s="25">
        <v>0.98310838652645138</v>
      </c>
      <c r="AX768" s="25">
        <v>0.99143396067902734</v>
      </c>
      <c r="AY768" s="25">
        <v>0.98332385793445931</v>
      </c>
      <c r="AZ768" s="25">
        <v>0.98708947018197113</v>
      </c>
      <c r="BA768" s="25">
        <v>0.98413150230397062</v>
      </c>
      <c r="BB768" s="25">
        <v>0.98128502594610556</v>
      </c>
      <c r="BC768" s="25">
        <v>0.97960539839376426</v>
      </c>
      <c r="BD768" s="25">
        <v>0.98580810364413951</v>
      </c>
      <c r="BE768" s="25">
        <v>0.98665346761354544</v>
      </c>
      <c r="BF768" s="25">
        <v>0.98621504679333272</v>
      </c>
      <c r="BG768" s="25">
        <v>0.99549030208314693</v>
      </c>
      <c r="BH768" s="25">
        <v>0.97960539839376426</v>
      </c>
      <c r="BI768" s="25">
        <v>0.98630902921341268</v>
      </c>
    </row>
    <row r="769" spans="29:61">
      <c r="AC769" s="49">
        <v>766</v>
      </c>
      <c r="AD769" s="90">
        <f t="shared" ca="1" si="229"/>
        <v>46587.652478352546</v>
      </c>
      <c r="AE769" s="49" t="str">
        <f t="shared" ca="1" si="230"/>
        <v>EQUIPO 2</v>
      </c>
      <c r="AF769" s="49" t="str">
        <f t="shared" ca="1" si="231"/>
        <v>FIN</v>
      </c>
      <c r="AG769" s="49">
        <f t="shared" ca="1" si="238"/>
        <v>1</v>
      </c>
      <c r="AH769" s="49">
        <f t="shared" ca="1" si="239"/>
        <v>1</v>
      </c>
      <c r="AI769" s="49">
        <f t="shared" ca="1" si="232"/>
        <v>1</v>
      </c>
      <c r="AJ769" s="49">
        <f t="shared" ca="1" si="233"/>
        <v>9900</v>
      </c>
      <c r="AK769" s="49">
        <f t="shared" ca="1" si="234"/>
        <v>112.96374110406032</v>
      </c>
      <c r="AL769" s="49">
        <f t="shared" ca="1" si="235"/>
        <v>1118341.0369301972</v>
      </c>
      <c r="AM769" s="49">
        <f t="shared" ca="1" si="228"/>
        <v>1118341.0369301972</v>
      </c>
      <c r="AN769" s="49">
        <f t="shared" ca="1" si="236"/>
        <v>2027</v>
      </c>
      <c r="AO769" s="49">
        <f t="shared" ca="1" si="237"/>
        <v>7</v>
      </c>
      <c r="AU769" s="25">
        <v>759</v>
      </c>
      <c r="AV769" s="25">
        <v>0.98109452665360586</v>
      </c>
      <c r="AW769" s="25">
        <v>0.98843617600882916</v>
      </c>
      <c r="AX769" s="25">
        <v>0.99026083066259607</v>
      </c>
      <c r="AY769" s="25">
        <v>0.9781317033864908</v>
      </c>
      <c r="AZ769" s="25">
        <v>0.98100114129962923</v>
      </c>
      <c r="BA769" s="25">
        <v>0.98685631377064209</v>
      </c>
      <c r="BB769" s="25">
        <v>0.99025645426761211</v>
      </c>
      <c r="BC769" s="25">
        <v>0.98771197753841555</v>
      </c>
      <c r="BD769" s="25">
        <v>0.98694604571284894</v>
      </c>
      <c r="BE769" s="25">
        <v>0.98111043050337698</v>
      </c>
      <c r="BF769" s="25">
        <v>0.99133278512806888</v>
      </c>
      <c r="BG769" s="25">
        <v>0.98767008560880254</v>
      </c>
      <c r="BH769" s="25">
        <v>0.9781317033864908</v>
      </c>
      <c r="BI769" s="25">
        <v>0.98595526540689937</v>
      </c>
    </row>
    <row r="770" spans="29:61">
      <c r="AC770" s="49">
        <v>767</v>
      </c>
      <c r="AD770" s="90">
        <f t="shared" ca="1" si="229"/>
        <v>46592.359300898548</v>
      </c>
      <c r="AE770" s="49" t="str">
        <f t="shared" ca="1" si="230"/>
        <v>EQUIPO 1</v>
      </c>
      <c r="AF770" s="49" t="str">
        <f t="shared" ca="1" si="231"/>
        <v>INICIO</v>
      </c>
      <c r="AG770" s="49">
        <f t="shared" ca="1" si="238"/>
        <v>0</v>
      </c>
      <c r="AH770" s="49">
        <f t="shared" ca="1" si="239"/>
        <v>1</v>
      </c>
      <c r="AI770" s="49">
        <f t="shared" ca="1" si="232"/>
        <v>1</v>
      </c>
      <c r="AJ770" s="49">
        <f t="shared" ca="1" si="233"/>
        <v>5400</v>
      </c>
      <c r="AK770" s="49">
        <f t="shared" ca="1" si="234"/>
        <v>3.4764986875816248</v>
      </c>
      <c r="AL770" s="49">
        <f t="shared" ca="1" si="235"/>
        <v>18773.092912940774</v>
      </c>
      <c r="AM770" s="49">
        <f t="shared" ca="1" si="228"/>
        <v>34417.337007058086</v>
      </c>
      <c r="AN770" s="49">
        <f t="shared" ca="1" si="236"/>
        <v>2027</v>
      </c>
      <c r="AO770" s="49">
        <f t="shared" ca="1" si="237"/>
        <v>7</v>
      </c>
      <c r="AU770" s="25">
        <v>760</v>
      </c>
      <c r="AV770" s="25">
        <v>0.98315008535196713</v>
      </c>
      <c r="AW770" s="25">
        <v>0.9882291112198347</v>
      </c>
      <c r="AX770" s="25">
        <v>0.99256772013838845</v>
      </c>
      <c r="AY770" s="25">
        <v>0.98262723727859402</v>
      </c>
      <c r="AZ770" s="25">
        <v>0.98585854811428153</v>
      </c>
      <c r="BA770" s="25">
        <v>0.99762022257438554</v>
      </c>
      <c r="BB770" s="25">
        <v>0.98075621208662755</v>
      </c>
      <c r="BC770" s="25">
        <v>0.99798471721563453</v>
      </c>
      <c r="BD770" s="25">
        <v>0.98786308864292283</v>
      </c>
      <c r="BE770" s="25">
        <v>0.99214612137850755</v>
      </c>
      <c r="BF770" s="25">
        <v>0.97465488047587745</v>
      </c>
      <c r="BG770" s="25">
        <v>0.98739151776868717</v>
      </c>
      <c r="BH770" s="25">
        <v>0.97465488047587745</v>
      </c>
      <c r="BI770" s="25">
        <v>0.98760285400592696</v>
      </c>
    </row>
    <row r="771" spans="29:61">
      <c r="AC771" s="49">
        <v>768</v>
      </c>
      <c r="AD771" s="90">
        <f t="shared" ca="1" si="229"/>
        <v>46592.504155010531</v>
      </c>
      <c r="AE771" s="49" t="str">
        <f t="shared" ca="1" si="230"/>
        <v>EQUIPO 1</v>
      </c>
      <c r="AF771" s="49" t="str">
        <f t="shared" ca="1" si="231"/>
        <v>FIN</v>
      </c>
      <c r="AG771" s="49">
        <f t="shared" ca="1" si="238"/>
        <v>1</v>
      </c>
      <c r="AH771" s="49">
        <f t="shared" ca="1" si="239"/>
        <v>1</v>
      </c>
      <c r="AI771" s="49">
        <f t="shared" ca="1" si="232"/>
        <v>1</v>
      </c>
      <c r="AJ771" s="49">
        <f t="shared" ca="1" si="233"/>
        <v>9900</v>
      </c>
      <c r="AK771" s="49">
        <f t="shared" ca="1" si="234"/>
        <v>51.171704455045983</v>
      </c>
      <c r="AL771" s="49">
        <f t="shared" ca="1" si="235"/>
        <v>506599.87410495523</v>
      </c>
      <c r="AM771" s="49">
        <f t="shared" ca="1" si="228"/>
        <v>506599.87410495523</v>
      </c>
      <c r="AN771" s="49">
        <f t="shared" ca="1" si="236"/>
        <v>2027</v>
      </c>
      <c r="AO771" s="49">
        <f t="shared" ca="1" si="237"/>
        <v>7</v>
      </c>
      <c r="AU771" s="25">
        <v>761</v>
      </c>
      <c r="AV771" s="25">
        <v>0.99325748170932382</v>
      </c>
      <c r="AW771" s="25">
        <v>0.98155974455901007</v>
      </c>
      <c r="AX771" s="25">
        <v>0.97962696426256601</v>
      </c>
      <c r="AY771" s="25">
        <v>0.99492291352797069</v>
      </c>
      <c r="AZ771" s="25">
        <v>0.98612377046887989</v>
      </c>
      <c r="BA771" s="25">
        <v>0.99720687470081348</v>
      </c>
      <c r="BB771" s="25">
        <v>0.98570379244970263</v>
      </c>
      <c r="BC771" s="25">
        <v>0.98751563668587505</v>
      </c>
      <c r="BD771" s="25">
        <v>0.98728284320000803</v>
      </c>
      <c r="BE771" s="25">
        <v>0.99302322654768527</v>
      </c>
      <c r="BF771" s="25">
        <v>0.98041525844426813</v>
      </c>
      <c r="BG771" s="25">
        <v>0.99238813662011494</v>
      </c>
      <c r="BH771" s="25">
        <v>0.97962696426256601</v>
      </c>
      <c r="BI771" s="25">
        <v>0.98818263546942087</v>
      </c>
    </row>
    <row r="772" spans="29:61">
      <c r="AC772" s="49">
        <v>769</v>
      </c>
      <c r="AD772" s="90">
        <f t="shared" ca="1" si="229"/>
        <v>46594.636309362824</v>
      </c>
      <c r="AE772" s="49" t="str">
        <f t="shared" ca="1" si="230"/>
        <v>EQUIPO 1</v>
      </c>
      <c r="AF772" s="49" t="str">
        <f t="shared" ca="1" si="231"/>
        <v>INICIO</v>
      </c>
      <c r="AG772" s="49">
        <f t="shared" ca="1" si="238"/>
        <v>0</v>
      </c>
      <c r="AH772" s="49">
        <f t="shared" ca="1" si="239"/>
        <v>1</v>
      </c>
      <c r="AI772" s="49">
        <f t="shared" ca="1" si="232"/>
        <v>1</v>
      </c>
      <c r="AJ772" s="49">
        <f t="shared" ca="1" si="233"/>
        <v>5400</v>
      </c>
      <c r="AK772" s="49">
        <f t="shared" ca="1" si="234"/>
        <v>3.3057729910360649</v>
      </c>
      <c r="AL772" s="49">
        <f t="shared" ca="1" si="235"/>
        <v>17851.174151594751</v>
      </c>
      <c r="AM772" s="49">
        <f t="shared" ref="AM772:AM835" ca="1" si="240">$AR$2*AK772</f>
        <v>32727.152611257043</v>
      </c>
      <c r="AN772" s="49">
        <f t="shared" ca="1" si="236"/>
        <v>2027</v>
      </c>
      <c r="AO772" s="49">
        <f t="shared" ca="1" si="237"/>
        <v>7</v>
      </c>
      <c r="AU772" s="25">
        <v>762</v>
      </c>
      <c r="AV772" s="25">
        <v>0.98421806928871058</v>
      </c>
      <c r="AW772" s="25">
        <v>0.97913343442447431</v>
      </c>
      <c r="AX772" s="25">
        <v>0.99527156626071411</v>
      </c>
      <c r="AY772" s="25">
        <v>0.9901280824082066</v>
      </c>
      <c r="AZ772" s="25">
        <v>0.99543358731301024</v>
      </c>
      <c r="BA772" s="25">
        <v>0.98750092362813935</v>
      </c>
      <c r="BB772" s="25">
        <v>0.99519906902844169</v>
      </c>
      <c r="BC772" s="25">
        <v>0.98293596206829981</v>
      </c>
      <c r="BD772" s="25">
        <v>0.99349464583084335</v>
      </c>
      <c r="BE772" s="25">
        <v>0.9886939041118713</v>
      </c>
      <c r="BF772" s="25">
        <v>0.99319909160906461</v>
      </c>
      <c r="BG772" s="25">
        <v>0.98383275696593742</v>
      </c>
      <c r="BH772" s="25">
        <v>0.97913343442447431</v>
      </c>
      <c r="BI772" s="25">
        <v>0.98910146736232951</v>
      </c>
    </row>
    <row r="773" spans="29:61">
      <c r="AC773" s="49">
        <v>770</v>
      </c>
      <c r="AD773" s="90">
        <f t="shared" ref="AD773:AD836" ca="1" si="241">SMALL($W$5:$AA$504,AC773)</f>
        <v>46594.774049904117</v>
      </c>
      <c r="AE773" s="49" t="str">
        <f t="shared" ref="AE773:AE836" ca="1" si="242">IFERROR(IF(VLOOKUP(AD773,$W$5:$W$504,1,0)&gt;0,$W$3,""),IFERROR(IF(VLOOKUP(AD773,$X$5:$X$504,1,0)&gt;0,$X$3,""),IFERROR(IF(VLOOKUP(AD773,$Y$5:$Y$504,1,0)&gt;0,$Y$3,""),IFERROR(IF(VLOOKUP(AD773,$Z$5:$Z$504,1,0)&gt;0,$Z$3,""),IFERROR(IF(VLOOKUP(AD773,$AA$5:$AA$64,1,0)&gt;0,$AA$3,""),"ERROR")))))</f>
        <v>EQUIPO 1</v>
      </c>
      <c r="AF773" s="49" t="str">
        <f t="shared" ref="AF773:AF836" ca="1" si="243">IFERROR(IF(VLOOKUP(AD773,$W$5:$W$504,1,0)&gt;0,$W$4,""),IFERROR(IF(VLOOKUP(AD773,$X$5:$X$504,1,0)&gt;0,$X$4,""),IFERROR(IF(VLOOKUP(AD773,$Y$5:$Y$504,1,0)&gt;0,$Y$4,""),IFERROR(IF(VLOOKUP(AD773,$Z$5:$Z$504,1,0)&gt;0,$Z$4,""),IFERROR(IF(VLOOKUP(AD773,$AA$5:$AA$64,1,0)&gt;0,$AA$3,""),"ERROR")))))</f>
        <v>FIN</v>
      </c>
      <c r="AG773" s="49">
        <f t="shared" ca="1" si="238"/>
        <v>1</v>
      </c>
      <c r="AH773" s="49">
        <f t="shared" ca="1" si="239"/>
        <v>1</v>
      </c>
      <c r="AI773" s="49">
        <f t="shared" ref="AI773:AI836" ca="1" si="244">IF(AG773=1,1,IF(AH773=1,1,0))</f>
        <v>1</v>
      </c>
      <c r="AJ773" s="49">
        <f t="shared" ref="AJ773:AJ836" ca="1" si="245">IF((IF(AG773=1,$F$3,0)+IF(AH773=1,$Q$3,0))&gt;$AR$2,$AR$2,IF(AG773=1,$F$3,0)+IF(AH773=1,$Q$3,0))</f>
        <v>9900</v>
      </c>
      <c r="AK773" s="49">
        <f t="shared" ref="AK773:AK836" ca="1" si="246">(AD774-AD773)*24</f>
        <v>159.25097543746233</v>
      </c>
      <c r="AL773" s="49">
        <f t="shared" ref="AL773:AL836" ca="1" si="247">AI773*AK773*AJ773</f>
        <v>1576584.6568308771</v>
      </c>
      <c r="AM773" s="49">
        <f t="shared" ca="1" si="240"/>
        <v>1576584.6568308771</v>
      </c>
      <c r="AN773" s="49">
        <f t="shared" ref="AN773:AN836" ca="1" si="248">YEAR(AD773)</f>
        <v>2027</v>
      </c>
      <c r="AO773" s="49">
        <f t="shared" ref="AO773:AO836" ca="1" si="249">MONTH(AD773)</f>
        <v>7</v>
      </c>
      <c r="AU773" s="25">
        <v>763</v>
      </c>
      <c r="AV773" s="25">
        <v>0.98951777098290317</v>
      </c>
      <c r="AW773" s="25">
        <v>0.98473679835900774</v>
      </c>
      <c r="AX773" s="25">
        <v>0.98664933619636264</v>
      </c>
      <c r="AY773" s="25">
        <v>0.99250123599940954</v>
      </c>
      <c r="AZ773" s="25">
        <v>0.98581729645076011</v>
      </c>
      <c r="BA773" s="25">
        <v>1</v>
      </c>
      <c r="BB773" s="25">
        <v>0.98811894748682105</v>
      </c>
      <c r="BC773" s="25">
        <v>0.98915251389676762</v>
      </c>
      <c r="BD773" s="25">
        <v>0.98428514103515785</v>
      </c>
      <c r="BE773" s="25">
        <v>0.99003685403694097</v>
      </c>
      <c r="BF773" s="25">
        <v>0.9792745766842873</v>
      </c>
      <c r="BG773" s="25">
        <v>0.98642897172498556</v>
      </c>
      <c r="BH773" s="25">
        <v>0.9792745766842873</v>
      </c>
      <c r="BI773" s="25">
        <v>0.98799083331203641</v>
      </c>
    </row>
    <row r="774" spans="29:61">
      <c r="AC774" s="49">
        <v>771</v>
      </c>
      <c r="AD774" s="90">
        <f t="shared" ca="1" si="241"/>
        <v>46601.409507214012</v>
      </c>
      <c r="AE774" s="49" t="str">
        <f t="shared" ca="1" si="242"/>
        <v>EQUIPO 1</v>
      </c>
      <c r="AF774" s="49" t="str">
        <f t="shared" ca="1" si="243"/>
        <v>INICIO</v>
      </c>
      <c r="AG774" s="49">
        <f t="shared" ref="AG774:AG837" ca="1" si="250">IF(AE774&lt;&gt;$AG$3,AG773,IF(AF774="INICIO",0,IF(AF774="FIN",1,"ERROR")))</f>
        <v>0</v>
      </c>
      <c r="AH774" s="49">
        <f t="shared" ref="AH774:AH837" ca="1" si="251">IF(AE774&lt;&gt;$AH$3,AH773,IF(AF774="INICIO",0,IF(AF774="FIN",1,"ERROR")))</f>
        <v>1</v>
      </c>
      <c r="AI774" s="49">
        <f t="shared" ca="1" si="244"/>
        <v>1</v>
      </c>
      <c r="AJ774" s="49">
        <f t="shared" ca="1" si="245"/>
        <v>5400</v>
      </c>
      <c r="AK774" s="49">
        <f t="shared" ca="1" si="246"/>
        <v>3.7040055458201095</v>
      </c>
      <c r="AL774" s="49">
        <f t="shared" ca="1" si="247"/>
        <v>20001.629947428592</v>
      </c>
      <c r="AM774" s="49">
        <f t="shared" ca="1" si="240"/>
        <v>36669.654903619085</v>
      </c>
      <c r="AN774" s="49">
        <f t="shared" ca="1" si="248"/>
        <v>2027</v>
      </c>
      <c r="AO774" s="49">
        <f t="shared" ca="1" si="249"/>
        <v>8</v>
      </c>
      <c r="AU774" s="25">
        <v>764</v>
      </c>
      <c r="AV774" s="25">
        <v>0.9861430379332996</v>
      </c>
      <c r="AW774" s="25">
        <v>0.99451353588900082</v>
      </c>
      <c r="AX774" s="25">
        <v>0.98677293552937806</v>
      </c>
      <c r="AY774" s="25">
        <v>0.97524641912723276</v>
      </c>
      <c r="AZ774" s="25">
        <v>1</v>
      </c>
      <c r="BA774" s="25">
        <v>0.98827217707346959</v>
      </c>
      <c r="BB774" s="25">
        <v>0.98553682496803485</v>
      </c>
      <c r="BC774" s="25">
        <v>0.98654201822551635</v>
      </c>
      <c r="BD774" s="25">
        <v>0.9886984792685426</v>
      </c>
      <c r="BE774" s="25">
        <v>0.98632486883184811</v>
      </c>
      <c r="BF774" s="25">
        <v>0.98440675295006985</v>
      </c>
      <c r="BG774" s="25">
        <v>0.98647518211629504</v>
      </c>
      <c r="BH774" s="25">
        <v>0.97524641912723276</v>
      </c>
      <c r="BI774" s="25">
        <v>0.98752272861843648</v>
      </c>
    </row>
    <row r="775" spans="29:61">
      <c r="AC775" s="49">
        <v>772</v>
      </c>
      <c r="AD775" s="90">
        <f t="shared" ca="1" si="241"/>
        <v>46601.563840778421</v>
      </c>
      <c r="AE775" s="49" t="str">
        <f t="shared" ca="1" si="242"/>
        <v>EQUIPO 1</v>
      </c>
      <c r="AF775" s="49" t="str">
        <f t="shared" ca="1" si="243"/>
        <v>FIN</v>
      </c>
      <c r="AG775" s="49">
        <f t="shared" ca="1" si="250"/>
        <v>1</v>
      </c>
      <c r="AH775" s="49">
        <f t="shared" ca="1" si="251"/>
        <v>1</v>
      </c>
      <c r="AI775" s="49">
        <f t="shared" ca="1" si="244"/>
        <v>1</v>
      </c>
      <c r="AJ775" s="49">
        <f t="shared" ca="1" si="245"/>
        <v>9900</v>
      </c>
      <c r="AK775" s="49">
        <f t="shared" ca="1" si="246"/>
        <v>9.7474380058120005</v>
      </c>
      <c r="AL775" s="49">
        <f t="shared" ca="1" si="247"/>
        <v>96499.636257538805</v>
      </c>
      <c r="AM775" s="49">
        <f t="shared" ca="1" si="240"/>
        <v>96499.636257538805</v>
      </c>
      <c r="AN775" s="49">
        <f t="shared" ca="1" si="248"/>
        <v>2027</v>
      </c>
      <c r="AO775" s="49">
        <f t="shared" ca="1" si="249"/>
        <v>8</v>
      </c>
      <c r="AU775" s="25">
        <v>765</v>
      </c>
      <c r="AV775" s="25">
        <v>0.99165153718706955</v>
      </c>
      <c r="AW775" s="25">
        <v>0.9836667039439484</v>
      </c>
      <c r="AX775" s="25">
        <v>0.98094055221667931</v>
      </c>
      <c r="AY775" s="25">
        <v>0.99224155696739014</v>
      </c>
      <c r="AZ775" s="25">
        <v>0.98795600193667032</v>
      </c>
      <c r="BA775" s="25">
        <v>0.98884080895544646</v>
      </c>
      <c r="BB775" s="25">
        <v>0.99224504901511357</v>
      </c>
      <c r="BC775" s="25">
        <v>0.98555274039531593</v>
      </c>
      <c r="BD775" s="25">
        <v>0.99777805110439821</v>
      </c>
      <c r="BE775" s="25">
        <v>0.98427659590641781</v>
      </c>
      <c r="BF775" s="25">
        <v>0.99231706758595972</v>
      </c>
      <c r="BG775" s="25">
        <v>0.97647894737465613</v>
      </c>
      <c r="BH775" s="25">
        <v>0.97647894737465613</v>
      </c>
      <c r="BI775" s="25">
        <v>0.98777322511023302</v>
      </c>
    </row>
    <row r="776" spans="29:61">
      <c r="AC776" s="49">
        <v>773</v>
      </c>
      <c r="AD776" s="90">
        <f t="shared" ca="1" si="241"/>
        <v>46601.969984028663</v>
      </c>
      <c r="AE776" s="49" t="str">
        <f t="shared" ca="1" si="242"/>
        <v>EQUIPO 1</v>
      </c>
      <c r="AF776" s="49" t="str">
        <f t="shared" ca="1" si="243"/>
        <v>INICIO</v>
      </c>
      <c r="AG776" s="49">
        <f t="shared" ca="1" si="250"/>
        <v>0</v>
      </c>
      <c r="AH776" s="49">
        <f t="shared" ca="1" si="251"/>
        <v>1</v>
      </c>
      <c r="AI776" s="49">
        <f t="shared" ca="1" si="244"/>
        <v>1</v>
      </c>
      <c r="AJ776" s="49">
        <f t="shared" ca="1" si="245"/>
        <v>5400</v>
      </c>
      <c r="AK776" s="49">
        <f t="shared" ca="1" si="246"/>
        <v>3.1990605510072783</v>
      </c>
      <c r="AL776" s="49">
        <f t="shared" ca="1" si="247"/>
        <v>17274.926975439303</v>
      </c>
      <c r="AM776" s="49">
        <f t="shared" ca="1" si="240"/>
        <v>31670.699454972055</v>
      </c>
      <c r="AN776" s="49">
        <f t="shared" ca="1" si="248"/>
        <v>2027</v>
      </c>
      <c r="AO776" s="49">
        <f t="shared" ca="1" si="249"/>
        <v>8</v>
      </c>
      <c r="AU776" s="25">
        <v>766</v>
      </c>
      <c r="AV776" s="25">
        <v>0.989058908903098</v>
      </c>
      <c r="AW776" s="25">
        <v>0.98604130542517365</v>
      </c>
      <c r="AX776" s="25">
        <v>0.96746711645024774</v>
      </c>
      <c r="AY776" s="25">
        <v>0.98638259593292776</v>
      </c>
      <c r="AZ776" s="25">
        <v>0.99030112582949781</v>
      </c>
      <c r="BA776" s="25">
        <v>0.98062170198540877</v>
      </c>
      <c r="BB776" s="25">
        <v>0.99766725098792408</v>
      </c>
      <c r="BC776" s="25">
        <v>0.97658767869822138</v>
      </c>
      <c r="BD776" s="25">
        <v>0.97376433035101539</v>
      </c>
      <c r="BE776" s="25">
        <v>0.98077737704078416</v>
      </c>
      <c r="BF776" s="25">
        <v>0.98973737788663563</v>
      </c>
      <c r="BG776" s="25">
        <v>0.98543036406687112</v>
      </c>
      <c r="BH776" s="25">
        <v>0.96746711645024774</v>
      </c>
      <c r="BI776" s="25">
        <v>0.98362684297265712</v>
      </c>
    </row>
    <row r="777" spans="29:61">
      <c r="AC777" s="49">
        <v>774</v>
      </c>
      <c r="AD777" s="90">
        <f t="shared" ca="1" si="241"/>
        <v>46602.103278218288</v>
      </c>
      <c r="AE777" s="49" t="str">
        <f t="shared" ca="1" si="242"/>
        <v>EQUIPO 1</v>
      </c>
      <c r="AF777" s="49" t="str">
        <f t="shared" ca="1" si="243"/>
        <v>FIN</v>
      </c>
      <c r="AG777" s="49">
        <f t="shared" ca="1" si="250"/>
        <v>1</v>
      </c>
      <c r="AH777" s="49">
        <f t="shared" ca="1" si="251"/>
        <v>1</v>
      </c>
      <c r="AI777" s="49">
        <f t="shared" ca="1" si="244"/>
        <v>1</v>
      </c>
      <c r="AJ777" s="49">
        <f t="shared" ca="1" si="245"/>
        <v>9900</v>
      </c>
      <c r="AK777" s="49">
        <f t="shared" ca="1" si="246"/>
        <v>23.909026171371806</v>
      </c>
      <c r="AL777" s="49">
        <f t="shared" ca="1" si="247"/>
        <v>236699.35909658088</v>
      </c>
      <c r="AM777" s="49">
        <f t="shared" ca="1" si="240"/>
        <v>236699.35909658088</v>
      </c>
      <c r="AN777" s="49">
        <f t="shared" ca="1" si="248"/>
        <v>2027</v>
      </c>
      <c r="AO777" s="49">
        <f t="shared" ca="1" si="249"/>
        <v>8</v>
      </c>
      <c r="AU777" s="25">
        <v>767</v>
      </c>
      <c r="AV777" s="25">
        <v>0.98490761357812007</v>
      </c>
      <c r="AW777" s="25">
        <v>0.98969172176970177</v>
      </c>
      <c r="AX777" s="25">
        <v>0.98057418164370891</v>
      </c>
      <c r="AY777" s="25">
        <v>0.98135573327317016</v>
      </c>
      <c r="AZ777" s="25">
        <v>0.98717640484919211</v>
      </c>
      <c r="BA777" s="25">
        <v>0.98354143056999543</v>
      </c>
      <c r="BB777" s="25">
        <v>0.99733542426655042</v>
      </c>
      <c r="BC777" s="25">
        <v>0.9915098251326443</v>
      </c>
      <c r="BD777" s="25">
        <v>0.99356367798116108</v>
      </c>
      <c r="BE777" s="25">
        <v>0.9931205976111539</v>
      </c>
      <c r="BF777" s="25">
        <v>0.98165488668834733</v>
      </c>
      <c r="BG777" s="25">
        <v>0.99353733896498886</v>
      </c>
      <c r="BH777" s="25">
        <v>0.98057418164370891</v>
      </c>
      <c r="BI777" s="25">
        <v>0.98825028211069077</v>
      </c>
    </row>
    <row r="778" spans="29:61">
      <c r="AC778" s="49">
        <v>775</v>
      </c>
      <c r="AD778" s="90">
        <f t="shared" ca="1" si="241"/>
        <v>46603.099487642095</v>
      </c>
      <c r="AE778" s="49" t="str">
        <f t="shared" ca="1" si="242"/>
        <v>EQUIPO 1</v>
      </c>
      <c r="AF778" s="49" t="str">
        <f t="shared" ca="1" si="243"/>
        <v>INICIO</v>
      </c>
      <c r="AG778" s="49">
        <f t="shared" ca="1" si="250"/>
        <v>0</v>
      </c>
      <c r="AH778" s="49">
        <f t="shared" ca="1" si="251"/>
        <v>1</v>
      </c>
      <c r="AI778" s="49">
        <f t="shared" ca="1" si="244"/>
        <v>1</v>
      </c>
      <c r="AJ778" s="49">
        <f t="shared" ca="1" si="245"/>
        <v>5400</v>
      </c>
      <c r="AK778" s="49">
        <f t="shared" ca="1" si="246"/>
        <v>3.994053507456556</v>
      </c>
      <c r="AL778" s="49">
        <f t="shared" ca="1" si="247"/>
        <v>21567.888940265402</v>
      </c>
      <c r="AM778" s="49">
        <f t="shared" ca="1" si="240"/>
        <v>39541.129723819904</v>
      </c>
      <c r="AN778" s="49">
        <f t="shared" ca="1" si="248"/>
        <v>2027</v>
      </c>
      <c r="AO778" s="49">
        <f t="shared" ca="1" si="249"/>
        <v>8</v>
      </c>
      <c r="AU778" s="25">
        <v>768</v>
      </c>
      <c r="AV778" s="25">
        <v>0.98785851052265505</v>
      </c>
      <c r="AW778" s="25">
        <v>0.98726845098411187</v>
      </c>
      <c r="AX778" s="25">
        <v>0.98362962436664969</v>
      </c>
      <c r="AY778" s="25">
        <v>0.98909453619662258</v>
      </c>
      <c r="AZ778" s="25">
        <v>0.99116031272074645</v>
      </c>
      <c r="BA778" s="25">
        <v>0.98875955356557066</v>
      </c>
      <c r="BB778" s="25">
        <v>0.98914862824805772</v>
      </c>
      <c r="BC778" s="25">
        <v>0.97831872134199593</v>
      </c>
      <c r="BD778" s="25">
        <v>0.98877291617934404</v>
      </c>
      <c r="BE778" s="25">
        <v>0.98472434482278615</v>
      </c>
      <c r="BF778" s="25">
        <v>0.98832618179186471</v>
      </c>
      <c r="BG778" s="25">
        <v>0.98222421582607189</v>
      </c>
      <c r="BH778" s="25">
        <v>0.97831872134199593</v>
      </c>
      <c r="BI778" s="25">
        <v>0.98659539539109264</v>
      </c>
    </row>
    <row r="779" spans="29:61">
      <c r="AC779" s="49">
        <v>776</v>
      </c>
      <c r="AD779" s="90">
        <f t="shared" ca="1" si="241"/>
        <v>46603.26590653824</v>
      </c>
      <c r="AE779" s="49" t="str">
        <f t="shared" ca="1" si="242"/>
        <v>EQUIPO 1</v>
      </c>
      <c r="AF779" s="49" t="str">
        <f t="shared" ca="1" si="243"/>
        <v>FIN</v>
      </c>
      <c r="AG779" s="49">
        <f t="shared" ca="1" si="250"/>
        <v>1</v>
      </c>
      <c r="AH779" s="49">
        <f t="shared" ca="1" si="251"/>
        <v>1</v>
      </c>
      <c r="AI779" s="49">
        <f t="shared" ca="1" si="244"/>
        <v>1</v>
      </c>
      <c r="AJ779" s="49">
        <f t="shared" ca="1" si="245"/>
        <v>9900</v>
      </c>
      <c r="AK779" s="49">
        <f t="shared" ca="1" si="246"/>
        <v>131.09012764447834</v>
      </c>
      <c r="AL779" s="49">
        <f t="shared" ca="1" si="247"/>
        <v>1297792.2636803356</v>
      </c>
      <c r="AM779" s="49">
        <f t="shared" ca="1" si="240"/>
        <v>1297792.2636803356</v>
      </c>
      <c r="AN779" s="49">
        <f t="shared" ca="1" si="248"/>
        <v>2027</v>
      </c>
      <c r="AO779" s="49">
        <f t="shared" ca="1" si="249"/>
        <v>8</v>
      </c>
      <c r="AU779" s="25">
        <v>769</v>
      </c>
      <c r="AV779" s="25">
        <v>0.98383477536487829</v>
      </c>
      <c r="AW779" s="25">
        <v>0.98609614273622581</v>
      </c>
      <c r="AX779" s="25">
        <v>0.98366739319379159</v>
      </c>
      <c r="AY779" s="25">
        <v>0.98490916626464509</v>
      </c>
      <c r="AZ779" s="25">
        <v>0.98951159650705267</v>
      </c>
      <c r="BA779" s="25">
        <v>0.99206958187333472</v>
      </c>
      <c r="BB779" s="25">
        <v>0.98334944684479531</v>
      </c>
      <c r="BC779" s="25">
        <v>0.99092903863828252</v>
      </c>
      <c r="BD779" s="25">
        <v>0.99230446653194637</v>
      </c>
      <c r="BE779" s="25">
        <v>0.9927921953582356</v>
      </c>
      <c r="BF779" s="25">
        <v>0.98007353917573448</v>
      </c>
      <c r="BG779" s="25">
        <v>0.99114546856322405</v>
      </c>
      <c r="BH779" s="25">
        <v>0.98007353917573448</v>
      </c>
      <c r="BI779" s="25">
        <v>0.98758776084594624</v>
      </c>
    </row>
    <row r="780" spans="29:61">
      <c r="AC780" s="49">
        <v>777</v>
      </c>
      <c r="AD780" s="90">
        <f t="shared" ca="1" si="241"/>
        <v>46608.727995190093</v>
      </c>
      <c r="AE780" s="49" t="str">
        <f t="shared" ca="1" si="242"/>
        <v>EQUIPO 1</v>
      </c>
      <c r="AF780" s="49" t="str">
        <f t="shared" ca="1" si="243"/>
        <v>INICIO</v>
      </c>
      <c r="AG780" s="49">
        <f t="shared" ca="1" si="250"/>
        <v>0</v>
      </c>
      <c r="AH780" s="49">
        <f t="shared" ca="1" si="251"/>
        <v>1</v>
      </c>
      <c r="AI780" s="49">
        <f t="shared" ca="1" si="244"/>
        <v>1</v>
      </c>
      <c r="AJ780" s="49">
        <f t="shared" ca="1" si="245"/>
        <v>5400</v>
      </c>
      <c r="AK780" s="49">
        <f t="shared" ca="1" si="246"/>
        <v>3.2097624219604768</v>
      </c>
      <c r="AL780" s="49">
        <f t="shared" ca="1" si="247"/>
        <v>17332.717078586575</v>
      </c>
      <c r="AM780" s="49">
        <f t="shared" ca="1" si="240"/>
        <v>31776.64797740872</v>
      </c>
      <c r="AN780" s="49">
        <f t="shared" ca="1" si="248"/>
        <v>2027</v>
      </c>
      <c r="AO780" s="49">
        <f t="shared" ca="1" si="249"/>
        <v>8</v>
      </c>
      <c r="AU780" s="25">
        <v>770</v>
      </c>
      <c r="AV780" s="25">
        <v>0.98283232353382077</v>
      </c>
      <c r="AW780" s="25">
        <v>0.99071722959946706</v>
      </c>
      <c r="AX780" s="25">
        <v>0.98464901190545751</v>
      </c>
      <c r="AY780" s="25">
        <v>0.98788324117696613</v>
      </c>
      <c r="AZ780" s="25">
        <v>0.99003163981902209</v>
      </c>
      <c r="BA780" s="25">
        <v>0.98831657188722699</v>
      </c>
      <c r="BB780" s="25">
        <v>0.98883908298782386</v>
      </c>
      <c r="BC780" s="25">
        <v>0.97791724062986007</v>
      </c>
      <c r="BD780" s="25">
        <v>0.98374825837778945</v>
      </c>
      <c r="BE780" s="25">
        <v>0.99285162258047022</v>
      </c>
      <c r="BF780" s="25">
        <v>0.98285133232162791</v>
      </c>
      <c r="BG780" s="25">
        <v>0.99096171589682802</v>
      </c>
      <c r="BH780" s="25">
        <v>0.97791724062986007</v>
      </c>
      <c r="BI780" s="25">
        <v>0.98683290465836648</v>
      </c>
    </row>
    <row r="781" spans="29:61">
      <c r="AC781" s="49">
        <v>778</v>
      </c>
      <c r="AD781" s="90">
        <f t="shared" ca="1" si="241"/>
        <v>46608.861735291008</v>
      </c>
      <c r="AE781" s="49" t="str">
        <f t="shared" ca="1" si="242"/>
        <v>EQUIPO 1</v>
      </c>
      <c r="AF781" s="49" t="str">
        <f t="shared" ca="1" si="243"/>
        <v>FIN</v>
      </c>
      <c r="AG781" s="49">
        <f t="shared" ca="1" si="250"/>
        <v>1</v>
      </c>
      <c r="AH781" s="49">
        <f t="shared" ca="1" si="251"/>
        <v>1</v>
      </c>
      <c r="AI781" s="49">
        <f t="shared" ca="1" si="244"/>
        <v>1</v>
      </c>
      <c r="AJ781" s="49">
        <f t="shared" ca="1" si="245"/>
        <v>9900</v>
      </c>
      <c r="AK781" s="49">
        <f t="shared" ca="1" si="246"/>
        <v>20.845232505351305</v>
      </c>
      <c r="AL781" s="49">
        <f t="shared" ca="1" si="247"/>
        <v>206367.80180297792</v>
      </c>
      <c r="AM781" s="49">
        <f t="shared" ca="1" si="240"/>
        <v>206367.80180297792</v>
      </c>
      <c r="AN781" s="49">
        <f t="shared" ca="1" si="248"/>
        <v>2027</v>
      </c>
      <c r="AO781" s="49">
        <f t="shared" ca="1" si="249"/>
        <v>8</v>
      </c>
      <c r="AU781" s="25">
        <v>771</v>
      </c>
      <c r="AV781" s="25">
        <v>0.99764946291168477</v>
      </c>
      <c r="AW781" s="25">
        <v>0.98820528219280901</v>
      </c>
      <c r="AX781" s="25">
        <v>0.98551090589557733</v>
      </c>
      <c r="AY781" s="25">
        <v>0.97696814950300048</v>
      </c>
      <c r="AZ781" s="25">
        <v>0.98421583265315216</v>
      </c>
      <c r="BA781" s="25">
        <v>0.99396822430413034</v>
      </c>
      <c r="BB781" s="25">
        <v>0.99458947332647274</v>
      </c>
      <c r="BC781" s="25">
        <v>0.98178616052373946</v>
      </c>
      <c r="BD781" s="25">
        <v>0.9937331700277241</v>
      </c>
      <c r="BE781" s="25">
        <v>0.99321683299346397</v>
      </c>
      <c r="BF781" s="25">
        <v>0.99045806269260184</v>
      </c>
      <c r="BG781" s="25">
        <v>0.98290139229907525</v>
      </c>
      <c r="BH781" s="25">
        <v>0.97696814950300048</v>
      </c>
      <c r="BI781" s="25">
        <v>0.98866993169886375</v>
      </c>
    </row>
    <row r="782" spans="29:61">
      <c r="AC782" s="49">
        <v>779</v>
      </c>
      <c r="AD782" s="90">
        <f t="shared" ca="1" si="241"/>
        <v>46609.730286645397</v>
      </c>
      <c r="AE782" s="49" t="str">
        <f t="shared" ca="1" si="242"/>
        <v>EQUIPO 1</v>
      </c>
      <c r="AF782" s="49" t="str">
        <f t="shared" ca="1" si="243"/>
        <v>INICIO</v>
      </c>
      <c r="AG782" s="49">
        <f t="shared" ca="1" si="250"/>
        <v>0</v>
      </c>
      <c r="AH782" s="49">
        <f t="shared" ca="1" si="251"/>
        <v>1</v>
      </c>
      <c r="AI782" s="49">
        <f t="shared" ca="1" si="244"/>
        <v>1</v>
      </c>
      <c r="AJ782" s="49">
        <f t="shared" ca="1" si="245"/>
        <v>5400</v>
      </c>
      <c r="AK782" s="49">
        <f t="shared" ca="1" si="246"/>
        <v>3.6916212550713681</v>
      </c>
      <c r="AL782" s="49">
        <f t="shared" ca="1" si="247"/>
        <v>19934.754777385388</v>
      </c>
      <c r="AM782" s="49">
        <f t="shared" ca="1" si="240"/>
        <v>36547.050425206544</v>
      </c>
      <c r="AN782" s="49">
        <f t="shared" ca="1" si="248"/>
        <v>2027</v>
      </c>
      <c r="AO782" s="49">
        <f t="shared" ca="1" si="249"/>
        <v>8</v>
      </c>
      <c r="AU782" s="25">
        <v>772</v>
      </c>
      <c r="AV782" s="25">
        <v>0.98495342574817846</v>
      </c>
      <c r="AW782" s="25">
        <v>0.99325867904888876</v>
      </c>
      <c r="AX782" s="25">
        <v>0.98235489775330564</v>
      </c>
      <c r="AY782" s="25">
        <v>0.97859607381032199</v>
      </c>
      <c r="AZ782" s="25">
        <v>0.98537602242571587</v>
      </c>
      <c r="BA782" s="25">
        <v>0.98568404469930981</v>
      </c>
      <c r="BB782" s="25">
        <v>0.97796247041628626</v>
      </c>
      <c r="BC782" s="25">
        <v>0.98262499798101166</v>
      </c>
      <c r="BD782" s="25">
        <v>0.98918399523159828</v>
      </c>
      <c r="BE782" s="25">
        <v>0.97252254997830034</v>
      </c>
      <c r="BF782" s="25">
        <v>0.98416971902011985</v>
      </c>
      <c r="BG782" s="25">
        <v>0.97628268547153185</v>
      </c>
      <c r="BH782" s="25">
        <v>0.97252254997830034</v>
      </c>
      <c r="BI782" s="25">
        <v>0.98276393424723851</v>
      </c>
    </row>
    <row r="783" spans="29:61">
      <c r="AC783" s="49">
        <v>780</v>
      </c>
      <c r="AD783" s="90">
        <f t="shared" ca="1" si="241"/>
        <v>46609.884104197692</v>
      </c>
      <c r="AE783" s="49" t="str">
        <f t="shared" ca="1" si="242"/>
        <v>EQUIPO 1</v>
      </c>
      <c r="AF783" s="49" t="str">
        <f t="shared" ca="1" si="243"/>
        <v>FIN</v>
      </c>
      <c r="AG783" s="49">
        <f t="shared" ca="1" si="250"/>
        <v>1</v>
      </c>
      <c r="AH783" s="49">
        <f t="shared" ca="1" si="251"/>
        <v>1</v>
      </c>
      <c r="AI783" s="49">
        <f t="shared" ca="1" si="244"/>
        <v>1</v>
      </c>
      <c r="AJ783" s="49">
        <f t="shared" ca="1" si="245"/>
        <v>9900</v>
      </c>
      <c r="AK783" s="49">
        <f t="shared" ca="1" si="246"/>
        <v>100.13476000365335</v>
      </c>
      <c r="AL783" s="49">
        <f t="shared" ca="1" si="247"/>
        <v>991334.12403616821</v>
      </c>
      <c r="AM783" s="49">
        <f t="shared" ca="1" si="240"/>
        <v>991334.12403616821</v>
      </c>
      <c r="AN783" s="49">
        <f t="shared" ca="1" si="248"/>
        <v>2027</v>
      </c>
      <c r="AO783" s="49">
        <f t="shared" ca="1" si="249"/>
        <v>8</v>
      </c>
      <c r="AU783" s="25">
        <v>773</v>
      </c>
      <c r="AV783" s="25">
        <v>0.99122497377212504</v>
      </c>
      <c r="AW783" s="25">
        <v>0.98108529219948537</v>
      </c>
      <c r="AX783" s="25">
        <v>0.97883778705409386</v>
      </c>
      <c r="AY783" s="25">
        <v>0.97909518694267472</v>
      </c>
      <c r="AZ783" s="25">
        <v>0.98230133991331903</v>
      </c>
      <c r="BA783" s="25">
        <v>0.97807968968089398</v>
      </c>
      <c r="BB783" s="25">
        <v>0.98891741470749128</v>
      </c>
      <c r="BC783" s="25">
        <v>0.97227409037884416</v>
      </c>
      <c r="BD783" s="25">
        <v>0.98141610699503423</v>
      </c>
      <c r="BE783" s="25">
        <v>0.99024244697155217</v>
      </c>
      <c r="BF783" s="25">
        <v>0.98657945182573958</v>
      </c>
      <c r="BG783" s="25">
        <v>0.98241889559864992</v>
      </c>
      <c r="BH783" s="25">
        <v>0.97227409037884416</v>
      </c>
      <c r="BI783" s="25">
        <v>0.98274303887877112</v>
      </c>
    </row>
    <row r="784" spans="29:61">
      <c r="AC784" s="49">
        <v>781</v>
      </c>
      <c r="AD784" s="90">
        <f t="shared" ca="1" si="241"/>
        <v>46614.056385864511</v>
      </c>
      <c r="AE784" s="49" t="str">
        <f t="shared" ca="1" si="242"/>
        <v>EQUIPO 1</v>
      </c>
      <c r="AF784" s="49" t="str">
        <f t="shared" ca="1" si="243"/>
        <v>INICIO</v>
      </c>
      <c r="AG784" s="49">
        <f t="shared" ca="1" si="250"/>
        <v>0</v>
      </c>
      <c r="AH784" s="49">
        <f t="shared" ca="1" si="251"/>
        <v>1</v>
      </c>
      <c r="AI784" s="49">
        <f t="shared" ca="1" si="244"/>
        <v>1</v>
      </c>
      <c r="AJ784" s="49">
        <f t="shared" ca="1" si="245"/>
        <v>5400</v>
      </c>
      <c r="AK784" s="49">
        <f t="shared" ca="1" si="246"/>
        <v>3.6181736059952527</v>
      </c>
      <c r="AL784" s="49">
        <f t="shared" ca="1" si="247"/>
        <v>19538.137472374365</v>
      </c>
      <c r="AM784" s="49">
        <f t="shared" ca="1" si="240"/>
        <v>35819.918699353002</v>
      </c>
      <c r="AN784" s="49">
        <f t="shared" ca="1" si="248"/>
        <v>2027</v>
      </c>
      <c r="AO784" s="49">
        <f t="shared" ca="1" si="249"/>
        <v>8</v>
      </c>
      <c r="AU784" s="25">
        <v>774</v>
      </c>
      <c r="AV784" s="25">
        <v>0.97968165588613243</v>
      </c>
      <c r="AW784" s="25">
        <v>0.98930612655970263</v>
      </c>
      <c r="AX784" s="25">
        <v>0.97210641845680446</v>
      </c>
      <c r="AY784" s="25">
        <v>0.98751095046251314</v>
      </c>
      <c r="AZ784" s="25">
        <v>0.98414163964258439</v>
      </c>
      <c r="BA784" s="25">
        <v>0.98141943016971434</v>
      </c>
      <c r="BB784" s="25">
        <v>0.98471719334364194</v>
      </c>
      <c r="BC784" s="25">
        <v>0.99079917978720689</v>
      </c>
      <c r="BD784" s="25">
        <v>0.98169961266882011</v>
      </c>
      <c r="BE784" s="25">
        <v>0.98286522994322501</v>
      </c>
      <c r="BF784" s="25">
        <v>0.98044053890207028</v>
      </c>
      <c r="BG784" s="25">
        <v>0.97470870491843475</v>
      </c>
      <c r="BH784" s="25">
        <v>0.97210641845680446</v>
      </c>
      <c r="BI784" s="25">
        <v>0.98240116012831158</v>
      </c>
    </row>
    <row r="785" spans="29:61">
      <c r="AC785" s="49">
        <v>782</v>
      </c>
      <c r="AD785" s="90">
        <f t="shared" ca="1" si="241"/>
        <v>46614.207143098094</v>
      </c>
      <c r="AE785" s="49" t="str">
        <f t="shared" ca="1" si="242"/>
        <v>EQUIPO 1</v>
      </c>
      <c r="AF785" s="49" t="str">
        <f t="shared" ca="1" si="243"/>
        <v>FIN</v>
      </c>
      <c r="AG785" s="49">
        <f t="shared" ca="1" si="250"/>
        <v>1</v>
      </c>
      <c r="AH785" s="49">
        <f t="shared" ca="1" si="251"/>
        <v>1</v>
      </c>
      <c r="AI785" s="49">
        <f t="shared" ca="1" si="244"/>
        <v>1</v>
      </c>
      <c r="AJ785" s="49">
        <f t="shared" ca="1" si="245"/>
        <v>9900</v>
      </c>
      <c r="AK785" s="49">
        <f t="shared" ca="1" si="246"/>
        <v>333.68648964527529</v>
      </c>
      <c r="AL785" s="49">
        <f t="shared" ca="1" si="247"/>
        <v>3303496.2474882253</v>
      </c>
      <c r="AM785" s="49">
        <f t="shared" ca="1" si="240"/>
        <v>3303496.2474882253</v>
      </c>
      <c r="AN785" s="49">
        <f t="shared" ca="1" si="248"/>
        <v>2027</v>
      </c>
      <c r="AO785" s="49">
        <f t="shared" ca="1" si="249"/>
        <v>8</v>
      </c>
      <c r="AU785" s="25">
        <v>775</v>
      </c>
      <c r="AV785" s="25">
        <v>0.99331811253046676</v>
      </c>
      <c r="AW785" s="25">
        <v>0.98617203392135289</v>
      </c>
      <c r="AX785" s="25">
        <v>0.9839126905592811</v>
      </c>
      <c r="AY785" s="25">
        <v>0.98344359909818901</v>
      </c>
      <c r="AZ785" s="25">
        <v>0.97423257199826996</v>
      </c>
      <c r="BA785" s="25">
        <v>0.986965550485845</v>
      </c>
      <c r="BB785" s="25">
        <v>0.97715761867578232</v>
      </c>
      <c r="BC785" s="25">
        <v>0.98569080744716553</v>
      </c>
      <c r="BD785" s="25">
        <v>0.98509156075959159</v>
      </c>
      <c r="BE785" s="25">
        <v>0.9797543432515794</v>
      </c>
      <c r="BF785" s="25">
        <v>0.98579579306751841</v>
      </c>
      <c r="BG785" s="25">
        <v>0.99753818664362837</v>
      </c>
      <c r="BH785" s="25">
        <v>0.97423257199826996</v>
      </c>
      <c r="BI785" s="25">
        <v>0.98490180235828262</v>
      </c>
    </row>
    <row r="786" spans="29:61">
      <c r="AC786" s="49">
        <v>783</v>
      </c>
      <c r="AD786" s="90">
        <f t="shared" ca="1" si="241"/>
        <v>46628.110746833314</v>
      </c>
      <c r="AE786" s="49" t="str">
        <f t="shared" ca="1" si="242"/>
        <v>EQUIPO 1</v>
      </c>
      <c r="AF786" s="49" t="str">
        <f t="shared" ca="1" si="243"/>
        <v>INICIO</v>
      </c>
      <c r="AG786" s="49">
        <f t="shared" ca="1" si="250"/>
        <v>0</v>
      </c>
      <c r="AH786" s="49">
        <f t="shared" ca="1" si="251"/>
        <v>1</v>
      </c>
      <c r="AI786" s="49">
        <f t="shared" ca="1" si="244"/>
        <v>1</v>
      </c>
      <c r="AJ786" s="49">
        <f t="shared" ca="1" si="245"/>
        <v>5400</v>
      </c>
      <c r="AK786" s="49">
        <f t="shared" ca="1" si="246"/>
        <v>3.69223167153541</v>
      </c>
      <c r="AL786" s="49">
        <f t="shared" ca="1" si="247"/>
        <v>19938.051026291214</v>
      </c>
      <c r="AM786" s="49">
        <f t="shared" ca="1" si="240"/>
        <v>36553.093548200559</v>
      </c>
      <c r="AN786" s="49">
        <f t="shared" ca="1" si="248"/>
        <v>2027</v>
      </c>
      <c r="AO786" s="49">
        <f t="shared" ca="1" si="249"/>
        <v>8</v>
      </c>
      <c r="AU786" s="25">
        <v>776</v>
      </c>
      <c r="AV786" s="25">
        <v>0.98437003447483717</v>
      </c>
      <c r="AW786" s="25">
        <v>0.98959627475675205</v>
      </c>
      <c r="AX786" s="25">
        <v>0.99256980485272006</v>
      </c>
      <c r="AY786" s="25">
        <v>0.98976559157872768</v>
      </c>
      <c r="AZ786" s="25">
        <v>0.99024259937941461</v>
      </c>
      <c r="BA786" s="25">
        <v>0.99595832916692772</v>
      </c>
      <c r="BB786" s="25">
        <v>0.99175041029703437</v>
      </c>
      <c r="BC786" s="25">
        <v>0.9810575453492868</v>
      </c>
      <c r="BD786" s="25">
        <v>0.98462566066620127</v>
      </c>
      <c r="BE786" s="25">
        <v>0.98135161931276405</v>
      </c>
      <c r="BF786" s="25">
        <v>0.98500851514466126</v>
      </c>
      <c r="BG786" s="25">
        <v>0.98069169768311515</v>
      </c>
      <c r="BH786" s="25">
        <v>0.98069169768311515</v>
      </c>
      <c r="BI786" s="25">
        <v>0.98723545031140758</v>
      </c>
    </row>
    <row r="787" spans="29:61">
      <c r="AC787" s="49">
        <v>784</v>
      </c>
      <c r="AD787" s="90">
        <f t="shared" ca="1" si="241"/>
        <v>46628.264589819628</v>
      </c>
      <c r="AE787" s="49" t="str">
        <f t="shared" ca="1" si="242"/>
        <v>EQUIPO 1</v>
      </c>
      <c r="AF787" s="49" t="str">
        <f t="shared" ca="1" si="243"/>
        <v>FIN</v>
      </c>
      <c r="AG787" s="49">
        <f t="shared" ca="1" si="250"/>
        <v>1</v>
      </c>
      <c r="AH787" s="49">
        <f t="shared" ca="1" si="251"/>
        <v>1</v>
      </c>
      <c r="AI787" s="49">
        <f t="shared" ca="1" si="244"/>
        <v>1</v>
      </c>
      <c r="AJ787" s="49">
        <f t="shared" ca="1" si="245"/>
        <v>9900</v>
      </c>
      <c r="AK787" s="49">
        <f t="shared" ca="1" si="246"/>
        <v>154.28650284558535</v>
      </c>
      <c r="AL787" s="49">
        <f t="shared" ca="1" si="247"/>
        <v>1527436.3781712949</v>
      </c>
      <c r="AM787" s="49">
        <f t="shared" ca="1" si="240"/>
        <v>1527436.3781712949</v>
      </c>
      <c r="AN787" s="49">
        <f t="shared" ca="1" si="248"/>
        <v>2027</v>
      </c>
      <c r="AO787" s="49">
        <f t="shared" ca="1" si="249"/>
        <v>8</v>
      </c>
      <c r="AU787" s="25">
        <v>777</v>
      </c>
      <c r="AV787" s="25">
        <v>0.97978738908123253</v>
      </c>
      <c r="AW787" s="25">
        <v>0.97861086472712633</v>
      </c>
      <c r="AX787" s="25">
        <v>0.97860010177796353</v>
      </c>
      <c r="AY787" s="25">
        <v>0.99221178663282883</v>
      </c>
      <c r="AZ787" s="25">
        <v>0.97702551921520608</v>
      </c>
      <c r="BA787" s="25">
        <v>0.97028827689505182</v>
      </c>
      <c r="BB787" s="25">
        <v>0.9949586366319183</v>
      </c>
      <c r="BC787" s="25">
        <v>0.98280517004829815</v>
      </c>
      <c r="BD787" s="25">
        <v>0.98200030690725659</v>
      </c>
      <c r="BE787" s="25">
        <v>0.98264271983750284</v>
      </c>
      <c r="BF787" s="25">
        <v>0.99263130343348516</v>
      </c>
      <c r="BG787" s="25">
        <v>0.98555844879624799</v>
      </c>
      <c r="BH787" s="25">
        <v>0.97028827689505182</v>
      </c>
      <c r="BI787" s="25">
        <v>0.98303722943603056</v>
      </c>
    </row>
    <row r="788" spans="29:61">
      <c r="AC788" s="49">
        <v>785</v>
      </c>
      <c r="AD788" s="90">
        <f t="shared" ca="1" si="241"/>
        <v>46634.693194104861</v>
      </c>
      <c r="AE788" s="49" t="str">
        <f t="shared" ca="1" si="242"/>
        <v>EQUIPO 2</v>
      </c>
      <c r="AF788" s="49" t="str">
        <f t="shared" ca="1" si="243"/>
        <v>INICIO</v>
      </c>
      <c r="AG788" s="49">
        <f t="shared" ca="1" si="250"/>
        <v>1</v>
      </c>
      <c r="AH788" s="49">
        <f t="shared" ca="1" si="251"/>
        <v>0</v>
      </c>
      <c r="AI788" s="49">
        <f t="shared" ca="1" si="244"/>
        <v>1</v>
      </c>
      <c r="AJ788" s="49">
        <f t="shared" ca="1" si="245"/>
        <v>4500</v>
      </c>
      <c r="AK788" s="49">
        <f t="shared" ca="1" si="246"/>
        <v>2.6664153466117568</v>
      </c>
      <c r="AL788" s="49">
        <f t="shared" ca="1" si="247"/>
        <v>11998.869059752906</v>
      </c>
      <c r="AM788" s="49">
        <f t="shared" ca="1" si="240"/>
        <v>26397.511931456393</v>
      </c>
      <c r="AN788" s="49">
        <f t="shared" ca="1" si="248"/>
        <v>2027</v>
      </c>
      <c r="AO788" s="49">
        <f t="shared" ca="1" si="249"/>
        <v>9</v>
      </c>
      <c r="AU788" s="25">
        <v>778</v>
      </c>
      <c r="AV788" s="25">
        <v>0.98575759357311954</v>
      </c>
      <c r="AW788" s="25">
        <v>0.98747401166681414</v>
      </c>
      <c r="AX788" s="25">
        <v>0.99376664010518878</v>
      </c>
      <c r="AY788" s="25">
        <v>0.99719280730164717</v>
      </c>
      <c r="AZ788" s="25">
        <v>0.98331093797353952</v>
      </c>
      <c r="BA788" s="25">
        <v>0.97787003681430951</v>
      </c>
      <c r="BB788" s="25">
        <v>0.99069978605844122</v>
      </c>
      <c r="BC788" s="25">
        <v>0.98352262778714761</v>
      </c>
      <c r="BD788" s="25">
        <v>0.98761324746680346</v>
      </c>
      <c r="BE788" s="25">
        <v>0.96616050389507779</v>
      </c>
      <c r="BF788" s="25">
        <v>0.9844392632929323</v>
      </c>
      <c r="BG788" s="25">
        <v>0.97064541375877011</v>
      </c>
      <c r="BH788" s="25">
        <v>0.96616050389507779</v>
      </c>
      <c r="BI788" s="25">
        <v>0.9839421123757125</v>
      </c>
    </row>
    <row r="789" spans="29:61">
      <c r="AC789" s="49">
        <v>786</v>
      </c>
      <c r="AD789" s="90">
        <f t="shared" ca="1" si="241"/>
        <v>46634.804294744303</v>
      </c>
      <c r="AE789" s="49" t="str">
        <f t="shared" ca="1" si="242"/>
        <v>EQUIPO 2</v>
      </c>
      <c r="AF789" s="49" t="str">
        <f t="shared" ca="1" si="243"/>
        <v>FIN</v>
      </c>
      <c r="AG789" s="49">
        <f t="shared" ca="1" si="250"/>
        <v>1</v>
      </c>
      <c r="AH789" s="49">
        <f t="shared" ca="1" si="251"/>
        <v>1</v>
      </c>
      <c r="AI789" s="49">
        <f t="shared" ca="1" si="244"/>
        <v>1</v>
      </c>
      <c r="AJ789" s="49">
        <f t="shared" ca="1" si="245"/>
        <v>9900</v>
      </c>
      <c r="AK789" s="49">
        <f t="shared" ca="1" si="246"/>
        <v>276.81616528937593</v>
      </c>
      <c r="AL789" s="49">
        <f t="shared" ca="1" si="247"/>
        <v>2740480.0363648217</v>
      </c>
      <c r="AM789" s="49">
        <f t="shared" ca="1" si="240"/>
        <v>2740480.0363648217</v>
      </c>
      <c r="AN789" s="49">
        <f t="shared" ca="1" si="248"/>
        <v>2027</v>
      </c>
      <c r="AO789" s="49">
        <f t="shared" ca="1" si="249"/>
        <v>9</v>
      </c>
      <c r="AU789" s="25">
        <v>779</v>
      </c>
      <c r="AV789" s="25">
        <v>0.98819088756620954</v>
      </c>
      <c r="AW789" s="25">
        <v>0.98232450065242871</v>
      </c>
      <c r="AX789" s="25">
        <v>0.99330188264964736</v>
      </c>
      <c r="AY789" s="25">
        <v>0.97613632147042251</v>
      </c>
      <c r="AZ789" s="25">
        <v>0.98600909705709505</v>
      </c>
      <c r="BA789" s="25">
        <v>0.99390877611288242</v>
      </c>
      <c r="BB789" s="25">
        <v>0.98483436247944978</v>
      </c>
      <c r="BC789" s="25">
        <v>0.99760671020946279</v>
      </c>
      <c r="BD789" s="25">
        <v>0.99316748213495765</v>
      </c>
      <c r="BE789" s="25">
        <v>0.99157006769662381</v>
      </c>
      <c r="BF789" s="25">
        <v>0.98863592011777779</v>
      </c>
      <c r="BG789" s="25">
        <v>0.98264177306947831</v>
      </c>
      <c r="BH789" s="25">
        <v>0.97613632147042251</v>
      </c>
      <c r="BI789" s="25">
        <v>0.98825043824463521</v>
      </c>
    </row>
    <row r="790" spans="29:61">
      <c r="AC790" s="49">
        <v>787</v>
      </c>
      <c r="AD790" s="90">
        <f t="shared" ca="1" si="241"/>
        <v>46646.33830163136</v>
      </c>
      <c r="AE790" s="49" t="str">
        <f t="shared" ca="1" si="242"/>
        <v>EQUIPO 2</v>
      </c>
      <c r="AF790" s="49" t="str">
        <f t="shared" ca="1" si="243"/>
        <v>INICIO</v>
      </c>
      <c r="AG790" s="49">
        <f t="shared" ca="1" si="250"/>
        <v>1</v>
      </c>
      <c r="AH790" s="49">
        <f t="shared" ca="1" si="251"/>
        <v>0</v>
      </c>
      <c r="AI790" s="49">
        <f t="shared" ca="1" si="244"/>
        <v>1</v>
      </c>
      <c r="AJ790" s="49">
        <f t="shared" ca="1" si="245"/>
        <v>4500</v>
      </c>
      <c r="AK790" s="49">
        <f t="shared" ca="1" si="246"/>
        <v>3.7674952765228227</v>
      </c>
      <c r="AL790" s="49">
        <f t="shared" ca="1" si="247"/>
        <v>16953.728744352702</v>
      </c>
      <c r="AM790" s="49">
        <f t="shared" ca="1" si="240"/>
        <v>37298.203237575945</v>
      </c>
      <c r="AN790" s="49">
        <f t="shared" ca="1" si="248"/>
        <v>2027</v>
      </c>
      <c r="AO790" s="49">
        <f t="shared" ca="1" si="249"/>
        <v>9</v>
      </c>
      <c r="AU790" s="25">
        <v>780</v>
      </c>
      <c r="AV790" s="25">
        <v>0.97372146040736085</v>
      </c>
      <c r="AW790" s="25">
        <v>0.98449754837611581</v>
      </c>
      <c r="AX790" s="25">
        <v>0.98482300324106564</v>
      </c>
      <c r="AY790" s="25">
        <v>0.99398287321120915</v>
      </c>
      <c r="AZ790" s="25">
        <v>0.9846133052153504</v>
      </c>
      <c r="BA790" s="25">
        <v>0.98506852193525218</v>
      </c>
      <c r="BB790" s="25">
        <v>0.9902204963305381</v>
      </c>
      <c r="BC790" s="25">
        <v>0.98880622367966398</v>
      </c>
      <c r="BD790" s="25">
        <v>0.99136819727387682</v>
      </c>
      <c r="BE790" s="25">
        <v>0.99571470303656917</v>
      </c>
      <c r="BF790" s="25">
        <v>0.98661443449230057</v>
      </c>
      <c r="BG790" s="25">
        <v>0.98807051818301206</v>
      </c>
      <c r="BH790" s="25">
        <v>0.97372146040736085</v>
      </c>
      <c r="BI790" s="25">
        <v>0.9872777550320645</v>
      </c>
    </row>
    <row r="791" spans="29:61">
      <c r="AC791" s="49">
        <v>788</v>
      </c>
      <c r="AD791" s="90">
        <f t="shared" ca="1" si="241"/>
        <v>46646.495280601215</v>
      </c>
      <c r="AE791" s="49" t="str">
        <f t="shared" ca="1" si="242"/>
        <v>EQUIPO 2</v>
      </c>
      <c r="AF791" s="49" t="str">
        <f t="shared" ca="1" si="243"/>
        <v>FIN</v>
      </c>
      <c r="AG791" s="49">
        <f t="shared" ca="1" si="250"/>
        <v>1</v>
      </c>
      <c r="AH791" s="49">
        <f t="shared" ca="1" si="251"/>
        <v>1</v>
      </c>
      <c r="AI791" s="49">
        <f t="shared" ca="1" si="244"/>
        <v>1</v>
      </c>
      <c r="AJ791" s="49">
        <f t="shared" ca="1" si="245"/>
        <v>9900</v>
      </c>
      <c r="AK791" s="49">
        <f t="shared" ca="1" si="246"/>
        <v>50.732301941374317</v>
      </c>
      <c r="AL791" s="49">
        <f t="shared" ca="1" si="247"/>
        <v>502249.78921960574</v>
      </c>
      <c r="AM791" s="49">
        <f t="shared" ca="1" si="240"/>
        <v>502249.78921960574</v>
      </c>
      <c r="AN791" s="49">
        <f t="shared" ca="1" si="248"/>
        <v>2027</v>
      </c>
      <c r="AO791" s="49">
        <f t="shared" ca="1" si="249"/>
        <v>9</v>
      </c>
      <c r="AU791" s="25">
        <v>781</v>
      </c>
      <c r="AV791" s="25">
        <v>0.99039119295692102</v>
      </c>
      <c r="AW791" s="25">
        <v>0.99614604394834694</v>
      </c>
      <c r="AX791" s="25">
        <v>0.99078819199542967</v>
      </c>
      <c r="AY791" s="25">
        <v>0.98162121011296521</v>
      </c>
      <c r="AZ791" s="25">
        <v>0.9880462250791513</v>
      </c>
      <c r="BA791" s="25">
        <v>0.98658694079638309</v>
      </c>
      <c r="BB791" s="25">
        <v>0.98763704227832882</v>
      </c>
      <c r="BC791" s="25">
        <v>0.99066270536680923</v>
      </c>
      <c r="BD791" s="25">
        <v>0.98786111843799596</v>
      </c>
      <c r="BE791" s="25">
        <v>0.9883720676508424</v>
      </c>
      <c r="BF791" s="25">
        <v>0.96202468332954927</v>
      </c>
      <c r="BG791" s="25">
        <v>0.98508130143971151</v>
      </c>
      <c r="BH791" s="25">
        <v>0.96202468332954927</v>
      </c>
      <c r="BI791" s="25">
        <v>0.98634863362295055</v>
      </c>
    </row>
    <row r="792" spans="29:61">
      <c r="AC792" s="49">
        <v>789</v>
      </c>
      <c r="AD792" s="90">
        <f t="shared" ca="1" si="241"/>
        <v>46648.609126515439</v>
      </c>
      <c r="AE792" s="49" t="str">
        <f t="shared" ca="1" si="242"/>
        <v>EQUIPO 2</v>
      </c>
      <c r="AF792" s="49" t="str">
        <f t="shared" ca="1" si="243"/>
        <v>INICIO</v>
      </c>
      <c r="AG792" s="49">
        <f t="shared" ca="1" si="250"/>
        <v>1</v>
      </c>
      <c r="AH792" s="49">
        <f t="shared" ca="1" si="251"/>
        <v>0</v>
      </c>
      <c r="AI792" s="49">
        <f t="shared" ca="1" si="244"/>
        <v>1</v>
      </c>
      <c r="AJ792" s="49">
        <f t="shared" ca="1" si="245"/>
        <v>4500</v>
      </c>
      <c r="AK792" s="49">
        <f t="shared" ca="1" si="246"/>
        <v>4.0551677338080481</v>
      </c>
      <c r="AL792" s="49">
        <f t="shared" ca="1" si="247"/>
        <v>18248.254802136216</v>
      </c>
      <c r="AM792" s="49">
        <f t="shared" ca="1" si="240"/>
        <v>40146.160564699676</v>
      </c>
      <c r="AN792" s="49">
        <f t="shared" ca="1" si="248"/>
        <v>2027</v>
      </c>
      <c r="AO792" s="49">
        <f t="shared" ca="1" si="249"/>
        <v>9</v>
      </c>
      <c r="AU792" s="25">
        <v>782</v>
      </c>
      <c r="AV792" s="25">
        <v>0.99026227285271884</v>
      </c>
      <c r="AW792" s="25">
        <v>0.9904691803752288</v>
      </c>
      <c r="AX792" s="25">
        <v>0.99243672255512749</v>
      </c>
      <c r="AY792" s="25">
        <v>0.9924876803178887</v>
      </c>
      <c r="AZ792" s="25">
        <v>0.987781096483759</v>
      </c>
      <c r="BA792" s="25">
        <v>0.98301446726662556</v>
      </c>
      <c r="BB792" s="25">
        <v>0.99825163612281242</v>
      </c>
      <c r="BC792" s="25">
        <v>0.98719707065994811</v>
      </c>
      <c r="BD792" s="25">
        <v>0.97810233317389284</v>
      </c>
      <c r="BE792" s="25">
        <v>0.99265011565579597</v>
      </c>
      <c r="BF792" s="25">
        <v>0.98916301642684346</v>
      </c>
      <c r="BG792" s="25">
        <v>0.98819623386108069</v>
      </c>
      <c r="BH792" s="25">
        <v>0.97810233317389284</v>
      </c>
      <c r="BI792" s="25">
        <v>0.98915963487710568</v>
      </c>
    </row>
    <row r="793" spans="29:61">
      <c r="AC793" s="49">
        <v>790</v>
      </c>
      <c r="AD793" s="90">
        <f t="shared" ca="1" si="241"/>
        <v>46648.778091837681</v>
      </c>
      <c r="AE793" s="49" t="str">
        <f t="shared" ca="1" si="242"/>
        <v>EQUIPO 2</v>
      </c>
      <c r="AF793" s="49" t="str">
        <f t="shared" ca="1" si="243"/>
        <v>FIN</v>
      </c>
      <c r="AG793" s="49">
        <f t="shared" ca="1" si="250"/>
        <v>1</v>
      </c>
      <c r="AH793" s="49">
        <f t="shared" ca="1" si="251"/>
        <v>1</v>
      </c>
      <c r="AI793" s="49">
        <f t="shared" ca="1" si="244"/>
        <v>1</v>
      </c>
      <c r="AJ793" s="49">
        <f t="shared" ca="1" si="245"/>
        <v>9900</v>
      </c>
      <c r="AK793" s="49">
        <f t="shared" ca="1" si="246"/>
        <v>174.30291058961302</v>
      </c>
      <c r="AL793" s="49">
        <f t="shared" ca="1" si="247"/>
        <v>1725598.8148371689</v>
      </c>
      <c r="AM793" s="49">
        <f t="shared" ca="1" si="240"/>
        <v>1725598.8148371689</v>
      </c>
      <c r="AN793" s="49">
        <f t="shared" ca="1" si="248"/>
        <v>2027</v>
      </c>
      <c r="AO793" s="49">
        <f t="shared" ca="1" si="249"/>
        <v>9</v>
      </c>
      <c r="AU793" s="25">
        <v>783</v>
      </c>
      <c r="AV793" s="25">
        <v>0.98700494613645307</v>
      </c>
      <c r="AW793" s="25">
        <v>0.99079628549897281</v>
      </c>
      <c r="AX793" s="25">
        <v>0.97803320332720145</v>
      </c>
      <c r="AY793" s="25">
        <v>0.98760968987984865</v>
      </c>
      <c r="AZ793" s="25">
        <v>0.98440715035292137</v>
      </c>
      <c r="BA793" s="25">
        <v>0.98161570076653448</v>
      </c>
      <c r="BB793" s="25">
        <v>0.98315747071780379</v>
      </c>
      <c r="BC793" s="25">
        <v>0.98571813337757974</v>
      </c>
      <c r="BD793" s="25">
        <v>0.9751656596358359</v>
      </c>
      <c r="BE793" s="25">
        <v>0.97626072095082839</v>
      </c>
      <c r="BF793" s="25">
        <v>0.96671746975473727</v>
      </c>
      <c r="BG793" s="25">
        <v>0.99276919899802996</v>
      </c>
      <c r="BH793" s="25">
        <v>0.96671746975473727</v>
      </c>
      <c r="BI793" s="25">
        <v>0.98241928545650481</v>
      </c>
    </row>
    <row r="794" spans="29:61">
      <c r="AC794" s="49">
        <v>791</v>
      </c>
      <c r="AD794" s="90">
        <f t="shared" ca="1" si="241"/>
        <v>46656.040713112248</v>
      </c>
      <c r="AE794" s="49" t="str">
        <f t="shared" ca="1" si="242"/>
        <v>EQUIPO 2</v>
      </c>
      <c r="AF794" s="49" t="str">
        <f t="shared" ca="1" si="243"/>
        <v>INICIO</v>
      </c>
      <c r="AG794" s="49">
        <f t="shared" ca="1" si="250"/>
        <v>1</v>
      </c>
      <c r="AH794" s="49">
        <f t="shared" ca="1" si="251"/>
        <v>0</v>
      </c>
      <c r="AI794" s="49">
        <f t="shared" ca="1" si="244"/>
        <v>1</v>
      </c>
      <c r="AJ794" s="49">
        <f t="shared" ca="1" si="245"/>
        <v>4500</v>
      </c>
      <c r="AK794" s="49">
        <f t="shared" ca="1" si="246"/>
        <v>3.810521344828885</v>
      </c>
      <c r="AL794" s="49">
        <f t="shared" ca="1" si="247"/>
        <v>17147.346051729983</v>
      </c>
      <c r="AM794" s="49">
        <f t="shared" ca="1" si="240"/>
        <v>37724.161313805962</v>
      </c>
      <c r="AN794" s="49">
        <f t="shared" ca="1" si="248"/>
        <v>2027</v>
      </c>
      <c r="AO794" s="49">
        <f t="shared" ca="1" si="249"/>
        <v>9</v>
      </c>
      <c r="AU794" s="25">
        <v>784</v>
      </c>
      <c r="AV794" s="25">
        <v>0.98713781923085653</v>
      </c>
      <c r="AW794" s="25">
        <v>0.99481714858314696</v>
      </c>
      <c r="AX794" s="25">
        <v>0.98606774174829592</v>
      </c>
      <c r="AY794" s="25">
        <v>0.98771093627239037</v>
      </c>
      <c r="AZ794" s="25">
        <v>0.99243563886454833</v>
      </c>
      <c r="BA794" s="25">
        <v>0.99057152920222213</v>
      </c>
      <c r="BB794" s="25">
        <v>0.98574143956155291</v>
      </c>
      <c r="BC794" s="25">
        <v>0.97805267449884647</v>
      </c>
      <c r="BD794" s="25">
        <v>0.98779503679154956</v>
      </c>
      <c r="BE794" s="25">
        <v>0.98742429049725045</v>
      </c>
      <c r="BF794" s="25">
        <v>0.98564377216283572</v>
      </c>
      <c r="BG794" s="25">
        <v>0.99014130630613628</v>
      </c>
      <c r="BH794" s="25">
        <v>0.97805267449884647</v>
      </c>
      <c r="BI794" s="25">
        <v>0.98782241299012774</v>
      </c>
    </row>
    <row r="795" spans="29:61">
      <c r="AC795" s="49">
        <v>792</v>
      </c>
      <c r="AD795" s="90">
        <f t="shared" ca="1" si="241"/>
        <v>46656.19948483495</v>
      </c>
      <c r="AE795" s="49" t="str">
        <f t="shared" ca="1" si="242"/>
        <v>EQUIPO 2</v>
      </c>
      <c r="AF795" s="49" t="str">
        <f t="shared" ca="1" si="243"/>
        <v>FIN</v>
      </c>
      <c r="AG795" s="49">
        <f t="shared" ca="1" si="250"/>
        <v>1</v>
      </c>
      <c r="AH795" s="49">
        <f t="shared" ca="1" si="251"/>
        <v>1</v>
      </c>
      <c r="AI795" s="49">
        <f t="shared" ca="1" si="244"/>
        <v>1</v>
      </c>
      <c r="AJ795" s="49">
        <f t="shared" ca="1" si="245"/>
        <v>9900</v>
      </c>
      <c r="AK795" s="49">
        <f t="shared" ca="1" si="246"/>
        <v>85.51067333528772</v>
      </c>
      <c r="AL795" s="49">
        <f t="shared" ca="1" si="247"/>
        <v>846555.66601934843</v>
      </c>
      <c r="AM795" s="49">
        <f t="shared" ca="1" si="240"/>
        <v>846555.66601934843</v>
      </c>
      <c r="AN795" s="49">
        <f t="shared" ca="1" si="248"/>
        <v>2027</v>
      </c>
      <c r="AO795" s="49">
        <f t="shared" ca="1" si="249"/>
        <v>9</v>
      </c>
      <c r="AU795" s="25">
        <v>785</v>
      </c>
      <c r="AV795" s="25">
        <v>0.98588466273195641</v>
      </c>
      <c r="AW795" s="25">
        <v>0.98368211823063789</v>
      </c>
      <c r="AX795" s="25">
        <v>0.99498932399782158</v>
      </c>
      <c r="AY795" s="25">
        <v>0.99313115862723755</v>
      </c>
      <c r="AZ795" s="25">
        <v>0.98355741071322489</v>
      </c>
      <c r="BA795" s="25">
        <v>0.97949104941834608</v>
      </c>
      <c r="BB795" s="25">
        <v>0.98645300951011727</v>
      </c>
      <c r="BC795" s="25">
        <v>0.99069851187269886</v>
      </c>
      <c r="BD795" s="25">
        <v>0.9875364552172704</v>
      </c>
      <c r="BE795" s="25">
        <v>0.9836394918957575</v>
      </c>
      <c r="BF795" s="25">
        <v>0.98216869775690896</v>
      </c>
      <c r="BG795" s="25">
        <v>0.99565148193243136</v>
      </c>
      <c r="BH795" s="25">
        <v>0.97949104941834608</v>
      </c>
      <c r="BI795" s="25">
        <v>0.98722122775719179</v>
      </c>
    </row>
    <row r="796" spans="29:61">
      <c r="AC796" s="49">
        <v>793</v>
      </c>
      <c r="AD796" s="90">
        <f t="shared" ca="1" si="241"/>
        <v>46659.762429557253</v>
      </c>
      <c r="AE796" s="49" t="str">
        <f t="shared" ca="1" si="242"/>
        <v>EQUIPO 2</v>
      </c>
      <c r="AF796" s="49" t="str">
        <f t="shared" ca="1" si="243"/>
        <v>INICIO</v>
      </c>
      <c r="AG796" s="49">
        <f t="shared" ca="1" si="250"/>
        <v>1</v>
      </c>
      <c r="AH796" s="49">
        <f t="shared" ca="1" si="251"/>
        <v>0</v>
      </c>
      <c r="AI796" s="49">
        <f t="shared" ca="1" si="244"/>
        <v>1</v>
      </c>
      <c r="AJ796" s="49">
        <f t="shared" ca="1" si="245"/>
        <v>4500</v>
      </c>
      <c r="AK796" s="49">
        <f t="shared" ca="1" si="246"/>
        <v>3.7679417592007667</v>
      </c>
      <c r="AL796" s="49">
        <f t="shared" ca="1" si="247"/>
        <v>16955.73791640345</v>
      </c>
      <c r="AM796" s="49">
        <f t="shared" ca="1" si="240"/>
        <v>37302.62341608759</v>
      </c>
      <c r="AN796" s="49">
        <f t="shared" ca="1" si="248"/>
        <v>2027</v>
      </c>
      <c r="AO796" s="49">
        <f t="shared" ca="1" si="249"/>
        <v>9</v>
      </c>
      <c r="AU796" s="25">
        <v>786</v>
      </c>
      <c r="AV796" s="25">
        <v>0.98502399161531651</v>
      </c>
      <c r="AW796" s="25">
        <v>0.99315497974068068</v>
      </c>
      <c r="AX796" s="25">
        <v>0.99540630370502925</v>
      </c>
      <c r="AY796" s="25">
        <v>0.9811548153996098</v>
      </c>
      <c r="AZ796" s="25">
        <v>0.9788976795050055</v>
      </c>
      <c r="BA796" s="25">
        <v>0.9893664251679597</v>
      </c>
      <c r="BB796" s="25">
        <v>0.98542178207561193</v>
      </c>
      <c r="BC796" s="25">
        <v>0.99294954440979799</v>
      </c>
      <c r="BD796" s="25">
        <v>0.99109058608437106</v>
      </c>
      <c r="BE796" s="25">
        <v>0.98695732317339602</v>
      </c>
      <c r="BF796" s="25">
        <v>0.99067324837793203</v>
      </c>
      <c r="BG796" s="25">
        <v>0.99536253904271821</v>
      </c>
      <c r="BH796" s="25">
        <v>0.9788976795050055</v>
      </c>
      <c r="BI796" s="25">
        <v>0.98884317290808343</v>
      </c>
    </row>
    <row r="797" spans="29:61">
      <c r="AC797" s="49">
        <v>794</v>
      </c>
      <c r="AD797" s="90">
        <f t="shared" ca="1" si="241"/>
        <v>46659.919427130553</v>
      </c>
      <c r="AE797" s="49" t="str">
        <f t="shared" ca="1" si="242"/>
        <v>EQUIPO 2</v>
      </c>
      <c r="AF797" s="49" t="str">
        <f t="shared" ca="1" si="243"/>
        <v>FIN</v>
      </c>
      <c r="AG797" s="49">
        <f t="shared" ca="1" si="250"/>
        <v>1</v>
      </c>
      <c r="AH797" s="49">
        <f t="shared" ca="1" si="251"/>
        <v>1</v>
      </c>
      <c r="AI797" s="49">
        <f t="shared" ca="1" si="244"/>
        <v>1</v>
      </c>
      <c r="AJ797" s="49">
        <f t="shared" ca="1" si="245"/>
        <v>9900</v>
      </c>
      <c r="AK797" s="49">
        <f t="shared" ca="1" si="246"/>
        <v>201.61531296512112</v>
      </c>
      <c r="AL797" s="49">
        <f t="shared" ca="1" si="247"/>
        <v>1995991.5983546991</v>
      </c>
      <c r="AM797" s="49">
        <f t="shared" ca="1" si="240"/>
        <v>1995991.5983546991</v>
      </c>
      <c r="AN797" s="49">
        <f t="shared" ca="1" si="248"/>
        <v>2027</v>
      </c>
      <c r="AO797" s="49">
        <f t="shared" ca="1" si="249"/>
        <v>9</v>
      </c>
      <c r="AU797" s="25">
        <v>787</v>
      </c>
      <c r="AV797" s="25">
        <v>0.98070164372201729</v>
      </c>
      <c r="AW797" s="25">
        <v>0.97975415815490874</v>
      </c>
      <c r="AX797" s="25">
        <v>0.97910500455474814</v>
      </c>
      <c r="AY797" s="25">
        <v>0.99738623214551658</v>
      </c>
      <c r="AZ797" s="25">
        <v>0.97958333038102685</v>
      </c>
      <c r="BA797" s="25">
        <v>0.98886708909758991</v>
      </c>
      <c r="BB797" s="25">
        <v>0.98359160678083268</v>
      </c>
      <c r="BC797" s="25">
        <v>0.96911800377062962</v>
      </c>
      <c r="BD797" s="25">
        <v>0.99143010884798377</v>
      </c>
      <c r="BE797" s="25">
        <v>0.98442267276759521</v>
      </c>
      <c r="BF797" s="25">
        <v>0.99364373426497232</v>
      </c>
      <c r="BG797" s="25">
        <v>0.98811674081647261</v>
      </c>
      <c r="BH797" s="25">
        <v>0.96911800377062962</v>
      </c>
      <c r="BI797" s="25">
        <v>0.98455572854011331</v>
      </c>
    </row>
    <row r="798" spans="29:61">
      <c r="AC798" s="49">
        <v>795</v>
      </c>
      <c r="AD798" s="90">
        <f t="shared" ca="1" si="241"/>
        <v>46668.320065170767</v>
      </c>
      <c r="AE798" s="49" t="str">
        <f t="shared" ca="1" si="242"/>
        <v>EQUIPO 1</v>
      </c>
      <c r="AF798" s="49" t="str">
        <f t="shared" ca="1" si="243"/>
        <v>INICIO</v>
      </c>
      <c r="AG798" s="49">
        <f t="shared" ca="1" si="250"/>
        <v>0</v>
      </c>
      <c r="AH798" s="49">
        <f t="shared" ca="1" si="251"/>
        <v>1</v>
      </c>
      <c r="AI798" s="49">
        <f t="shared" ca="1" si="244"/>
        <v>1</v>
      </c>
      <c r="AJ798" s="49">
        <f t="shared" ca="1" si="245"/>
        <v>5400</v>
      </c>
      <c r="AK798" s="49">
        <f t="shared" ca="1" si="246"/>
        <v>3.7555704060941935</v>
      </c>
      <c r="AL798" s="49">
        <f t="shared" ca="1" si="247"/>
        <v>20280.080192908645</v>
      </c>
      <c r="AM798" s="49">
        <f t="shared" ca="1" si="240"/>
        <v>37180.147020332515</v>
      </c>
      <c r="AN798" s="49">
        <f t="shared" ca="1" si="248"/>
        <v>2027</v>
      </c>
      <c r="AO798" s="49">
        <f t="shared" ca="1" si="249"/>
        <v>10</v>
      </c>
      <c r="AU798" s="25">
        <v>788</v>
      </c>
      <c r="AV798" s="25">
        <v>0.98888663187765025</v>
      </c>
      <c r="AW798" s="25">
        <v>0.99141701286143291</v>
      </c>
      <c r="AX798" s="25">
        <v>0.98286461947535952</v>
      </c>
      <c r="AY798" s="25">
        <v>0.99452984724295868</v>
      </c>
      <c r="AZ798" s="25">
        <v>0.99080052206012292</v>
      </c>
      <c r="BA798" s="25">
        <v>0.98147693360810884</v>
      </c>
      <c r="BB798" s="25">
        <v>0.98524883296970134</v>
      </c>
      <c r="BC798" s="25">
        <v>0.99105699805286607</v>
      </c>
      <c r="BD798" s="25">
        <v>0.987036401660909</v>
      </c>
      <c r="BE798" s="25">
        <v>0.99147266943709778</v>
      </c>
      <c r="BF798" s="25">
        <v>0.99052273888836773</v>
      </c>
      <c r="BG798" s="25">
        <v>0.98246979461858241</v>
      </c>
      <c r="BH798" s="25">
        <v>0.98147693360810884</v>
      </c>
      <c r="BI798" s="25">
        <v>0.98809791846901929</v>
      </c>
    </row>
    <row r="799" spans="29:61">
      <c r="AC799" s="49">
        <v>796</v>
      </c>
      <c r="AD799" s="90">
        <f t="shared" ca="1" si="241"/>
        <v>46668.476547271021</v>
      </c>
      <c r="AE799" s="49" t="str">
        <f t="shared" ca="1" si="242"/>
        <v>EQUIPO 1</v>
      </c>
      <c r="AF799" s="49" t="str">
        <f t="shared" ca="1" si="243"/>
        <v>FIN</v>
      </c>
      <c r="AG799" s="49">
        <f t="shared" ca="1" si="250"/>
        <v>1</v>
      </c>
      <c r="AH799" s="49">
        <f t="shared" ca="1" si="251"/>
        <v>1</v>
      </c>
      <c r="AI799" s="49">
        <f t="shared" ca="1" si="244"/>
        <v>1</v>
      </c>
      <c r="AJ799" s="49">
        <f t="shared" ca="1" si="245"/>
        <v>9900</v>
      </c>
      <c r="AK799" s="49">
        <f t="shared" ca="1" si="246"/>
        <v>45.079141039168462</v>
      </c>
      <c r="AL799" s="49">
        <f t="shared" ca="1" si="247"/>
        <v>446283.49628776778</v>
      </c>
      <c r="AM799" s="49">
        <f t="shared" ca="1" si="240"/>
        <v>446283.49628776778</v>
      </c>
      <c r="AN799" s="49">
        <f t="shared" ca="1" si="248"/>
        <v>2027</v>
      </c>
      <c r="AO799" s="49">
        <f t="shared" ca="1" si="249"/>
        <v>10</v>
      </c>
      <c r="AU799" s="25">
        <v>789</v>
      </c>
      <c r="AV799" s="25">
        <v>0.98177509091009141</v>
      </c>
      <c r="AW799" s="25">
        <v>0.97981366260876601</v>
      </c>
      <c r="AX799" s="25">
        <v>0.99722464422839052</v>
      </c>
      <c r="AY799" s="25">
        <v>0.98734756825570569</v>
      </c>
      <c r="AZ799" s="25">
        <v>0.99970922123938122</v>
      </c>
      <c r="BA799" s="25">
        <v>0.97351523351332581</v>
      </c>
      <c r="BB799" s="25">
        <v>0.99162640173030081</v>
      </c>
      <c r="BC799" s="25">
        <v>0.98419312256473035</v>
      </c>
      <c r="BD799" s="25">
        <v>0.9842657793538242</v>
      </c>
      <c r="BE799" s="25">
        <v>0.97264592710758169</v>
      </c>
      <c r="BF799" s="25">
        <v>0.99512096085174673</v>
      </c>
      <c r="BG799" s="25">
        <v>0.99166992634046303</v>
      </c>
      <c r="BH799" s="25">
        <v>0.97264592710758169</v>
      </c>
      <c r="BI799" s="25">
        <v>0.98660133311568909</v>
      </c>
    </row>
    <row r="800" spans="29:61">
      <c r="AC800" s="49">
        <v>797</v>
      </c>
      <c r="AD800" s="90">
        <f t="shared" ca="1" si="241"/>
        <v>46670.354844814319</v>
      </c>
      <c r="AE800" s="49" t="str">
        <f t="shared" ca="1" si="242"/>
        <v>EQUIPO 2</v>
      </c>
      <c r="AF800" s="49" t="str">
        <f t="shared" ca="1" si="243"/>
        <v>INICIO</v>
      </c>
      <c r="AG800" s="49">
        <f t="shared" ca="1" si="250"/>
        <v>1</v>
      </c>
      <c r="AH800" s="49">
        <f t="shared" ca="1" si="251"/>
        <v>0</v>
      </c>
      <c r="AI800" s="49">
        <f t="shared" ca="1" si="244"/>
        <v>1</v>
      </c>
      <c r="AJ800" s="49">
        <f t="shared" ca="1" si="245"/>
        <v>4500</v>
      </c>
      <c r="AK800" s="49">
        <f t="shared" ca="1" si="246"/>
        <v>3.0320274392142892</v>
      </c>
      <c r="AL800" s="49">
        <f t="shared" ca="1" si="247"/>
        <v>13644.123476464301</v>
      </c>
      <c r="AM800" s="49">
        <f t="shared" ca="1" si="240"/>
        <v>30017.071648221463</v>
      </c>
      <c r="AN800" s="49">
        <f t="shared" ca="1" si="248"/>
        <v>2027</v>
      </c>
      <c r="AO800" s="49">
        <f t="shared" ca="1" si="249"/>
        <v>10</v>
      </c>
      <c r="AU800" s="25">
        <v>790</v>
      </c>
      <c r="AV800" s="25">
        <v>0.98166646243595135</v>
      </c>
      <c r="AW800" s="25">
        <v>0.99233537442540343</v>
      </c>
      <c r="AX800" s="25">
        <v>0.98208822460534095</v>
      </c>
      <c r="AY800" s="25">
        <v>0.9946967327430849</v>
      </c>
      <c r="AZ800" s="25">
        <v>0.98584786078446596</v>
      </c>
      <c r="BA800" s="25">
        <v>0.98531465421666264</v>
      </c>
      <c r="BB800" s="25">
        <v>0.98344090247573379</v>
      </c>
      <c r="BC800" s="25">
        <v>0.9903050679211447</v>
      </c>
      <c r="BD800" s="25">
        <v>0.98800995017147031</v>
      </c>
      <c r="BE800" s="25">
        <v>0.98049437256843686</v>
      </c>
      <c r="BF800" s="25">
        <v>0.98828384782433276</v>
      </c>
      <c r="BG800" s="25">
        <v>0.9884235313672336</v>
      </c>
      <c r="BH800" s="25">
        <v>0.98049437256843686</v>
      </c>
      <c r="BI800" s="25">
        <v>0.98668070190983503</v>
      </c>
    </row>
    <row r="801" spans="29:61">
      <c r="AC801" s="49">
        <v>798</v>
      </c>
      <c r="AD801" s="90">
        <f t="shared" ca="1" si="241"/>
        <v>46670.481179290953</v>
      </c>
      <c r="AE801" s="49" t="str">
        <f t="shared" ca="1" si="242"/>
        <v>EQUIPO 2</v>
      </c>
      <c r="AF801" s="49" t="str">
        <f t="shared" ca="1" si="243"/>
        <v>FIN</v>
      </c>
      <c r="AG801" s="49">
        <f t="shared" ca="1" si="250"/>
        <v>1</v>
      </c>
      <c r="AH801" s="49">
        <f t="shared" ca="1" si="251"/>
        <v>1</v>
      </c>
      <c r="AI801" s="49">
        <f t="shared" ca="1" si="244"/>
        <v>1</v>
      </c>
      <c r="AJ801" s="49">
        <f t="shared" ca="1" si="245"/>
        <v>9900</v>
      </c>
      <c r="AK801" s="49">
        <f t="shared" ca="1" si="246"/>
        <v>35.132719752844423</v>
      </c>
      <c r="AL801" s="49">
        <f t="shared" ca="1" si="247"/>
        <v>347813.92555315979</v>
      </c>
      <c r="AM801" s="49">
        <f t="shared" ca="1" si="240"/>
        <v>347813.92555315979</v>
      </c>
      <c r="AN801" s="49">
        <f t="shared" ca="1" si="248"/>
        <v>2027</v>
      </c>
      <c r="AO801" s="49">
        <f t="shared" ca="1" si="249"/>
        <v>10</v>
      </c>
      <c r="AU801" s="25">
        <v>791</v>
      </c>
      <c r="AV801" s="25">
        <v>0.97979142564131905</v>
      </c>
      <c r="AW801" s="25">
        <v>0.97866115243238749</v>
      </c>
      <c r="AX801" s="25">
        <v>0.990910706611977</v>
      </c>
      <c r="AY801" s="25">
        <v>0.98793176630486457</v>
      </c>
      <c r="AZ801" s="25">
        <v>0.98966189321793518</v>
      </c>
      <c r="BA801" s="25">
        <v>0.97537471725471814</v>
      </c>
      <c r="BB801" s="25">
        <v>0.99078356457286654</v>
      </c>
      <c r="BC801" s="25">
        <v>0.97891426776704726</v>
      </c>
      <c r="BD801" s="25">
        <v>0.99364203197656775</v>
      </c>
      <c r="BE801" s="25">
        <v>0.99180611566906896</v>
      </c>
      <c r="BF801" s="25">
        <v>0.98482362332830575</v>
      </c>
      <c r="BG801" s="25">
        <v>0.98259282313149254</v>
      </c>
      <c r="BH801" s="25">
        <v>0.97537471725471814</v>
      </c>
      <c r="BI801" s="25">
        <v>0.98544936271851802</v>
      </c>
    </row>
    <row r="802" spans="29:61">
      <c r="AC802" s="49">
        <v>799</v>
      </c>
      <c r="AD802" s="90">
        <f t="shared" ca="1" si="241"/>
        <v>46671.945042613988</v>
      </c>
      <c r="AE802" s="49" t="str">
        <f t="shared" ca="1" si="242"/>
        <v>EQUIPO 1</v>
      </c>
      <c r="AF802" s="49" t="str">
        <f t="shared" ca="1" si="243"/>
        <v>INICIO</v>
      </c>
      <c r="AG802" s="49">
        <f t="shared" ca="1" si="250"/>
        <v>0</v>
      </c>
      <c r="AH802" s="49">
        <f t="shared" ca="1" si="251"/>
        <v>1</v>
      </c>
      <c r="AI802" s="49">
        <f t="shared" ca="1" si="244"/>
        <v>1</v>
      </c>
      <c r="AJ802" s="49">
        <f t="shared" ca="1" si="245"/>
        <v>5400</v>
      </c>
      <c r="AK802" s="49">
        <f t="shared" ca="1" si="246"/>
        <v>3.1826635039178655</v>
      </c>
      <c r="AL802" s="49">
        <f t="shared" ca="1" si="247"/>
        <v>17186.382921156473</v>
      </c>
      <c r="AM802" s="49">
        <f t="shared" ca="1" si="240"/>
        <v>31508.368688786868</v>
      </c>
      <c r="AN802" s="49">
        <f t="shared" ca="1" si="248"/>
        <v>2027</v>
      </c>
      <c r="AO802" s="49">
        <f t="shared" ca="1" si="249"/>
        <v>10</v>
      </c>
      <c r="AU802" s="25">
        <v>792</v>
      </c>
      <c r="AV802" s="25">
        <v>0.97410541824713359</v>
      </c>
      <c r="AW802" s="25">
        <v>0.991179433756738</v>
      </c>
      <c r="AX802" s="25">
        <v>0.98507046906255002</v>
      </c>
      <c r="AY802" s="25">
        <v>0.98258487515912374</v>
      </c>
      <c r="AZ802" s="25">
        <v>0.99246509376973235</v>
      </c>
      <c r="BA802" s="25">
        <v>0.97976101640420976</v>
      </c>
      <c r="BB802" s="25">
        <v>0.97634479059345114</v>
      </c>
      <c r="BC802" s="25">
        <v>0.97958371012983558</v>
      </c>
      <c r="BD802" s="25">
        <v>0.97680277581153585</v>
      </c>
      <c r="BE802" s="25">
        <v>0.96440132088837027</v>
      </c>
      <c r="BF802" s="25">
        <v>0.98748750453881007</v>
      </c>
      <c r="BG802" s="25">
        <v>0.98677846963641647</v>
      </c>
      <c r="BH802" s="25">
        <v>0.96440132088837027</v>
      </c>
      <c r="BI802" s="25">
        <v>0.98138306559763755</v>
      </c>
    </row>
    <row r="803" spans="29:61">
      <c r="AC803" s="49">
        <v>800</v>
      </c>
      <c r="AD803" s="90">
        <f t="shared" ca="1" si="241"/>
        <v>46672.077653593318</v>
      </c>
      <c r="AE803" s="49" t="str">
        <f t="shared" ca="1" si="242"/>
        <v>EQUIPO 1</v>
      </c>
      <c r="AF803" s="49" t="str">
        <f t="shared" ca="1" si="243"/>
        <v>FIN</v>
      </c>
      <c r="AG803" s="49">
        <f t="shared" ca="1" si="250"/>
        <v>1</v>
      </c>
      <c r="AH803" s="49">
        <f t="shared" ca="1" si="251"/>
        <v>1</v>
      </c>
      <c r="AI803" s="49">
        <f t="shared" ca="1" si="244"/>
        <v>1</v>
      </c>
      <c r="AJ803" s="49">
        <f t="shared" ca="1" si="245"/>
        <v>9900</v>
      </c>
      <c r="AK803" s="49">
        <f t="shared" ca="1" si="246"/>
        <v>121.15341011888813</v>
      </c>
      <c r="AL803" s="49">
        <f t="shared" ca="1" si="247"/>
        <v>1199418.7601769925</v>
      </c>
      <c r="AM803" s="49">
        <f t="shared" ca="1" si="240"/>
        <v>1199418.7601769925</v>
      </c>
      <c r="AN803" s="49">
        <f t="shared" ca="1" si="248"/>
        <v>2027</v>
      </c>
      <c r="AO803" s="49">
        <f t="shared" ca="1" si="249"/>
        <v>10</v>
      </c>
      <c r="AU803" s="25">
        <v>793</v>
      </c>
      <c r="AV803" s="25">
        <v>0.98756823184212961</v>
      </c>
      <c r="AW803" s="25">
        <v>0.98099493558239981</v>
      </c>
      <c r="AX803" s="25">
        <v>0.9837501731138879</v>
      </c>
      <c r="AY803" s="25">
        <v>0.98649430129328475</v>
      </c>
      <c r="AZ803" s="25">
        <v>0.99098440209126082</v>
      </c>
      <c r="BA803" s="25">
        <v>0.98683828680011432</v>
      </c>
      <c r="BB803" s="25">
        <v>0.98305676617561311</v>
      </c>
      <c r="BC803" s="25">
        <v>0.9821529600702037</v>
      </c>
      <c r="BD803" s="25">
        <v>0.99264623527351092</v>
      </c>
      <c r="BE803" s="25">
        <v>0.99766543151975828</v>
      </c>
      <c r="BF803" s="25">
        <v>0.99045232890950341</v>
      </c>
      <c r="BG803" s="25">
        <v>0.9855310422956356</v>
      </c>
      <c r="BH803" s="25">
        <v>0.98099493558239981</v>
      </c>
      <c r="BI803" s="25">
        <v>0.98735806365064271</v>
      </c>
    </row>
    <row r="804" spans="29:61">
      <c r="AC804" s="49">
        <v>801</v>
      </c>
      <c r="AD804" s="90">
        <f t="shared" ca="1" si="241"/>
        <v>46677.125712348272</v>
      </c>
      <c r="AE804" s="49" t="str">
        <f t="shared" ca="1" si="242"/>
        <v>EQUIPO 1</v>
      </c>
      <c r="AF804" s="49" t="str">
        <f t="shared" ca="1" si="243"/>
        <v>INICIO</v>
      </c>
      <c r="AG804" s="49">
        <f t="shared" ca="1" si="250"/>
        <v>0</v>
      </c>
      <c r="AH804" s="49">
        <f t="shared" ca="1" si="251"/>
        <v>1</v>
      </c>
      <c r="AI804" s="49">
        <f t="shared" ca="1" si="244"/>
        <v>1</v>
      </c>
      <c r="AJ804" s="49">
        <f t="shared" ca="1" si="245"/>
        <v>5400</v>
      </c>
      <c r="AK804" s="49">
        <f t="shared" ca="1" si="246"/>
        <v>3.2837538085877895</v>
      </c>
      <c r="AL804" s="49">
        <f t="shared" ca="1" si="247"/>
        <v>17732.270566374063</v>
      </c>
      <c r="AM804" s="49">
        <f t="shared" ca="1" si="240"/>
        <v>32509.162705019116</v>
      </c>
      <c r="AN804" s="49">
        <f t="shared" ca="1" si="248"/>
        <v>2027</v>
      </c>
      <c r="AO804" s="49">
        <f t="shared" ca="1" si="249"/>
        <v>10</v>
      </c>
      <c r="AU804" s="25">
        <v>794</v>
      </c>
      <c r="AV804" s="25">
        <v>0.99306326724399707</v>
      </c>
      <c r="AW804" s="25">
        <v>0.98265624429830511</v>
      </c>
      <c r="AX804" s="25">
        <v>0.99095946349104758</v>
      </c>
      <c r="AY804" s="25">
        <v>0.98082017519002618</v>
      </c>
      <c r="AZ804" s="25">
        <v>0.99073692186280404</v>
      </c>
      <c r="BA804" s="25">
        <v>0.97723894058162286</v>
      </c>
      <c r="BB804" s="25">
        <v>0.98798100694890167</v>
      </c>
      <c r="BC804" s="25">
        <v>0.99109067448280808</v>
      </c>
      <c r="BD804" s="25">
        <v>0.97155647498456565</v>
      </c>
      <c r="BE804" s="25">
        <v>0.98465899276116797</v>
      </c>
      <c r="BF804" s="25">
        <v>0.99239816030314998</v>
      </c>
      <c r="BG804" s="25">
        <v>0.98478775070372915</v>
      </c>
      <c r="BH804" s="25">
        <v>0.97155647498456565</v>
      </c>
      <c r="BI804" s="25">
        <v>0.98567161284995675</v>
      </c>
    </row>
    <row r="805" spans="29:61">
      <c r="AC805" s="49">
        <v>802</v>
      </c>
      <c r="AD805" s="90">
        <f t="shared" ca="1" si="241"/>
        <v>46677.26253542363</v>
      </c>
      <c r="AE805" s="49" t="str">
        <f t="shared" ca="1" si="242"/>
        <v>EQUIPO 1</v>
      </c>
      <c r="AF805" s="49" t="str">
        <f t="shared" ca="1" si="243"/>
        <v>FIN</v>
      </c>
      <c r="AG805" s="49">
        <f t="shared" ca="1" si="250"/>
        <v>1</v>
      </c>
      <c r="AH805" s="49">
        <f t="shared" ca="1" si="251"/>
        <v>1</v>
      </c>
      <c r="AI805" s="49">
        <f t="shared" ca="1" si="244"/>
        <v>1</v>
      </c>
      <c r="AJ805" s="49">
        <f t="shared" ca="1" si="245"/>
        <v>9900</v>
      </c>
      <c r="AK805" s="49">
        <f t="shared" ca="1" si="246"/>
        <v>158.62169262411771</v>
      </c>
      <c r="AL805" s="49">
        <f t="shared" ca="1" si="247"/>
        <v>1570354.7569787654</v>
      </c>
      <c r="AM805" s="49">
        <f t="shared" ca="1" si="240"/>
        <v>1570354.7569787654</v>
      </c>
      <c r="AN805" s="49">
        <f t="shared" ca="1" si="248"/>
        <v>2027</v>
      </c>
      <c r="AO805" s="49">
        <f t="shared" ca="1" si="249"/>
        <v>10</v>
      </c>
      <c r="AU805" s="25">
        <v>795</v>
      </c>
      <c r="AV805" s="25">
        <v>0.9928043098989513</v>
      </c>
      <c r="AW805" s="25">
        <v>0.97874658250283986</v>
      </c>
      <c r="AX805" s="25">
        <v>0.98580345157617955</v>
      </c>
      <c r="AY805" s="25">
        <v>0.98888515498956975</v>
      </c>
      <c r="AZ805" s="25">
        <v>0.98812829022927084</v>
      </c>
      <c r="BA805" s="25">
        <v>0.98242489277077816</v>
      </c>
      <c r="BB805" s="25">
        <v>0.9840172799564868</v>
      </c>
      <c r="BC805" s="25">
        <v>0.98399987342698192</v>
      </c>
      <c r="BD805" s="25">
        <v>0.9951678271925769</v>
      </c>
      <c r="BE805" s="25">
        <v>0.98129497849462854</v>
      </c>
      <c r="BF805" s="25">
        <v>0.98704462859479281</v>
      </c>
      <c r="BG805" s="25">
        <v>0.99553303405946947</v>
      </c>
      <c r="BH805" s="25">
        <v>0.97874658250283986</v>
      </c>
      <c r="BI805" s="25">
        <v>0.98697652121865231</v>
      </c>
    </row>
    <row r="806" spans="29:61">
      <c r="AC806" s="49">
        <v>803</v>
      </c>
      <c r="AD806" s="90">
        <f t="shared" ca="1" si="241"/>
        <v>46683.871772616301</v>
      </c>
      <c r="AE806" s="49" t="str">
        <f t="shared" ca="1" si="242"/>
        <v>EQUIPO 1</v>
      </c>
      <c r="AF806" s="49" t="str">
        <f t="shared" ca="1" si="243"/>
        <v>INICIO</v>
      </c>
      <c r="AG806" s="49">
        <f t="shared" ca="1" si="250"/>
        <v>0</v>
      </c>
      <c r="AH806" s="49">
        <f t="shared" ca="1" si="251"/>
        <v>1</v>
      </c>
      <c r="AI806" s="49">
        <f t="shared" ca="1" si="244"/>
        <v>1</v>
      </c>
      <c r="AJ806" s="49">
        <f t="shared" ca="1" si="245"/>
        <v>5400</v>
      </c>
      <c r="AK806" s="49">
        <f t="shared" ca="1" si="246"/>
        <v>3.28776713978732</v>
      </c>
      <c r="AL806" s="49">
        <f t="shared" ca="1" si="247"/>
        <v>17753.942554851528</v>
      </c>
      <c r="AM806" s="49">
        <f t="shared" ca="1" si="240"/>
        <v>32548.894683894468</v>
      </c>
      <c r="AN806" s="49">
        <f t="shared" ca="1" si="248"/>
        <v>2027</v>
      </c>
      <c r="AO806" s="49">
        <f t="shared" ca="1" si="249"/>
        <v>10</v>
      </c>
      <c r="AU806" s="25">
        <v>796</v>
      </c>
      <c r="AV806" s="25">
        <v>0.99118293920259803</v>
      </c>
      <c r="AW806" s="25">
        <v>0.99070015140881063</v>
      </c>
      <c r="AX806" s="25">
        <v>0.97898849083039508</v>
      </c>
      <c r="AY806" s="25">
        <v>0.97382083043145939</v>
      </c>
      <c r="AZ806" s="25">
        <v>0.98598169147141845</v>
      </c>
      <c r="BA806" s="25">
        <v>0.98956808324772727</v>
      </c>
      <c r="BB806" s="25">
        <v>0.99380171653959959</v>
      </c>
      <c r="BC806" s="25">
        <v>0.98124840135040525</v>
      </c>
      <c r="BD806" s="25">
        <v>0.99380047295400542</v>
      </c>
      <c r="BE806" s="25">
        <v>0.99099632765980172</v>
      </c>
      <c r="BF806" s="25">
        <v>0.98569015716956609</v>
      </c>
      <c r="BG806" s="25">
        <v>0.97817150640865647</v>
      </c>
      <c r="BH806" s="25">
        <v>0.97382083043145939</v>
      </c>
      <c r="BI806" s="25">
        <v>0.98625567604559772</v>
      </c>
    </row>
    <row r="807" spans="29:61">
      <c r="AC807" s="49">
        <v>804</v>
      </c>
      <c r="AD807" s="90">
        <f t="shared" ca="1" si="241"/>
        <v>46684.008762913792</v>
      </c>
      <c r="AE807" s="49" t="str">
        <f t="shared" ca="1" si="242"/>
        <v>EQUIPO 1</v>
      </c>
      <c r="AF807" s="49" t="str">
        <f t="shared" ca="1" si="243"/>
        <v>FIN</v>
      </c>
      <c r="AG807" s="49">
        <f t="shared" ca="1" si="250"/>
        <v>1</v>
      </c>
      <c r="AH807" s="49">
        <f t="shared" ca="1" si="251"/>
        <v>1</v>
      </c>
      <c r="AI807" s="49">
        <f t="shared" ca="1" si="244"/>
        <v>1</v>
      </c>
      <c r="AJ807" s="49">
        <f t="shared" ca="1" si="245"/>
        <v>9900</v>
      </c>
      <c r="AK807" s="49">
        <f t="shared" ca="1" si="246"/>
        <v>319.49245700379834</v>
      </c>
      <c r="AL807" s="49">
        <f t="shared" ca="1" si="247"/>
        <v>3162975.3243376035</v>
      </c>
      <c r="AM807" s="49">
        <f t="shared" ca="1" si="240"/>
        <v>3162975.3243376035</v>
      </c>
      <c r="AN807" s="49">
        <f t="shared" ca="1" si="248"/>
        <v>2027</v>
      </c>
      <c r="AO807" s="49">
        <f t="shared" ca="1" si="249"/>
        <v>10</v>
      </c>
      <c r="AU807" s="25">
        <v>797</v>
      </c>
      <c r="AV807" s="25">
        <v>0.99504139607452091</v>
      </c>
      <c r="AW807" s="25">
        <v>0.99471480950145252</v>
      </c>
      <c r="AX807" s="25">
        <v>0.98753896867406177</v>
      </c>
      <c r="AY807" s="25">
        <v>0.98503239966412848</v>
      </c>
      <c r="AZ807" s="25">
        <v>0.985502502845507</v>
      </c>
      <c r="BA807" s="25">
        <v>0.99050800729887811</v>
      </c>
      <c r="BB807" s="25">
        <v>0.9894989722825196</v>
      </c>
      <c r="BC807" s="25">
        <v>0.99721088910340439</v>
      </c>
      <c r="BD807" s="25">
        <v>0.98545955546531228</v>
      </c>
      <c r="BE807" s="25">
        <v>0.98679714621646153</v>
      </c>
      <c r="BF807" s="25">
        <v>0.97932737394404479</v>
      </c>
      <c r="BG807" s="25">
        <v>0.99128000844455011</v>
      </c>
      <c r="BH807" s="25">
        <v>0.97932737394404479</v>
      </c>
      <c r="BI807" s="25">
        <v>0.98900846040971768</v>
      </c>
    </row>
    <row r="808" spans="29:61">
      <c r="AC808" s="49">
        <v>805</v>
      </c>
      <c r="AD808" s="90">
        <f t="shared" ca="1" si="241"/>
        <v>46697.320948622284</v>
      </c>
      <c r="AE808" s="49" t="str">
        <f t="shared" ca="1" si="242"/>
        <v>EQUIPO 1</v>
      </c>
      <c r="AF808" s="49" t="str">
        <f t="shared" ca="1" si="243"/>
        <v>INICIO</v>
      </c>
      <c r="AG808" s="49">
        <f t="shared" ca="1" si="250"/>
        <v>0</v>
      </c>
      <c r="AH808" s="49">
        <f t="shared" ca="1" si="251"/>
        <v>1</v>
      </c>
      <c r="AI808" s="49">
        <f t="shared" ca="1" si="244"/>
        <v>1</v>
      </c>
      <c r="AJ808" s="49">
        <f t="shared" ca="1" si="245"/>
        <v>5400</v>
      </c>
      <c r="AK808" s="49">
        <f t="shared" ca="1" si="246"/>
        <v>3.5153248870046809</v>
      </c>
      <c r="AL808" s="49">
        <f t="shared" ca="1" si="247"/>
        <v>18982.754389825277</v>
      </c>
      <c r="AM808" s="49">
        <f t="shared" ca="1" si="240"/>
        <v>34801.716381346341</v>
      </c>
      <c r="AN808" s="49">
        <f t="shared" ca="1" si="248"/>
        <v>2027</v>
      </c>
      <c r="AO808" s="49">
        <f t="shared" ca="1" si="249"/>
        <v>11</v>
      </c>
      <c r="AU808" s="25">
        <v>798</v>
      </c>
      <c r="AV808" s="25">
        <v>0.9859402155103234</v>
      </c>
      <c r="AW808" s="25">
        <v>0.98929632242863852</v>
      </c>
      <c r="AX808" s="25">
        <v>0.98493924707435376</v>
      </c>
      <c r="AY808" s="25">
        <v>0.98779068428543659</v>
      </c>
      <c r="AZ808" s="25">
        <v>0.97554607077700883</v>
      </c>
      <c r="BA808" s="25">
        <v>0.98791561934020578</v>
      </c>
      <c r="BB808" s="25">
        <v>0.98222234811758191</v>
      </c>
      <c r="BC808" s="25">
        <v>0.99079187462850704</v>
      </c>
      <c r="BD808" s="25">
        <v>0.9820247920748908</v>
      </c>
      <c r="BE808" s="25">
        <v>0.99353793671189861</v>
      </c>
      <c r="BF808" s="25">
        <v>0.98776743171373238</v>
      </c>
      <c r="BG808" s="25">
        <v>0.98537790148284354</v>
      </c>
      <c r="BH808" s="25">
        <v>0.97554607077700883</v>
      </c>
      <c r="BI808" s="25">
        <v>0.9860599358204355</v>
      </c>
    </row>
    <row r="809" spans="29:61">
      <c r="AC809" s="49">
        <v>806</v>
      </c>
      <c r="AD809" s="90">
        <f t="shared" ca="1" si="241"/>
        <v>46697.467420492576</v>
      </c>
      <c r="AE809" s="49" t="str">
        <f t="shared" ca="1" si="242"/>
        <v>EQUIPO 1</v>
      </c>
      <c r="AF809" s="49" t="str">
        <f t="shared" ca="1" si="243"/>
        <v>FIN</v>
      </c>
      <c r="AG809" s="49">
        <f t="shared" ca="1" si="250"/>
        <v>1</v>
      </c>
      <c r="AH809" s="49">
        <f t="shared" ca="1" si="251"/>
        <v>1</v>
      </c>
      <c r="AI809" s="49">
        <f t="shared" ca="1" si="244"/>
        <v>1</v>
      </c>
      <c r="AJ809" s="49">
        <f t="shared" ca="1" si="245"/>
        <v>9900</v>
      </c>
      <c r="AK809" s="49">
        <f t="shared" ca="1" si="246"/>
        <v>0.53384067333536223</v>
      </c>
      <c r="AL809" s="49">
        <f t="shared" ca="1" si="247"/>
        <v>5285.022666020086</v>
      </c>
      <c r="AM809" s="49">
        <f t="shared" ca="1" si="240"/>
        <v>5285.022666020086</v>
      </c>
      <c r="AN809" s="49">
        <f t="shared" ca="1" si="248"/>
        <v>2027</v>
      </c>
      <c r="AO809" s="49">
        <f t="shared" ca="1" si="249"/>
        <v>11</v>
      </c>
      <c r="AU809" s="25">
        <v>799</v>
      </c>
      <c r="AV809" s="25">
        <v>0.98441541527942977</v>
      </c>
      <c r="AW809" s="25">
        <v>0.99055655333484927</v>
      </c>
      <c r="AX809" s="25">
        <v>0.98614338625987508</v>
      </c>
      <c r="AY809" s="25">
        <v>0.99480299038519404</v>
      </c>
      <c r="AZ809" s="25">
        <v>0.98544263353762374</v>
      </c>
      <c r="BA809" s="25">
        <v>0.99260210166711726</v>
      </c>
      <c r="BB809" s="25">
        <v>0.99586892700766483</v>
      </c>
      <c r="BC809" s="25">
        <v>0.98541766840542999</v>
      </c>
      <c r="BD809" s="25">
        <v>0.9842032980675206</v>
      </c>
      <c r="BE809" s="25">
        <v>0.98687643018448579</v>
      </c>
      <c r="BF809" s="25">
        <v>0.98720699438726489</v>
      </c>
      <c r="BG809" s="25">
        <v>0.97958680912426421</v>
      </c>
      <c r="BH809" s="25">
        <v>0.97958680912426421</v>
      </c>
      <c r="BI809" s="25">
        <v>0.98770621448210261</v>
      </c>
    </row>
    <row r="810" spans="29:61">
      <c r="AC810" s="49">
        <v>807</v>
      </c>
      <c r="AD810" s="90">
        <f t="shared" ca="1" si="241"/>
        <v>46697.489663853965</v>
      </c>
      <c r="AE810" s="49" t="str">
        <f t="shared" ca="1" si="242"/>
        <v>EQUIPO 2</v>
      </c>
      <c r="AF810" s="49" t="str">
        <f t="shared" ca="1" si="243"/>
        <v>INICIO</v>
      </c>
      <c r="AG810" s="49">
        <f t="shared" ca="1" si="250"/>
        <v>1</v>
      </c>
      <c r="AH810" s="49">
        <f t="shared" ca="1" si="251"/>
        <v>0</v>
      </c>
      <c r="AI810" s="49">
        <f t="shared" ca="1" si="244"/>
        <v>1</v>
      </c>
      <c r="AJ810" s="49">
        <f t="shared" ca="1" si="245"/>
        <v>4500</v>
      </c>
      <c r="AK810" s="49">
        <f t="shared" ca="1" si="246"/>
        <v>3.7809605956426822</v>
      </c>
      <c r="AL810" s="49">
        <f t="shared" ca="1" si="247"/>
        <v>17014.32268039207</v>
      </c>
      <c r="AM810" s="49">
        <f t="shared" ca="1" si="240"/>
        <v>37431.509896862553</v>
      </c>
      <c r="AN810" s="49">
        <f t="shared" ca="1" si="248"/>
        <v>2027</v>
      </c>
      <c r="AO810" s="49">
        <f t="shared" ca="1" si="249"/>
        <v>11</v>
      </c>
      <c r="AU810" s="25">
        <v>800</v>
      </c>
      <c r="AV810" s="25">
        <v>0.98333612801773895</v>
      </c>
      <c r="AW810" s="25">
        <v>0.99217406392185448</v>
      </c>
      <c r="AX810" s="25">
        <v>0.98945934889243059</v>
      </c>
      <c r="AY810" s="25">
        <v>0.97612283259570487</v>
      </c>
      <c r="AZ810" s="25">
        <v>0.99253549020368881</v>
      </c>
      <c r="BA810" s="25">
        <v>0.99067129128088693</v>
      </c>
      <c r="BB810" s="25">
        <v>0.97791069622962024</v>
      </c>
      <c r="BC810" s="25">
        <v>0.99514032693890242</v>
      </c>
      <c r="BD810" s="25">
        <v>0.98116006354195462</v>
      </c>
      <c r="BE810" s="25">
        <v>0.98417408219896663</v>
      </c>
      <c r="BF810" s="25">
        <v>0.98658720143701606</v>
      </c>
      <c r="BG810" s="25">
        <v>0.98194500917074734</v>
      </c>
      <c r="BH810" s="25">
        <v>0.97612283259570487</v>
      </c>
      <c r="BI810" s="25">
        <v>0.98598249074480326</v>
      </c>
    </row>
    <row r="811" spans="29:61">
      <c r="AC811" s="49">
        <v>808</v>
      </c>
      <c r="AD811" s="90">
        <f t="shared" ca="1" si="241"/>
        <v>46697.647203878783</v>
      </c>
      <c r="AE811" s="49" t="str">
        <f t="shared" ca="1" si="242"/>
        <v>EQUIPO 2</v>
      </c>
      <c r="AF811" s="49" t="str">
        <f t="shared" ca="1" si="243"/>
        <v>FIN</v>
      </c>
      <c r="AG811" s="49">
        <f t="shared" ca="1" si="250"/>
        <v>1</v>
      </c>
      <c r="AH811" s="49">
        <f t="shared" ca="1" si="251"/>
        <v>1</v>
      </c>
      <c r="AI811" s="49">
        <f t="shared" ca="1" si="244"/>
        <v>1</v>
      </c>
      <c r="AJ811" s="49">
        <f t="shared" ca="1" si="245"/>
        <v>9900</v>
      </c>
      <c r="AK811" s="49">
        <f t="shared" ca="1" si="246"/>
        <v>12.189324002538342</v>
      </c>
      <c r="AL811" s="49">
        <f t="shared" ca="1" si="247"/>
        <v>120674.30762512959</v>
      </c>
      <c r="AM811" s="49">
        <f t="shared" ca="1" si="240"/>
        <v>120674.30762512959</v>
      </c>
      <c r="AN811" s="49">
        <f t="shared" ca="1" si="248"/>
        <v>2027</v>
      </c>
      <c r="AO811" s="49">
        <f t="shared" ca="1" si="249"/>
        <v>11</v>
      </c>
      <c r="AU811" s="25">
        <v>801</v>
      </c>
      <c r="AV811" s="25">
        <v>0.99000042564948687</v>
      </c>
      <c r="AW811" s="25">
        <v>0.97881269315264063</v>
      </c>
      <c r="AX811" s="25">
        <v>0.98615677043025074</v>
      </c>
      <c r="AY811" s="25">
        <v>0.97733598580275782</v>
      </c>
      <c r="AZ811" s="25">
        <v>0.98509837662793631</v>
      </c>
      <c r="BA811" s="25">
        <v>0.99104418520271953</v>
      </c>
      <c r="BB811" s="25">
        <v>0.97887312916045266</v>
      </c>
      <c r="BC811" s="25">
        <v>0.97745706156894097</v>
      </c>
      <c r="BD811" s="25">
        <v>0.99043712375558901</v>
      </c>
      <c r="BE811" s="25">
        <v>0.9883654095034734</v>
      </c>
      <c r="BF811" s="25">
        <v>0.97769612442732046</v>
      </c>
      <c r="BG811" s="25">
        <v>0.99268323680662651</v>
      </c>
      <c r="BH811" s="25">
        <v>0.97733598580275782</v>
      </c>
      <c r="BI811" s="25">
        <v>0.98456046693281474</v>
      </c>
    </row>
    <row r="812" spans="29:61">
      <c r="AC812" s="49">
        <v>809</v>
      </c>
      <c r="AD812" s="90">
        <f t="shared" ca="1" si="241"/>
        <v>46698.155092378889</v>
      </c>
      <c r="AE812" s="49" t="str">
        <f t="shared" ca="1" si="242"/>
        <v>EQUIPO 1</v>
      </c>
      <c r="AF812" s="49" t="str">
        <f t="shared" ca="1" si="243"/>
        <v>INICIO</v>
      </c>
      <c r="AG812" s="49">
        <f t="shared" ca="1" si="250"/>
        <v>0</v>
      </c>
      <c r="AH812" s="49">
        <f t="shared" ca="1" si="251"/>
        <v>1</v>
      </c>
      <c r="AI812" s="49">
        <f t="shared" ca="1" si="244"/>
        <v>1</v>
      </c>
      <c r="AJ812" s="49">
        <f t="shared" ca="1" si="245"/>
        <v>5400</v>
      </c>
      <c r="AK812" s="49">
        <f t="shared" ca="1" si="246"/>
        <v>3.1102766552357934</v>
      </c>
      <c r="AL812" s="49">
        <f t="shared" ca="1" si="247"/>
        <v>16795.493938273285</v>
      </c>
      <c r="AM812" s="49">
        <f t="shared" ca="1" si="240"/>
        <v>30791.738886834355</v>
      </c>
      <c r="AN812" s="49">
        <f t="shared" ca="1" si="248"/>
        <v>2027</v>
      </c>
      <c r="AO812" s="49">
        <f t="shared" ca="1" si="249"/>
        <v>11</v>
      </c>
      <c r="AU812" s="25">
        <v>802</v>
      </c>
      <c r="AV812" s="25">
        <v>0.98531024410423751</v>
      </c>
      <c r="AW812" s="25">
        <v>0.99239448318112833</v>
      </c>
      <c r="AX812" s="25">
        <v>0.98916531970620436</v>
      </c>
      <c r="AY812" s="25">
        <v>0.99259955864909</v>
      </c>
      <c r="AZ812" s="25">
        <v>0.98252120193891945</v>
      </c>
      <c r="BA812" s="25">
        <v>0.99323665450775123</v>
      </c>
      <c r="BB812" s="25">
        <v>0.98311281924741867</v>
      </c>
      <c r="BC812" s="25">
        <v>0.98818009902331105</v>
      </c>
      <c r="BD812" s="25">
        <v>0.98564788032738537</v>
      </c>
      <c r="BE812" s="25">
        <v>0.98796493807575669</v>
      </c>
      <c r="BF812" s="25">
        <v>0.98251573931342917</v>
      </c>
      <c r="BG812" s="25">
        <v>0.97915147431994942</v>
      </c>
      <c r="BH812" s="25">
        <v>0.97915147431994942</v>
      </c>
      <c r="BI812" s="25">
        <v>0.98676375718174247</v>
      </c>
    </row>
    <row r="813" spans="29:61">
      <c r="AC813" s="49">
        <v>810</v>
      </c>
      <c r="AD813" s="90">
        <f t="shared" ca="1" si="241"/>
        <v>46698.284687239524</v>
      </c>
      <c r="AE813" s="49" t="str">
        <f t="shared" ca="1" si="242"/>
        <v>EQUIPO 1</v>
      </c>
      <c r="AF813" s="49" t="str">
        <f t="shared" ca="1" si="243"/>
        <v>FIN</v>
      </c>
      <c r="AG813" s="49">
        <f t="shared" ca="1" si="250"/>
        <v>1</v>
      </c>
      <c r="AH813" s="49">
        <f t="shared" ca="1" si="251"/>
        <v>1</v>
      </c>
      <c r="AI813" s="49">
        <f t="shared" ca="1" si="244"/>
        <v>1</v>
      </c>
      <c r="AJ813" s="49">
        <f t="shared" ca="1" si="245"/>
        <v>9900</v>
      </c>
      <c r="AK813" s="49">
        <f t="shared" ca="1" si="246"/>
        <v>30.188929936964996</v>
      </c>
      <c r="AL813" s="49">
        <f t="shared" ca="1" si="247"/>
        <v>298870.40637595346</v>
      </c>
      <c r="AM813" s="49">
        <f t="shared" ca="1" si="240"/>
        <v>298870.40637595346</v>
      </c>
      <c r="AN813" s="49">
        <f t="shared" ca="1" si="248"/>
        <v>2027</v>
      </c>
      <c r="AO813" s="49">
        <f t="shared" ca="1" si="249"/>
        <v>11</v>
      </c>
      <c r="AU813" s="25">
        <v>803</v>
      </c>
      <c r="AV813" s="25">
        <v>0.99023774407972032</v>
      </c>
      <c r="AW813" s="25">
        <v>0.98842793985113275</v>
      </c>
      <c r="AX813" s="25">
        <v>0.98311176250692223</v>
      </c>
      <c r="AY813" s="25">
        <v>0.98734262932296812</v>
      </c>
      <c r="AZ813" s="25">
        <v>0.99302988761599897</v>
      </c>
      <c r="BA813" s="25">
        <v>0.98757119314080544</v>
      </c>
      <c r="BB813" s="25">
        <v>0.99220149881973996</v>
      </c>
      <c r="BC813" s="25">
        <v>0.98728806355652388</v>
      </c>
      <c r="BD813" s="25">
        <v>0.97865434327994338</v>
      </c>
      <c r="BE813" s="25">
        <v>0.98497118238329662</v>
      </c>
      <c r="BF813" s="25">
        <v>0.99217007800096224</v>
      </c>
      <c r="BG813" s="25">
        <v>0.98748913194667209</v>
      </c>
      <c r="BH813" s="25">
        <v>0.97865434327994338</v>
      </c>
      <c r="BI813" s="25">
        <v>0.98769332636410501</v>
      </c>
    </row>
    <row r="814" spans="29:61">
      <c r="AC814" s="49">
        <v>811</v>
      </c>
      <c r="AD814" s="90">
        <f t="shared" ca="1" si="241"/>
        <v>46699.542559320231</v>
      </c>
      <c r="AE814" s="49" t="str">
        <f t="shared" ca="1" si="242"/>
        <v>EQUIPO 2</v>
      </c>
      <c r="AF814" s="49" t="str">
        <f t="shared" ca="1" si="243"/>
        <v>INICIO</v>
      </c>
      <c r="AG814" s="49">
        <f t="shared" ca="1" si="250"/>
        <v>1</v>
      </c>
      <c r="AH814" s="49">
        <f t="shared" ca="1" si="251"/>
        <v>0</v>
      </c>
      <c r="AI814" s="49">
        <f t="shared" ca="1" si="244"/>
        <v>1</v>
      </c>
      <c r="AJ814" s="49">
        <f t="shared" ca="1" si="245"/>
        <v>4500</v>
      </c>
      <c r="AK814" s="49">
        <f t="shared" ca="1" si="246"/>
        <v>4.3204447682364844</v>
      </c>
      <c r="AL814" s="49">
        <f t="shared" ca="1" si="247"/>
        <v>19442.00145706418</v>
      </c>
      <c r="AM814" s="49">
        <f t="shared" ca="1" si="240"/>
        <v>42772.403205541195</v>
      </c>
      <c r="AN814" s="49">
        <f t="shared" ca="1" si="248"/>
        <v>2027</v>
      </c>
      <c r="AO814" s="49">
        <f t="shared" ca="1" si="249"/>
        <v>11</v>
      </c>
      <c r="AU814" s="25">
        <v>804</v>
      </c>
      <c r="AV814" s="25">
        <v>0.99281248578150871</v>
      </c>
      <c r="AW814" s="25">
        <v>0.99312234647391784</v>
      </c>
      <c r="AX814" s="25">
        <v>0.98983688927550895</v>
      </c>
      <c r="AY814" s="25">
        <v>0.98949003837319116</v>
      </c>
      <c r="AZ814" s="25">
        <v>0.97844280241406534</v>
      </c>
      <c r="BA814" s="25">
        <v>0.98851386435485578</v>
      </c>
      <c r="BB814" s="25">
        <v>0.98418421080125418</v>
      </c>
      <c r="BC814" s="25">
        <v>0.98687844895014698</v>
      </c>
      <c r="BD814" s="25">
        <v>0.9827668389950579</v>
      </c>
      <c r="BE814" s="25">
        <v>0.99518196628031874</v>
      </c>
      <c r="BF814" s="25">
        <v>0.99172750627999029</v>
      </c>
      <c r="BG814" s="25">
        <v>0.98346462843540561</v>
      </c>
      <c r="BH814" s="25">
        <v>0.97844280241406534</v>
      </c>
      <c r="BI814" s="25">
        <v>0.98800186410516644</v>
      </c>
    </row>
    <row r="815" spans="29:61">
      <c r="AC815" s="49">
        <v>812</v>
      </c>
      <c r="AD815" s="90">
        <f t="shared" ca="1" si="241"/>
        <v>46699.722577852241</v>
      </c>
      <c r="AE815" s="49" t="str">
        <f t="shared" ca="1" si="242"/>
        <v>EQUIPO 2</v>
      </c>
      <c r="AF815" s="49" t="str">
        <f t="shared" ca="1" si="243"/>
        <v>FIN</v>
      </c>
      <c r="AG815" s="49">
        <f t="shared" ca="1" si="250"/>
        <v>1</v>
      </c>
      <c r="AH815" s="49">
        <f t="shared" ca="1" si="251"/>
        <v>1</v>
      </c>
      <c r="AI815" s="49">
        <f t="shared" ca="1" si="244"/>
        <v>1</v>
      </c>
      <c r="AJ815" s="49">
        <f t="shared" ca="1" si="245"/>
        <v>9900</v>
      </c>
      <c r="AK815" s="49">
        <f t="shared" ca="1" si="246"/>
        <v>95.482274649781175</v>
      </c>
      <c r="AL815" s="49">
        <f t="shared" ca="1" si="247"/>
        <v>945274.51903283363</v>
      </c>
      <c r="AM815" s="49">
        <f t="shared" ca="1" si="240"/>
        <v>945274.51903283363</v>
      </c>
      <c r="AN815" s="49">
        <f t="shared" ca="1" si="248"/>
        <v>2027</v>
      </c>
      <c r="AO815" s="49">
        <f t="shared" ca="1" si="249"/>
        <v>11</v>
      </c>
      <c r="AU815" s="25">
        <v>805</v>
      </c>
      <c r="AV815" s="25">
        <v>1</v>
      </c>
      <c r="AW815" s="25">
        <v>0.98233656962448257</v>
      </c>
      <c r="AX815" s="25">
        <v>0.97894550079471776</v>
      </c>
      <c r="AY815" s="25">
        <v>0.99054402727871371</v>
      </c>
      <c r="AZ815" s="25">
        <v>0.98509701831299412</v>
      </c>
      <c r="BA815" s="25">
        <v>0.98021584347988022</v>
      </c>
      <c r="BB815" s="25">
        <v>0.98393441667890191</v>
      </c>
      <c r="BC815" s="25">
        <v>0.99210610335117744</v>
      </c>
      <c r="BD815" s="25">
        <v>0.98810836243322175</v>
      </c>
      <c r="BE815" s="25">
        <v>0.99544570707045887</v>
      </c>
      <c r="BF815" s="25">
        <v>0.98817094487403101</v>
      </c>
      <c r="BG815" s="25">
        <v>0.98558497805583833</v>
      </c>
      <c r="BH815" s="25">
        <v>0.97894550079471776</v>
      </c>
      <c r="BI815" s="25">
        <v>0.98748780453985119</v>
      </c>
    </row>
    <row r="816" spans="29:61">
      <c r="AC816" s="49">
        <v>813</v>
      </c>
      <c r="AD816" s="90">
        <f t="shared" ca="1" si="241"/>
        <v>46703.701005962648</v>
      </c>
      <c r="AE816" s="49" t="str">
        <f t="shared" ca="1" si="242"/>
        <v>EQUIPO 1</v>
      </c>
      <c r="AF816" s="49" t="str">
        <f t="shared" ca="1" si="243"/>
        <v>INICIO</v>
      </c>
      <c r="AG816" s="49">
        <f t="shared" ca="1" si="250"/>
        <v>0</v>
      </c>
      <c r="AH816" s="49">
        <f t="shared" ca="1" si="251"/>
        <v>1</v>
      </c>
      <c r="AI816" s="49">
        <f t="shared" ca="1" si="244"/>
        <v>1</v>
      </c>
      <c r="AJ816" s="49">
        <f t="shared" ca="1" si="245"/>
        <v>5400</v>
      </c>
      <c r="AK816" s="49">
        <f t="shared" ca="1" si="246"/>
        <v>3.4521484458236955</v>
      </c>
      <c r="AL816" s="49">
        <f t="shared" ca="1" si="247"/>
        <v>18641.601607447956</v>
      </c>
      <c r="AM816" s="49">
        <f t="shared" ca="1" si="240"/>
        <v>34176.269613654586</v>
      </c>
      <c r="AN816" s="49">
        <f t="shared" ca="1" si="248"/>
        <v>2027</v>
      </c>
      <c r="AO816" s="49">
        <f t="shared" ca="1" si="249"/>
        <v>11</v>
      </c>
      <c r="AU816" s="25">
        <v>806</v>
      </c>
      <c r="AV816" s="25">
        <v>0.98472960108377805</v>
      </c>
      <c r="AW816" s="25">
        <v>0.98051106998990245</v>
      </c>
      <c r="AX816" s="25">
        <v>0.98828371756043454</v>
      </c>
      <c r="AY816" s="25">
        <v>0.98430859932216064</v>
      </c>
      <c r="AZ816" s="25">
        <v>0.98610189433409834</v>
      </c>
      <c r="BA816" s="25">
        <v>0.99233173709124611</v>
      </c>
      <c r="BB816" s="25">
        <v>0.98541041945597685</v>
      </c>
      <c r="BC816" s="25">
        <v>0.98837415017381625</v>
      </c>
      <c r="BD816" s="25">
        <v>0.99319817786157638</v>
      </c>
      <c r="BE816" s="25">
        <v>0.98295478182755647</v>
      </c>
      <c r="BF816" s="25">
        <v>0.98755138772687512</v>
      </c>
      <c r="BG816" s="25">
        <v>0.96936248614080445</v>
      </c>
      <c r="BH816" s="25">
        <v>0.96936248614080445</v>
      </c>
      <c r="BI816" s="25">
        <v>0.98523492061800777</v>
      </c>
    </row>
    <row r="817" spans="29:61">
      <c r="AC817" s="49">
        <v>814</v>
      </c>
      <c r="AD817" s="90">
        <f t="shared" ca="1" si="241"/>
        <v>46703.844845481224</v>
      </c>
      <c r="AE817" s="49" t="str">
        <f t="shared" ca="1" si="242"/>
        <v>EQUIPO 1</v>
      </c>
      <c r="AF817" s="49" t="str">
        <f t="shared" ca="1" si="243"/>
        <v>FIN</v>
      </c>
      <c r="AG817" s="49">
        <f t="shared" ca="1" si="250"/>
        <v>1</v>
      </c>
      <c r="AH817" s="49">
        <f t="shared" ca="1" si="251"/>
        <v>1</v>
      </c>
      <c r="AI817" s="49">
        <f t="shared" ca="1" si="244"/>
        <v>1</v>
      </c>
      <c r="AJ817" s="49">
        <f t="shared" ca="1" si="245"/>
        <v>9900</v>
      </c>
      <c r="AK817" s="49">
        <f t="shared" ca="1" si="246"/>
        <v>26.278141837741714</v>
      </c>
      <c r="AL817" s="49">
        <f t="shared" ca="1" si="247"/>
        <v>260153.60419364297</v>
      </c>
      <c r="AM817" s="49">
        <f t="shared" ca="1" si="240"/>
        <v>260153.60419364297</v>
      </c>
      <c r="AN817" s="49">
        <f t="shared" ca="1" si="248"/>
        <v>2027</v>
      </c>
      <c r="AO817" s="49">
        <f t="shared" ca="1" si="249"/>
        <v>11</v>
      </c>
      <c r="AU817" s="25">
        <v>807</v>
      </c>
      <c r="AV817" s="25">
        <v>0.98277583483577469</v>
      </c>
      <c r="AW817" s="25">
        <v>0.9869182086803614</v>
      </c>
      <c r="AX817" s="25">
        <v>0.99509749413673487</v>
      </c>
      <c r="AY817" s="25">
        <v>0.98696130469260746</v>
      </c>
      <c r="AZ817" s="25">
        <v>0.99261639451507688</v>
      </c>
      <c r="BA817" s="25">
        <v>0.979149154810809</v>
      </c>
      <c r="BB817" s="25">
        <v>0.98735962117494414</v>
      </c>
      <c r="BC817" s="25">
        <v>0.98579411753177681</v>
      </c>
      <c r="BD817" s="25">
        <v>0.99093471704716796</v>
      </c>
      <c r="BE817" s="25">
        <v>0.97931289497023</v>
      </c>
      <c r="BF817" s="25">
        <v>0.98800886507960994</v>
      </c>
      <c r="BG817" s="25">
        <v>0.98404008458592751</v>
      </c>
      <c r="BH817" s="25">
        <v>0.979149154810809</v>
      </c>
      <c r="BI817" s="25">
        <v>0.98660662347275574</v>
      </c>
    </row>
    <row r="818" spans="29:61">
      <c r="AC818" s="49">
        <v>815</v>
      </c>
      <c r="AD818" s="90">
        <f t="shared" ca="1" si="241"/>
        <v>46704.939768057797</v>
      </c>
      <c r="AE818" s="49" t="str">
        <f t="shared" ca="1" si="242"/>
        <v>EQUIPO 1</v>
      </c>
      <c r="AF818" s="49" t="str">
        <f t="shared" ca="1" si="243"/>
        <v>INICIO</v>
      </c>
      <c r="AG818" s="49">
        <f t="shared" ca="1" si="250"/>
        <v>0</v>
      </c>
      <c r="AH818" s="49">
        <f t="shared" ca="1" si="251"/>
        <v>1</v>
      </c>
      <c r="AI818" s="49">
        <f t="shared" ca="1" si="244"/>
        <v>1</v>
      </c>
      <c r="AJ818" s="49">
        <f t="shared" ca="1" si="245"/>
        <v>5400</v>
      </c>
      <c r="AK818" s="49">
        <f t="shared" ca="1" si="246"/>
        <v>3.6396458280505612</v>
      </c>
      <c r="AL818" s="49">
        <f t="shared" ca="1" si="247"/>
        <v>19654.087471473031</v>
      </c>
      <c r="AM818" s="49">
        <f t="shared" ca="1" si="240"/>
        <v>36032.493697700556</v>
      </c>
      <c r="AN818" s="49">
        <f t="shared" ca="1" si="248"/>
        <v>2027</v>
      </c>
      <c r="AO818" s="49">
        <f t="shared" ca="1" si="249"/>
        <v>11</v>
      </c>
      <c r="AU818" s="25">
        <v>808</v>
      </c>
      <c r="AV818" s="25">
        <v>0.98125332938068455</v>
      </c>
      <c r="AW818" s="25">
        <v>0.99341357436288524</v>
      </c>
      <c r="AX818" s="25">
        <v>0.98187702368997642</v>
      </c>
      <c r="AY818" s="25">
        <v>0.98966183597648127</v>
      </c>
      <c r="AZ818" s="25">
        <v>0.99568843737911938</v>
      </c>
      <c r="BA818" s="25">
        <v>0.98422798543324486</v>
      </c>
      <c r="BB818" s="25">
        <v>0.98425679025891011</v>
      </c>
      <c r="BC818" s="25">
        <v>0.98978772211471966</v>
      </c>
      <c r="BD818" s="25">
        <v>0.98763045072116418</v>
      </c>
      <c r="BE818" s="25">
        <v>0.98788483779856662</v>
      </c>
      <c r="BF818" s="25">
        <v>1</v>
      </c>
      <c r="BG818" s="25">
        <v>0.99524678521933607</v>
      </c>
      <c r="BH818" s="25">
        <v>0.98125332938068455</v>
      </c>
      <c r="BI818" s="25">
        <v>0.98924530793843712</v>
      </c>
    </row>
    <row r="819" spans="29:61">
      <c r="AC819" s="49">
        <v>816</v>
      </c>
      <c r="AD819" s="90">
        <f t="shared" ca="1" si="241"/>
        <v>46705.091419967299</v>
      </c>
      <c r="AE819" s="49" t="str">
        <f t="shared" ca="1" si="242"/>
        <v>EQUIPO 1</v>
      </c>
      <c r="AF819" s="49" t="str">
        <f t="shared" ca="1" si="243"/>
        <v>FIN</v>
      </c>
      <c r="AG819" s="49">
        <f t="shared" ca="1" si="250"/>
        <v>1</v>
      </c>
      <c r="AH819" s="49">
        <f t="shared" ca="1" si="251"/>
        <v>1</v>
      </c>
      <c r="AI819" s="49">
        <f t="shared" ca="1" si="244"/>
        <v>1</v>
      </c>
      <c r="AJ819" s="49">
        <f t="shared" ca="1" si="245"/>
        <v>9900</v>
      </c>
      <c r="AK819" s="49">
        <f t="shared" ca="1" si="246"/>
        <v>92.367012303380761</v>
      </c>
      <c r="AL819" s="49">
        <f t="shared" ca="1" si="247"/>
        <v>914433.42180346954</v>
      </c>
      <c r="AM819" s="49">
        <f t="shared" ca="1" si="240"/>
        <v>914433.42180346954</v>
      </c>
      <c r="AN819" s="49">
        <f t="shared" ca="1" si="248"/>
        <v>2027</v>
      </c>
      <c r="AO819" s="49">
        <f t="shared" ca="1" si="249"/>
        <v>11</v>
      </c>
      <c r="AU819" s="25">
        <v>809</v>
      </c>
      <c r="AV819" s="25">
        <v>0.98915591189387753</v>
      </c>
      <c r="AW819" s="25">
        <v>0.99306842451612165</v>
      </c>
      <c r="AX819" s="25">
        <v>0.99324271693234945</v>
      </c>
      <c r="AY819" s="25">
        <v>1</v>
      </c>
      <c r="AZ819" s="25">
        <v>0.99052423015531721</v>
      </c>
      <c r="BA819" s="25">
        <v>0.98809376617943845</v>
      </c>
      <c r="BB819" s="25">
        <v>0.98595426845532175</v>
      </c>
      <c r="BC819" s="25">
        <v>1</v>
      </c>
      <c r="BD819" s="25">
        <v>0.99029811352993735</v>
      </c>
      <c r="BE819" s="25">
        <v>0.98664182381442167</v>
      </c>
      <c r="BF819" s="25">
        <v>0.98869720152266138</v>
      </c>
      <c r="BG819" s="25">
        <v>0.99319978901852113</v>
      </c>
      <c r="BH819" s="25">
        <v>0.98595426845532175</v>
      </c>
      <c r="BI819" s="25">
        <v>0.99150470341633135</v>
      </c>
    </row>
    <row r="820" spans="29:61">
      <c r="AC820" s="49">
        <v>817</v>
      </c>
      <c r="AD820" s="90">
        <f t="shared" ca="1" si="241"/>
        <v>46708.94004547994</v>
      </c>
      <c r="AE820" s="49" t="str">
        <f t="shared" ca="1" si="242"/>
        <v>EQUIPO 1</v>
      </c>
      <c r="AF820" s="49" t="str">
        <f t="shared" ca="1" si="243"/>
        <v>INICIO</v>
      </c>
      <c r="AG820" s="49">
        <f t="shared" ca="1" si="250"/>
        <v>0</v>
      </c>
      <c r="AH820" s="49">
        <f t="shared" ca="1" si="251"/>
        <v>1</v>
      </c>
      <c r="AI820" s="49">
        <f t="shared" ca="1" si="244"/>
        <v>1</v>
      </c>
      <c r="AJ820" s="49">
        <f t="shared" ca="1" si="245"/>
        <v>5400</v>
      </c>
      <c r="AK820" s="49">
        <f t="shared" ca="1" si="246"/>
        <v>3.8649347577011213</v>
      </c>
      <c r="AL820" s="49">
        <f t="shared" ca="1" si="247"/>
        <v>20870.647691586055</v>
      </c>
      <c r="AM820" s="49">
        <f t="shared" ca="1" si="240"/>
        <v>38262.854101241101</v>
      </c>
      <c r="AN820" s="49">
        <f t="shared" ca="1" si="248"/>
        <v>2027</v>
      </c>
      <c r="AO820" s="49">
        <f t="shared" ca="1" si="249"/>
        <v>11</v>
      </c>
      <c r="AU820" s="25">
        <v>810</v>
      </c>
      <c r="AV820" s="25">
        <v>1</v>
      </c>
      <c r="AW820" s="25">
        <v>0.98831994167367399</v>
      </c>
      <c r="AX820" s="25">
        <v>0.98064510296825602</v>
      </c>
      <c r="AY820" s="25">
        <v>0.98409786649674702</v>
      </c>
      <c r="AZ820" s="25">
        <v>0.98170273676063102</v>
      </c>
      <c r="BA820" s="25">
        <v>0.98644372454236307</v>
      </c>
      <c r="BB820" s="25">
        <v>0.98124995036891394</v>
      </c>
      <c r="BC820" s="25">
        <v>0.99490527284208596</v>
      </c>
      <c r="BD820" s="25">
        <v>0.98507994737435467</v>
      </c>
      <c r="BE820" s="25">
        <v>0.9841278297497843</v>
      </c>
      <c r="BF820" s="25">
        <v>0.98258438142434124</v>
      </c>
      <c r="BG820" s="25">
        <v>0.98180187692185694</v>
      </c>
      <c r="BH820" s="25">
        <v>0.98064510296825602</v>
      </c>
      <c r="BI820" s="25">
        <v>0.98587257694935415</v>
      </c>
    </row>
    <row r="821" spans="29:61">
      <c r="AC821" s="49">
        <v>818</v>
      </c>
      <c r="AD821" s="90">
        <f t="shared" ca="1" si="241"/>
        <v>46709.101084428177</v>
      </c>
      <c r="AE821" s="49" t="str">
        <f t="shared" ca="1" si="242"/>
        <v>EQUIPO 1</v>
      </c>
      <c r="AF821" s="49" t="str">
        <f t="shared" ca="1" si="243"/>
        <v>FIN</v>
      </c>
      <c r="AG821" s="49">
        <f t="shared" ca="1" si="250"/>
        <v>1</v>
      </c>
      <c r="AH821" s="49">
        <f t="shared" ca="1" si="251"/>
        <v>1</v>
      </c>
      <c r="AI821" s="49">
        <f t="shared" ca="1" si="244"/>
        <v>1</v>
      </c>
      <c r="AJ821" s="49">
        <f t="shared" ca="1" si="245"/>
        <v>9900</v>
      </c>
      <c r="AK821" s="49">
        <f t="shared" ca="1" si="246"/>
        <v>315.84304415713996</v>
      </c>
      <c r="AL821" s="49">
        <f t="shared" ca="1" si="247"/>
        <v>3126846.1371556856</v>
      </c>
      <c r="AM821" s="49">
        <f t="shared" ca="1" si="240"/>
        <v>3126846.1371556856</v>
      </c>
      <c r="AN821" s="49">
        <f t="shared" ca="1" si="248"/>
        <v>2027</v>
      </c>
      <c r="AO821" s="49">
        <f t="shared" ca="1" si="249"/>
        <v>11</v>
      </c>
      <c r="AU821" s="25">
        <v>811</v>
      </c>
      <c r="AV821" s="25">
        <v>0.98844441182776455</v>
      </c>
      <c r="AW821" s="25">
        <v>0.98257471786697925</v>
      </c>
      <c r="AX821" s="25">
        <v>0.99527210300334912</v>
      </c>
      <c r="AY821" s="25">
        <v>0.9904433471006262</v>
      </c>
      <c r="AZ821" s="25">
        <v>0.98367431554955242</v>
      </c>
      <c r="BA821" s="25">
        <v>0.98561716322876636</v>
      </c>
      <c r="BB821" s="25">
        <v>0.98955580224073092</v>
      </c>
      <c r="BC821" s="25">
        <v>0.99433659290939835</v>
      </c>
      <c r="BD821" s="25">
        <v>0.98621407309379383</v>
      </c>
      <c r="BE821" s="25">
        <v>0.98621092083593964</v>
      </c>
      <c r="BF821" s="25">
        <v>0.98352697717099069</v>
      </c>
      <c r="BG821" s="25">
        <v>0.99366919029953571</v>
      </c>
      <c r="BH821" s="25">
        <v>0.98257471786697925</v>
      </c>
      <c r="BI821" s="25">
        <v>0.98828074762331886</v>
      </c>
    </row>
    <row r="822" spans="29:61">
      <c r="AC822" s="49">
        <v>819</v>
      </c>
      <c r="AD822" s="90">
        <f t="shared" ca="1" si="241"/>
        <v>46722.261211268058</v>
      </c>
      <c r="AE822" s="49" t="str">
        <f t="shared" ca="1" si="242"/>
        <v>EQUIPO 1</v>
      </c>
      <c r="AF822" s="49" t="str">
        <f t="shared" ca="1" si="243"/>
        <v>INICIO</v>
      </c>
      <c r="AG822" s="49">
        <f t="shared" ca="1" si="250"/>
        <v>0</v>
      </c>
      <c r="AH822" s="49">
        <f t="shared" ca="1" si="251"/>
        <v>1</v>
      </c>
      <c r="AI822" s="49">
        <f t="shared" ca="1" si="244"/>
        <v>1</v>
      </c>
      <c r="AJ822" s="49">
        <f t="shared" ca="1" si="245"/>
        <v>5400</v>
      </c>
      <c r="AK822" s="49">
        <f t="shared" ca="1" si="246"/>
        <v>2.8282396795693785</v>
      </c>
      <c r="AL822" s="49">
        <f t="shared" ca="1" si="247"/>
        <v>15272.494269674644</v>
      </c>
      <c r="AM822" s="49">
        <f t="shared" ca="1" si="240"/>
        <v>27999.572827736847</v>
      </c>
      <c r="AN822" s="49">
        <f t="shared" ca="1" si="248"/>
        <v>2027</v>
      </c>
      <c r="AO822" s="49">
        <f t="shared" ca="1" si="249"/>
        <v>12</v>
      </c>
      <c r="AU822" s="25">
        <v>812</v>
      </c>
      <c r="AV822" s="25">
        <v>0.99471401633107404</v>
      </c>
      <c r="AW822" s="25">
        <v>0.98885782037003811</v>
      </c>
      <c r="AX822" s="25">
        <v>0.9922612885108727</v>
      </c>
      <c r="AY822" s="25">
        <v>0.97144420436768109</v>
      </c>
      <c r="AZ822" s="25">
        <v>1</v>
      </c>
      <c r="BA822" s="25">
        <v>0.9894210596275419</v>
      </c>
      <c r="BB822" s="25">
        <v>0.99297193641569281</v>
      </c>
      <c r="BC822" s="25">
        <v>0.994923418429839</v>
      </c>
      <c r="BD822" s="25">
        <v>0.99735618866251186</v>
      </c>
      <c r="BE822" s="25">
        <v>0.98442689288205132</v>
      </c>
      <c r="BF822" s="25">
        <v>0.99028802393895055</v>
      </c>
      <c r="BG822" s="25">
        <v>0.98661762716479418</v>
      </c>
      <c r="BH822" s="25">
        <v>0.97144420436768109</v>
      </c>
      <c r="BI822" s="25">
        <v>0.99040569218164931</v>
      </c>
    </row>
    <row r="823" spans="29:61">
      <c r="AC823" s="49">
        <v>820</v>
      </c>
      <c r="AD823" s="90">
        <f t="shared" ca="1" si="241"/>
        <v>46722.37905458804</v>
      </c>
      <c r="AE823" s="49" t="str">
        <f t="shared" ca="1" si="242"/>
        <v>EQUIPO 1</v>
      </c>
      <c r="AF823" s="49" t="str">
        <f t="shared" ca="1" si="243"/>
        <v>FIN</v>
      </c>
      <c r="AG823" s="49">
        <f t="shared" ca="1" si="250"/>
        <v>1</v>
      </c>
      <c r="AH823" s="49">
        <f t="shared" ca="1" si="251"/>
        <v>1</v>
      </c>
      <c r="AI823" s="49">
        <f t="shared" ca="1" si="244"/>
        <v>1</v>
      </c>
      <c r="AJ823" s="49">
        <f t="shared" ca="1" si="245"/>
        <v>9900</v>
      </c>
      <c r="AK823" s="49">
        <f t="shared" ca="1" si="246"/>
        <v>72.767922515748069</v>
      </c>
      <c r="AL823" s="49">
        <f t="shared" ca="1" si="247"/>
        <v>720402.43290590588</v>
      </c>
      <c r="AM823" s="49">
        <f t="shared" ca="1" si="240"/>
        <v>720402.43290590588</v>
      </c>
      <c r="AN823" s="49">
        <f t="shared" ca="1" si="248"/>
        <v>2027</v>
      </c>
      <c r="AO823" s="49">
        <f t="shared" ca="1" si="249"/>
        <v>12</v>
      </c>
      <c r="AU823" s="25">
        <v>813</v>
      </c>
      <c r="AV823" s="25">
        <v>0.98662222628186247</v>
      </c>
      <c r="AW823" s="25">
        <v>0.9897715142772987</v>
      </c>
      <c r="AX823" s="25">
        <v>0.99045348660978993</v>
      </c>
      <c r="AY823" s="25">
        <v>0.97664261768583793</v>
      </c>
      <c r="AZ823" s="25">
        <v>0.98264400530284746</v>
      </c>
      <c r="BA823" s="25">
        <v>0.99196864411364494</v>
      </c>
      <c r="BB823" s="25">
        <v>0.98543851238295554</v>
      </c>
      <c r="BC823" s="25">
        <v>0.99044657270878267</v>
      </c>
      <c r="BD823" s="25">
        <v>0.99580154432237922</v>
      </c>
      <c r="BE823" s="25">
        <v>0.98362277939084708</v>
      </c>
      <c r="BF823" s="25">
        <v>0.98591824025996067</v>
      </c>
      <c r="BG823" s="25">
        <v>0.98248721465602484</v>
      </c>
      <c r="BH823" s="25">
        <v>0.97664261768583793</v>
      </c>
      <c r="BI823" s="25">
        <v>0.98688069742832174</v>
      </c>
    </row>
    <row r="824" spans="29:61">
      <c r="AC824" s="49">
        <v>821</v>
      </c>
      <c r="AD824" s="90">
        <f t="shared" ca="1" si="241"/>
        <v>46725.41105135953</v>
      </c>
      <c r="AE824" s="49" t="str">
        <f t="shared" ca="1" si="242"/>
        <v>EQUIPO 1</v>
      </c>
      <c r="AF824" s="49" t="str">
        <f t="shared" ca="1" si="243"/>
        <v>INICIO</v>
      </c>
      <c r="AG824" s="49">
        <f t="shared" ca="1" si="250"/>
        <v>0</v>
      </c>
      <c r="AH824" s="49">
        <f t="shared" ca="1" si="251"/>
        <v>1</v>
      </c>
      <c r="AI824" s="49">
        <f t="shared" ca="1" si="244"/>
        <v>1</v>
      </c>
      <c r="AJ824" s="49">
        <f t="shared" ca="1" si="245"/>
        <v>5400</v>
      </c>
      <c r="AK824" s="49">
        <f t="shared" ca="1" si="246"/>
        <v>3.2940626709605567</v>
      </c>
      <c r="AL824" s="49">
        <f t="shared" ca="1" si="247"/>
        <v>17787.938423187006</v>
      </c>
      <c r="AM824" s="49">
        <f t="shared" ca="1" si="240"/>
        <v>32611.220442509511</v>
      </c>
      <c r="AN824" s="49">
        <f t="shared" ca="1" si="248"/>
        <v>2027</v>
      </c>
      <c r="AO824" s="49">
        <f t="shared" ca="1" si="249"/>
        <v>12</v>
      </c>
      <c r="AU824" s="25">
        <v>814</v>
      </c>
      <c r="AV824" s="25">
        <v>0.99281425378175103</v>
      </c>
      <c r="AW824" s="25">
        <v>0.98777506771581325</v>
      </c>
      <c r="AX824" s="25">
        <v>0.99516377939343015</v>
      </c>
      <c r="AY824" s="25">
        <v>1</v>
      </c>
      <c r="AZ824" s="25">
        <v>0.9833890352038368</v>
      </c>
      <c r="BA824" s="25">
        <v>0.99531708493635651</v>
      </c>
      <c r="BB824" s="25">
        <v>0.98369079424593897</v>
      </c>
      <c r="BC824" s="25">
        <v>0.97431402224930519</v>
      </c>
      <c r="BD824" s="25">
        <v>0.99252839827757466</v>
      </c>
      <c r="BE824" s="25">
        <v>0.97523666388186847</v>
      </c>
      <c r="BF824" s="25">
        <v>0.98771317880285381</v>
      </c>
      <c r="BG824" s="25">
        <v>0.99540801118831268</v>
      </c>
      <c r="BH824" s="25">
        <v>0.97431402224930519</v>
      </c>
      <c r="BI824" s="25">
        <v>0.98853068613758355</v>
      </c>
    </row>
    <row r="825" spans="29:61">
      <c r="AC825" s="49">
        <v>822</v>
      </c>
      <c r="AD825" s="90">
        <f t="shared" ca="1" si="241"/>
        <v>46725.54830397082</v>
      </c>
      <c r="AE825" s="49" t="str">
        <f t="shared" ca="1" si="242"/>
        <v>EQUIPO 1</v>
      </c>
      <c r="AF825" s="49" t="str">
        <f t="shared" ca="1" si="243"/>
        <v>FIN</v>
      </c>
      <c r="AG825" s="49">
        <f t="shared" ca="1" si="250"/>
        <v>1</v>
      </c>
      <c r="AH825" s="49">
        <f t="shared" ca="1" si="251"/>
        <v>1</v>
      </c>
      <c r="AI825" s="49">
        <f t="shared" ca="1" si="244"/>
        <v>1</v>
      </c>
      <c r="AJ825" s="49">
        <f t="shared" ca="1" si="245"/>
        <v>9900</v>
      </c>
      <c r="AK825" s="49">
        <f t="shared" ca="1" si="246"/>
        <v>76.778875375923235</v>
      </c>
      <c r="AL825" s="49">
        <f t="shared" ca="1" si="247"/>
        <v>760110.86622164003</v>
      </c>
      <c r="AM825" s="49">
        <f t="shared" ca="1" si="240"/>
        <v>760110.86622164003</v>
      </c>
      <c r="AN825" s="49">
        <f t="shared" ca="1" si="248"/>
        <v>2027</v>
      </c>
      <c r="AO825" s="49">
        <f t="shared" ca="1" si="249"/>
        <v>12</v>
      </c>
      <c r="AU825" s="25">
        <v>815</v>
      </c>
      <c r="AV825" s="25">
        <v>0.96597783472078103</v>
      </c>
      <c r="AW825" s="25">
        <v>0.99547031838627809</v>
      </c>
      <c r="AX825" s="25">
        <v>0.98486372683892587</v>
      </c>
      <c r="AY825" s="25">
        <v>0.99719133659045955</v>
      </c>
      <c r="AZ825" s="25">
        <v>0.98260941953253844</v>
      </c>
      <c r="BA825" s="25">
        <v>0.99009730177402344</v>
      </c>
      <c r="BB825" s="25">
        <v>0.99179664184670069</v>
      </c>
      <c r="BC825" s="25">
        <v>0.98248698226188114</v>
      </c>
      <c r="BD825" s="25">
        <v>0.98270498672228879</v>
      </c>
      <c r="BE825" s="25">
        <v>0.98791524557867227</v>
      </c>
      <c r="BF825" s="25">
        <v>0.98759139632750181</v>
      </c>
      <c r="BG825" s="25">
        <v>0.98115758074188819</v>
      </c>
      <c r="BH825" s="25">
        <v>0.96597783472078103</v>
      </c>
      <c r="BI825" s="25">
        <v>0.98577539283869731</v>
      </c>
    </row>
    <row r="826" spans="29:61">
      <c r="AC826" s="49">
        <v>823</v>
      </c>
      <c r="AD826" s="90">
        <f t="shared" ca="1" si="241"/>
        <v>46728.74742377815</v>
      </c>
      <c r="AE826" s="49" t="str">
        <f t="shared" ca="1" si="242"/>
        <v>EQUIPO 1</v>
      </c>
      <c r="AF826" s="49" t="str">
        <f t="shared" ca="1" si="243"/>
        <v>INICIO</v>
      </c>
      <c r="AG826" s="49">
        <f t="shared" ca="1" si="250"/>
        <v>0</v>
      </c>
      <c r="AH826" s="49">
        <f t="shared" ca="1" si="251"/>
        <v>1</v>
      </c>
      <c r="AI826" s="49">
        <f t="shared" ca="1" si="244"/>
        <v>1</v>
      </c>
      <c r="AJ826" s="49">
        <f t="shared" ca="1" si="245"/>
        <v>5400</v>
      </c>
      <c r="AK826" s="49">
        <f t="shared" ca="1" si="246"/>
        <v>3.4378257800708525</v>
      </c>
      <c r="AL826" s="49">
        <f t="shared" ca="1" si="247"/>
        <v>18564.259212382603</v>
      </c>
      <c r="AM826" s="49">
        <f t="shared" ca="1" si="240"/>
        <v>34034.47522270144</v>
      </c>
      <c r="AN826" s="49">
        <f t="shared" ca="1" si="248"/>
        <v>2027</v>
      </c>
      <c r="AO826" s="49">
        <f t="shared" ca="1" si="249"/>
        <v>12</v>
      </c>
      <c r="AU826" s="25">
        <v>816</v>
      </c>
      <c r="AV826" s="25">
        <v>0.99724131362758761</v>
      </c>
      <c r="AW826" s="25">
        <v>0.98459257258888688</v>
      </c>
      <c r="AX826" s="25">
        <v>0.99360104956045536</v>
      </c>
      <c r="AY826" s="25">
        <v>0.98267241828459706</v>
      </c>
      <c r="AZ826" s="25">
        <v>0.99291772112145604</v>
      </c>
      <c r="BA826" s="25">
        <v>0.98615429704525115</v>
      </c>
      <c r="BB826" s="25">
        <v>0.98284230945098683</v>
      </c>
      <c r="BC826" s="25">
        <v>0.98061374285109304</v>
      </c>
      <c r="BD826" s="25">
        <v>0.99451435749807215</v>
      </c>
      <c r="BE826" s="25">
        <v>0.98590681213767195</v>
      </c>
      <c r="BF826" s="25">
        <v>0.98880730256496463</v>
      </c>
      <c r="BG826" s="25">
        <v>0.99079934292679595</v>
      </c>
      <c r="BH826" s="25">
        <v>0.98061374285109304</v>
      </c>
      <c r="BI826" s="25">
        <v>0.98843760689986204</v>
      </c>
    </row>
    <row r="827" spans="29:61">
      <c r="AC827" s="49">
        <v>824</v>
      </c>
      <c r="AD827" s="90">
        <f t="shared" ca="1" si="241"/>
        <v>46728.890666518986</v>
      </c>
      <c r="AE827" s="49" t="str">
        <f t="shared" ca="1" si="242"/>
        <v>EQUIPO 1</v>
      </c>
      <c r="AF827" s="49" t="str">
        <f t="shared" ca="1" si="243"/>
        <v>FIN</v>
      </c>
      <c r="AG827" s="49">
        <f t="shared" ca="1" si="250"/>
        <v>1</v>
      </c>
      <c r="AH827" s="49">
        <f t="shared" ca="1" si="251"/>
        <v>1</v>
      </c>
      <c r="AI827" s="49">
        <f t="shared" ca="1" si="244"/>
        <v>1</v>
      </c>
      <c r="AJ827" s="49">
        <f t="shared" ca="1" si="245"/>
        <v>9900</v>
      </c>
      <c r="AK827" s="49">
        <f t="shared" ca="1" si="246"/>
        <v>151.84609701577574</v>
      </c>
      <c r="AL827" s="49">
        <f t="shared" ca="1" si="247"/>
        <v>1503276.3604561798</v>
      </c>
      <c r="AM827" s="49">
        <f t="shared" ca="1" si="240"/>
        <v>1503276.3604561798</v>
      </c>
      <c r="AN827" s="49">
        <f t="shared" ca="1" si="248"/>
        <v>2027</v>
      </c>
      <c r="AO827" s="49">
        <f t="shared" ca="1" si="249"/>
        <v>12</v>
      </c>
      <c r="AU827" s="25">
        <v>817</v>
      </c>
      <c r="AV827" s="25">
        <v>0.98285266122547932</v>
      </c>
      <c r="AW827" s="25">
        <v>0.98441833756338559</v>
      </c>
      <c r="AX827" s="25">
        <v>0.98987395744508755</v>
      </c>
      <c r="AY827" s="25">
        <v>0.98531902604811983</v>
      </c>
      <c r="AZ827" s="25">
        <v>0.99255820025579444</v>
      </c>
      <c r="BA827" s="25">
        <v>0.99034481857293455</v>
      </c>
      <c r="BB827" s="25">
        <v>0.98788512268723616</v>
      </c>
      <c r="BC827" s="25">
        <v>0.97869396798158759</v>
      </c>
      <c r="BD827" s="25">
        <v>0.99294600541384359</v>
      </c>
      <c r="BE827" s="25">
        <v>0.98664330431757119</v>
      </c>
      <c r="BF827" s="25">
        <v>0.99083198824208163</v>
      </c>
      <c r="BG827" s="25">
        <v>0.974785193119312</v>
      </c>
      <c r="BH827" s="25">
        <v>0.974785193119312</v>
      </c>
      <c r="BI827" s="25">
        <v>0.98644671110925741</v>
      </c>
    </row>
    <row r="828" spans="29:61">
      <c r="AC828" s="49">
        <v>825</v>
      </c>
      <c r="AD828" s="90">
        <f t="shared" ca="1" si="241"/>
        <v>46735.217587227977</v>
      </c>
      <c r="AE828" s="49" t="str">
        <f t="shared" ca="1" si="242"/>
        <v>EQUIPO 2</v>
      </c>
      <c r="AF828" s="49" t="str">
        <f t="shared" ca="1" si="243"/>
        <v>INICIO</v>
      </c>
      <c r="AG828" s="49">
        <f t="shared" ca="1" si="250"/>
        <v>1</v>
      </c>
      <c r="AH828" s="49">
        <f t="shared" ca="1" si="251"/>
        <v>0</v>
      </c>
      <c r="AI828" s="49">
        <f t="shared" ca="1" si="244"/>
        <v>1</v>
      </c>
      <c r="AJ828" s="49">
        <f t="shared" ca="1" si="245"/>
        <v>4500</v>
      </c>
      <c r="AK828" s="49">
        <f t="shared" ca="1" si="246"/>
        <v>3.6651575468131341</v>
      </c>
      <c r="AL828" s="49">
        <f t="shared" ca="1" si="247"/>
        <v>16493.208960659103</v>
      </c>
      <c r="AM828" s="49">
        <f t="shared" ca="1" si="240"/>
        <v>36285.059713450028</v>
      </c>
      <c r="AN828" s="49">
        <f t="shared" ca="1" si="248"/>
        <v>2027</v>
      </c>
      <c r="AO828" s="49">
        <f t="shared" ca="1" si="249"/>
        <v>12</v>
      </c>
      <c r="AU828" s="25">
        <v>818</v>
      </c>
      <c r="AV828" s="25">
        <v>0.98068333810156061</v>
      </c>
      <c r="AW828" s="25">
        <v>0.99566411121614462</v>
      </c>
      <c r="AX828" s="25">
        <v>0.98433921845012595</v>
      </c>
      <c r="AY828" s="25">
        <v>0.98169104254662543</v>
      </c>
      <c r="AZ828" s="25">
        <v>0.99351204890538281</v>
      </c>
      <c r="BA828" s="25">
        <v>0.98962175671840669</v>
      </c>
      <c r="BB828" s="25">
        <v>0.99130811499088367</v>
      </c>
      <c r="BC828" s="25">
        <v>0.99492368622013605</v>
      </c>
      <c r="BD828" s="25">
        <v>0.9882401969237774</v>
      </c>
      <c r="BE828" s="25">
        <v>0.98229936094421366</v>
      </c>
      <c r="BF828" s="25">
        <v>0.98741706821429853</v>
      </c>
      <c r="BG828" s="25">
        <v>0.98827055952362097</v>
      </c>
      <c r="BH828" s="25">
        <v>0.98068333810156061</v>
      </c>
      <c r="BI828" s="25">
        <v>0.98821744276305801</v>
      </c>
    </row>
    <row r="829" spans="29:61">
      <c r="AC829" s="49">
        <v>826</v>
      </c>
      <c r="AD829" s="90">
        <f t="shared" ca="1" si="241"/>
        <v>46735.370302125761</v>
      </c>
      <c r="AE829" s="49" t="str">
        <f t="shared" ca="1" si="242"/>
        <v>EQUIPO 2</v>
      </c>
      <c r="AF829" s="49" t="str">
        <f t="shared" ca="1" si="243"/>
        <v>FIN</v>
      </c>
      <c r="AG829" s="49">
        <f t="shared" ca="1" si="250"/>
        <v>1</v>
      </c>
      <c r="AH829" s="49">
        <f t="shared" ca="1" si="251"/>
        <v>1</v>
      </c>
      <c r="AI829" s="49">
        <f t="shared" ca="1" si="244"/>
        <v>1</v>
      </c>
      <c r="AJ829" s="49">
        <f t="shared" ca="1" si="245"/>
        <v>9900</v>
      </c>
      <c r="AK829" s="49">
        <f t="shared" ca="1" si="246"/>
        <v>75.015711536456365</v>
      </c>
      <c r="AL829" s="49">
        <f t="shared" ca="1" si="247"/>
        <v>742655.54421091801</v>
      </c>
      <c r="AM829" s="49">
        <f t="shared" ca="1" si="240"/>
        <v>742655.54421091801</v>
      </c>
      <c r="AN829" s="49">
        <f t="shared" ca="1" si="248"/>
        <v>2027</v>
      </c>
      <c r="AO829" s="49">
        <f t="shared" ca="1" si="249"/>
        <v>12</v>
      </c>
      <c r="AU829" s="25">
        <v>819</v>
      </c>
      <c r="AV829" s="25">
        <v>0.99345006311736095</v>
      </c>
      <c r="AW829" s="25">
        <v>0.99563519419039481</v>
      </c>
      <c r="AX829" s="25">
        <v>0.99794884742514756</v>
      </c>
      <c r="AY829" s="25">
        <v>0.98485691834096778</v>
      </c>
      <c r="AZ829" s="25">
        <v>0.97498800429935295</v>
      </c>
      <c r="BA829" s="25">
        <v>0.99351978986096301</v>
      </c>
      <c r="BB829" s="25">
        <v>0.9817799221521526</v>
      </c>
      <c r="BC829" s="25">
        <v>0.97532289576587516</v>
      </c>
      <c r="BD829" s="25">
        <v>0.992554962641228</v>
      </c>
      <c r="BE829" s="25">
        <v>0.9832736062243731</v>
      </c>
      <c r="BF829" s="25">
        <v>0.98143687686937153</v>
      </c>
      <c r="BG829" s="25">
        <v>0.98124684027593823</v>
      </c>
      <c r="BH829" s="25">
        <v>0.97498800429935295</v>
      </c>
      <c r="BI829" s="25">
        <v>0.98635104431622034</v>
      </c>
    </row>
    <row r="830" spans="29:61">
      <c r="AC830" s="49">
        <v>827</v>
      </c>
      <c r="AD830" s="90">
        <f t="shared" ca="1" si="241"/>
        <v>46738.495956773113</v>
      </c>
      <c r="AE830" s="49" t="str">
        <f t="shared" ca="1" si="242"/>
        <v>EQUIPO 1</v>
      </c>
      <c r="AF830" s="49" t="str">
        <f t="shared" ca="1" si="243"/>
        <v>INICIO</v>
      </c>
      <c r="AG830" s="49">
        <f t="shared" ca="1" si="250"/>
        <v>0</v>
      </c>
      <c r="AH830" s="49">
        <f t="shared" ca="1" si="251"/>
        <v>1</v>
      </c>
      <c r="AI830" s="49">
        <f t="shared" ca="1" si="244"/>
        <v>1</v>
      </c>
      <c r="AJ830" s="49">
        <f t="shared" ca="1" si="245"/>
        <v>5400</v>
      </c>
      <c r="AK830" s="49">
        <f t="shared" ca="1" si="246"/>
        <v>3.2110513341031037</v>
      </c>
      <c r="AL830" s="49">
        <f t="shared" ca="1" si="247"/>
        <v>17339.67720415676</v>
      </c>
      <c r="AM830" s="49">
        <f t="shared" ca="1" si="240"/>
        <v>31789.408207620727</v>
      </c>
      <c r="AN830" s="49">
        <f t="shared" ca="1" si="248"/>
        <v>2027</v>
      </c>
      <c r="AO830" s="49">
        <f t="shared" ca="1" si="249"/>
        <v>12</v>
      </c>
      <c r="AU830" s="25">
        <v>820</v>
      </c>
      <c r="AV830" s="25">
        <v>0.98640095075393097</v>
      </c>
      <c r="AW830" s="25">
        <v>0.982153030358488</v>
      </c>
      <c r="AX830" s="25">
        <v>0.98346145443886812</v>
      </c>
      <c r="AY830" s="25">
        <v>0.98993803838077721</v>
      </c>
      <c r="AZ830" s="25">
        <v>0.97883414716966866</v>
      </c>
      <c r="BA830" s="25">
        <v>0.98244447239536159</v>
      </c>
      <c r="BB830" s="25">
        <v>0.97797602596898436</v>
      </c>
      <c r="BC830" s="25">
        <v>0.9933444242318562</v>
      </c>
      <c r="BD830" s="25">
        <v>0.97958946561880711</v>
      </c>
      <c r="BE830" s="25">
        <v>0.99339495118952126</v>
      </c>
      <c r="BF830" s="25">
        <v>0.99568556455580459</v>
      </c>
      <c r="BG830" s="25">
        <v>0.99736448297177405</v>
      </c>
      <c r="BH830" s="25">
        <v>0.97797602596898436</v>
      </c>
      <c r="BI830" s="25">
        <v>0.98665892526567067</v>
      </c>
    </row>
    <row r="831" spans="29:61">
      <c r="AC831" s="49">
        <v>828</v>
      </c>
      <c r="AD831" s="90">
        <f t="shared" ca="1" si="241"/>
        <v>46738.629750578701</v>
      </c>
      <c r="AE831" s="49" t="str">
        <f t="shared" ca="1" si="242"/>
        <v>EQUIPO 1</v>
      </c>
      <c r="AF831" s="49" t="str">
        <f t="shared" ca="1" si="243"/>
        <v>FIN</v>
      </c>
      <c r="AG831" s="49">
        <f t="shared" ca="1" si="250"/>
        <v>1</v>
      </c>
      <c r="AH831" s="49">
        <f t="shared" ca="1" si="251"/>
        <v>1</v>
      </c>
      <c r="AI831" s="49">
        <f t="shared" ca="1" si="244"/>
        <v>1</v>
      </c>
      <c r="AJ831" s="49">
        <f t="shared" ca="1" si="245"/>
        <v>9900</v>
      </c>
      <c r="AK831" s="49">
        <f t="shared" ca="1" si="246"/>
        <v>244.95208179746987</v>
      </c>
      <c r="AL831" s="49">
        <f t="shared" ca="1" si="247"/>
        <v>2425025.609794952</v>
      </c>
      <c r="AM831" s="49">
        <f t="shared" ca="1" si="240"/>
        <v>2425025.609794952</v>
      </c>
      <c r="AN831" s="49">
        <f t="shared" ca="1" si="248"/>
        <v>2027</v>
      </c>
      <c r="AO831" s="49">
        <f t="shared" ca="1" si="249"/>
        <v>12</v>
      </c>
      <c r="AU831" s="25">
        <v>821</v>
      </c>
      <c r="AV831" s="25">
        <v>0.99093894561707263</v>
      </c>
      <c r="AW831" s="25">
        <v>0.98054055797871675</v>
      </c>
      <c r="AX831" s="25">
        <v>0.9868627807942747</v>
      </c>
      <c r="AY831" s="25">
        <v>0.98864760054772416</v>
      </c>
      <c r="AZ831" s="25">
        <v>0.99094310378663197</v>
      </c>
      <c r="BA831" s="25">
        <v>0.99460372426044419</v>
      </c>
      <c r="BB831" s="25">
        <v>0.9884241100950244</v>
      </c>
      <c r="BC831" s="25">
        <v>0.99129256068022875</v>
      </c>
      <c r="BD831" s="25">
        <v>0.98109932770208597</v>
      </c>
      <c r="BE831" s="25">
        <v>0.9866167891199108</v>
      </c>
      <c r="BF831" s="25">
        <v>0.99249734901099917</v>
      </c>
      <c r="BG831" s="25">
        <v>0.98372288589383083</v>
      </c>
      <c r="BH831" s="25">
        <v>0.98054055797871675</v>
      </c>
      <c r="BI831" s="25">
        <v>0.98796330525721476</v>
      </c>
    </row>
    <row r="832" spans="29:61">
      <c r="AC832" s="49">
        <v>829</v>
      </c>
      <c r="AD832" s="90">
        <f t="shared" ca="1" si="241"/>
        <v>46748.836087320262</v>
      </c>
      <c r="AE832" s="49" t="str">
        <f t="shared" ca="1" si="242"/>
        <v>EQUIPO 2</v>
      </c>
      <c r="AF832" s="49" t="str">
        <f t="shared" ca="1" si="243"/>
        <v>INICIO</v>
      </c>
      <c r="AG832" s="49">
        <f t="shared" ca="1" si="250"/>
        <v>1</v>
      </c>
      <c r="AH832" s="49">
        <f t="shared" ca="1" si="251"/>
        <v>0</v>
      </c>
      <c r="AI832" s="49">
        <f t="shared" ca="1" si="244"/>
        <v>1</v>
      </c>
      <c r="AJ832" s="49">
        <f t="shared" ca="1" si="245"/>
        <v>4500</v>
      </c>
      <c r="AK832" s="49">
        <f t="shared" ca="1" si="246"/>
        <v>3.4850693491171114</v>
      </c>
      <c r="AL832" s="49">
        <f t="shared" ca="1" si="247"/>
        <v>15682.812071027001</v>
      </c>
      <c r="AM832" s="49">
        <f t="shared" ca="1" si="240"/>
        <v>34502.186556259403</v>
      </c>
      <c r="AN832" s="49">
        <f t="shared" ca="1" si="248"/>
        <v>2027</v>
      </c>
      <c r="AO832" s="49">
        <f t="shared" ca="1" si="249"/>
        <v>12</v>
      </c>
      <c r="AU832" s="25">
        <v>822</v>
      </c>
      <c r="AV832" s="25">
        <v>0.98692599144456905</v>
      </c>
      <c r="AW832" s="25">
        <v>0.99439206988877782</v>
      </c>
      <c r="AX832" s="25">
        <v>0.99271685723919478</v>
      </c>
      <c r="AY832" s="25">
        <v>0.97840059830084947</v>
      </c>
      <c r="AZ832" s="25">
        <v>0.99490746622273551</v>
      </c>
      <c r="BA832" s="25">
        <v>0.99077775529861389</v>
      </c>
      <c r="BB832" s="25">
        <v>0.98528234899257661</v>
      </c>
      <c r="BC832" s="25">
        <v>0.99090670745202014</v>
      </c>
      <c r="BD832" s="25">
        <v>0.99546136816940844</v>
      </c>
      <c r="BE832" s="25">
        <v>0.98956777747683611</v>
      </c>
      <c r="BF832" s="25">
        <v>0.98506310898779781</v>
      </c>
      <c r="BG832" s="25">
        <v>0.98728949161831225</v>
      </c>
      <c r="BH832" s="25">
        <v>0.97840059830084947</v>
      </c>
      <c r="BI832" s="25">
        <v>0.98940702031714223</v>
      </c>
    </row>
    <row r="833" spans="29:61">
      <c r="AC833" s="49">
        <v>830</v>
      </c>
      <c r="AD833" s="90">
        <f t="shared" ca="1" si="241"/>
        <v>46748.981298543142</v>
      </c>
      <c r="AE833" s="49" t="str">
        <f t="shared" ca="1" si="242"/>
        <v>EQUIPO 2</v>
      </c>
      <c r="AF833" s="49" t="str">
        <f t="shared" ca="1" si="243"/>
        <v>FIN</v>
      </c>
      <c r="AG833" s="49">
        <f t="shared" ca="1" si="250"/>
        <v>1</v>
      </c>
      <c r="AH833" s="49">
        <f t="shared" ca="1" si="251"/>
        <v>1</v>
      </c>
      <c r="AI833" s="49">
        <f t="shared" ca="1" si="244"/>
        <v>1</v>
      </c>
      <c r="AJ833" s="49">
        <f t="shared" ca="1" si="245"/>
        <v>9900</v>
      </c>
      <c r="AK833" s="49">
        <f t="shared" ca="1" si="246"/>
        <v>159.58544491423527</v>
      </c>
      <c r="AL833" s="49">
        <f t="shared" ca="1" si="247"/>
        <v>1579895.9046509292</v>
      </c>
      <c r="AM833" s="49">
        <f t="shared" ca="1" si="240"/>
        <v>1579895.9046509292</v>
      </c>
      <c r="AN833" s="49">
        <f t="shared" ca="1" si="248"/>
        <v>2027</v>
      </c>
      <c r="AO833" s="49">
        <f t="shared" ca="1" si="249"/>
        <v>12</v>
      </c>
      <c r="AU833" s="25">
        <v>823</v>
      </c>
      <c r="AV833" s="25">
        <v>0.99508707811092434</v>
      </c>
      <c r="AW833" s="25">
        <v>0.98763950930614652</v>
      </c>
      <c r="AX833" s="25">
        <v>0.98825793971286335</v>
      </c>
      <c r="AY833" s="25">
        <v>0.98860074342344717</v>
      </c>
      <c r="AZ833" s="25">
        <v>0.99291525369171141</v>
      </c>
      <c r="BA833" s="25">
        <v>0.99743653539216304</v>
      </c>
      <c r="BB833" s="25">
        <v>0.99064102716124913</v>
      </c>
      <c r="BC833" s="25">
        <v>0.9904319409051493</v>
      </c>
      <c r="BD833" s="25">
        <v>0.98343108036398563</v>
      </c>
      <c r="BE833" s="25">
        <v>0.99515506160832834</v>
      </c>
      <c r="BF833" s="25">
        <v>0.98436851145829285</v>
      </c>
      <c r="BG833" s="25">
        <v>0.98634214949066257</v>
      </c>
      <c r="BH833" s="25">
        <v>0.98343108036398563</v>
      </c>
      <c r="BI833" s="25">
        <v>0.99001749439242681</v>
      </c>
    </row>
    <row r="834" spans="29:61">
      <c r="AC834" s="49">
        <v>831</v>
      </c>
      <c r="AD834" s="90">
        <f t="shared" ca="1" si="241"/>
        <v>46755.630692081235</v>
      </c>
      <c r="AE834" s="49" t="str">
        <f t="shared" ca="1" si="242"/>
        <v>EQUIPO 1</v>
      </c>
      <c r="AF834" s="49" t="str">
        <f t="shared" ca="1" si="243"/>
        <v>INICIO</v>
      </c>
      <c r="AG834" s="49">
        <f t="shared" ca="1" si="250"/>
        <v>0</v>
      </c>
      <c r="AH834" s="49">
        <f t="shared" ca="1" si="251"/>
        <v>1</v>
      </c>
      <c r="AI834" s="49">
        <f t="shared" ca="1" si="244"/>
        <v>1</v>
      </c>
      <c r="AJ834" s="49">
        <f t="shared" ca="1" si="245"/>
        <v>5400</v>
      </c>
      <c r="AK834" s="49">
        <f t="shared" ca="1" si="246"/>
        <v>3.3358755586668849</v>
      </c>
      <c r="AL834" s="49">
        <f t="shared" ca="1" si="247"/>
        <v>18013.728016801178</v>
      </c>
      <c r="AM834" s="49">
        <f t="shared" ca="1" si="240"/>
        <v>33025.168030802161</v>
      </c>
      <c r="AN834" s="49">
        <f t="shared" ca="1" si="248"/>
        <v>2028</v>
      </c>
      <c r="AO834" s="49">
        <f t="shared" ca="1" si="249"/>
        <v>1</v>
      </c>
      <c r="AU834" s="25">
        <v>824</v>
      </c>
      <c r="AV834" s="25">
        <v>0.98779328696325674</v>
      </c>
      <c r="AW834" s="25">
        <v>0.98840807892898586</v>
      </c>
      <c r="AX834" s="25">
        <v>0.99726681516663163</v>
      </c>
      <c r="AY834" s="25">
        <v>0.98857779042935545</v>
      </c>
      <c r="AZ834" s="25">
        <v>0.98883017072898527</v>
      </c>
      <c r="BA834" s="25">
        <v>0.99161185170464294</v>
      </c>
      <c r="BB834" s="25">
        <v>0.98875890808354772</v>
      </c>
      <c r="BC834" s="25">
        <v>0.99313958088896481</v>
      </c>
      <c r="BD834" s="25">
        <v>0.97767144412372764</v>
      </c>
      <c r="BE834" s="25">
        <v>0.98107783716318597</v>
      </c>
      <c r="BF834" s="25">
        <v>0.98856637281975113</v>
      </c>
      <c r="BG834" s="25">
        <v>0.98856041666742989</v>
      </c>
      <c r="BH834" s="25">
        <v>0.97767144412372764</v>
      </c>
      <c r="BI834" s="25">
        <v>0.9883323142467334</v>
      </c>
    </row>
    <row r="835" spans="29:61">
      <c r="AC835" s="49">
        <v>832</v>
      </c>
      <c r="AD835" s="90">
        <f t="shared" ca="1" si="241"/>
        <v>46755.769686896179</v>
      </c>
      <c r="AE835" s="49" t="str">
        <f t="shared" ca="1" si="242"/>
        <v>EQUIPO 1</v>
      </c>
      <c r="AF835" s="49" t="str">
        <f t="shared" ca="1" si="243"/>
        <v>FIN</v>
      </c>
      <c r="AG835" s="49">
        <f t="shared" ca="1" si="250"/>
        <v>1</v>
      </c>
      <c r="AH835" s="49">
        <f t="shared" ca="1" si="251"/>
        <v>1</v>
      </c>
      <c r="AI835" s="49">
        <f t="shared" ca="1" si="244"/>
        <v>1</v>
      </c>
      <c r="AJ835" s="49">
        <f t="shared" ca="1" si="245"/>
        <v>9900</v>
      </c>
      <c r="AK835" s="49">
        <f t="shared" ca="1" si="246"/>
        <v>138.43888121622149</v>
      </c>
      <c r="AL835" s="49">
        <f t="shared" ca="1" si="247"/>
        <v>1370544.9240405927</v>
      </c>
      <c r="AM835" s="49">
        <f t="shared" ca="1" si="240"/>
        <v>1370544.9240405927</v>
      </c>
      <c r="AN835" s="49">
        <f t="shared" ca="1" si="248"/>
        <v>2028</v>
      </c>
      <c r="AO835" s="49">
        <f t="shared" ca="1" si="249"/>
        <v>1</v>
      </c>
      <c r="AU835" s="25">
        <v>825</v>
      </c>
      <c r="AV835" s="25">
        <v>0.97992146251944534</v>
      </c>
      <c r="AW835" s="25">
        <v>0.98656088134588471</v>
      </c>
      <c r="AX835" s="25">
        <v>0.98659618863789578</v>
      </c>
      <c r="AY835" s="25">
        <v>0.98739631650564008</v>
      </c>
      <c r="AZ835" s="25">
        <v>0.99740947238807154</v>
      </c>
      <c r="BA835" s="25">
        <v>0.9891348861103656</v>
      </c>
      <c r="BB835" s="25">
        <v>1</v>
      </c>
      <c r="BC835" s="25">
        <v>0.99812431255618739</v>
      </c>
      <c r="BD835" s="25">
        <v>0.98332628049647708</v>
      </c>
      <c r="BE835" s="25">
        <v>0.96749313307740059</v>
      </c>
      <c r="BF835" s="25">
        <v>0.98212407197457974</v>
      </c>
      <c r="BG835" s="25">
        <v>0.99111280904390986</v>
      </c>
      <c r="BH835" s="25">
        <v>0.96749313307740059</v>
      </c>
      <c r="BI835" s="25">
        <v>0.98743479608672358</v>
      </c>
    </row>
    <row r="836" spans="29:61">
      <c r="AC836" s="49">
        <v>833</v>
      </c>
      <c r="AD836" s="90">
        <f t="shared" ca="1" si="241"/>
        <v>46761.537973613522</v>
      </c>
      <c r="AE836" s="49" t="str">
        <f t="shared" ca="1" si="242"/>
        <v>EQUIPO 2</v>
      </c>
      <c r="AF836" s="49" t="str">
        <f t="shared" ca="1" si="243"/>
        <v>INICIO</v>
      </c>
      <c r="AG836" s="49">
        <f t="shared" ca="1" si="250"/>
        <v>1</v>
      </c>
      <c r="AH836" s="49">
        <f t="shared" ca="1" si="251"/>
        <v>0</v>
      </c>
      <c r="AI836" s="49">
        <f t="shared" ca="1" si="244"/>
        <v>1</v>
      </c>
      <c r="AJ836" s="49">
        <f t="shared" ca="1" si="245"/>
        <v>4500</v>
      </c>
      <c r="AK836" s="49">
        <f t="shared" ca="1" si="246"/>
        <v>3.3546926222043112</v>
      </c>
      <c r="AL836" s="49">
        <f t="shared" ca="1" si="247"/>
        <v>15096.1167999194</v>
      </c>
      <c r="AM836" s="49">
        <f t="shared" ref="AM836:AM899" ca="1" si="252">$AR$2*AK836</f>
        <v>33211.456959822681</v>
      </c>
      <c r="AN836" s="49">
        <f t="shared" ca="1" si="248"/>
        <v>2028</v>
      </c>
      <c r="AO836" s="49">
        <f t="shared" ca="1" si="249"/>
        <v>1</v>
      </c>
      <c r="AU836" s="25">
        <v>826</v>
      </c>
      <c r="AV836" s="25">
        <v>0.99516300166071614</v>
      </c>
      <c r="AW836" s="25">
        <v>0.99550968059377032</v>
      </c>
      <c r="AX836" s="25">
        <v>0.98667100725955903</v>
      </c>
      <c r="AY836" s="25">
        <v>0.97810332416685775</v>
      </c>
      <c r="AZ836" s="25">
        <v>0.98264204672272515</v>
      </c>
      <c r="BA836" s="25">
        <v>0.98101692279903496</v>
      </c>
      <c r="BB836" s="25">
        <v>0.99546035816260126</v>
      </c>
      <c r="BC836" s="25">
        <v>0.98823169173955461</v>
      </c>
      <c r="BD836" s="25">
        <v>0.97394414830094211</v>
      </c>
      <c r="BE836" s="25">
        <v>0.97573238337259105</v>
      </c>
      <c r="BF836" s="25">
        <v>0.98781543692318585</v>
      </c>
      <c r="BG836" s="25">
        <v>0.99247106528235685</v>
      </c>
      <c r="BH836" s="25">
        <v>0.97394414830094211</v>
      </c>
      <c r="BI836" s="25">
        <v>0.98610700287911701</v>
      </c>
    </row>
    <row r="837" spans="29:61">
      <c r="AC837" s="49">
        <v>834</v>
      </c>
      <c r="AD837" s="90">
        <f t="shared" ref="AD837:AD900" ca="1" si="253">SMALL($W$5:$AA$504,AC837)</f>
        <v>46761.67775247278</v>
      </c>
      <c r="AE837" s="49" t="str">
        <f t="shared" ref="AE837:AE900" ca="1" si="254">IFERROR(IF(VLOOKUP(AD837,$W$5:$W$504,1,0)&gt;0,$W$3,""),IFERROR(IF(VLOOKUP(AD837,$X$5:$X$504,1,0)&gt;0,$X$3,""),IFERROR(IF(VLOOKUP(AD837,$Y$5:$Y$504,1,0)&gt;0,$Y$3,""),IFERROR(IF(VLOOKUP(AD837,$Z$5:$Z$504,1,0)&gt;0,$Z$3,""),IFERROR(IF(VLOOKUP(AD837,$AA$5:$AA$64,1,0)&gt;0,$AA$3,""),"ERROR")))))</f>
        <v>EQUIPO 2</v>
      </c>
      <c r="AF837" s="49" t="str">
        <f t="shared" ref="AF837:AF900" ca="1" si="255">IFERROR(IF(VLOOKUP(AD837,$W$5:$W$504,1,0)&gt;0,$W$4,""),IFERROR(IF(VLOOKUP(AD837,$X$5:$X$504,1,0)&gt;0,$X$4,""),IFERROR(IF(VLOOKUP(AD837,$Y$5:$Y$504,1,0)&gt;0,$Y$4,""),IFERROR(IF(VLOOKUP(AD837,$Z$5:$Z$504,1,0)&gt;0,$Z$4,""),IFERROR(IF(VLOOKUP(AD837,$AA$5:$AA$64,1,0)&gt;0,$AA$3,""),"ERROR")))))</f>
        <v>FIN</v>
      </c>
      <c r="AG837" s="49">
        <f t="shared" ca="1" si="250"/>
        <v>1</v>
      </c>
      <c r="AH837" s="49">
        <f t="shared" ca="1" si="251"/>
        <v>1</v>
      </c>
      <c r="AI837" s="49">
        <f t="shared" ref="AI837:AI900" ca="1" si="256">IF(AG837=1,1,IF(AH837=1,1,0))</f>
        <v>1</v>
      </c>
      <c r="AJ837" s="49">
        <f t="shared" ref="AJ837:AJ900" ca="1" si="257">IF((IF(AG837=1,$F$3,0)+IF(AH837=1,$Q$3,0))&gt;$AR$2,$AR$2,IF(AG837=1,$F$3,0)+IF(AH837=1,$Q$3,0))</f>
        <v>9900</v>
      </c>
      <c r="AK837" s="49">
        <f t="shared" ref="AK837:AK900" ca="1" si="258">(AD838-AD837)*24</f>
        <v>13.962043284089305</v>
      </c>
      <c r="AL837" s="49">
        <f t="shared" ref="AL837:AL900" ca="1" si="259">AI837*AK837*AJ837</f>
        <v>138224.22851248411</v>
      </c>
      <c r="AM837" s="49">
        <f t="shared" ca="1" si="252"/>
        <v>138224.22851248411</v>
      </c>
      <c r="AN837" s="49">
        <f t="shared" ref="AN837:AN900" ca="1" si="260">YEAR(AD837)</f>
        <v>2028</v>
      </c>
      <c r="AO837" s="49">
        <f t="shared" ref="AO837:AO900" ca="1" si="261">MONTH(AD837)</f>
        <v>1</v>
      </c>
      <c r="AU837" s="25">
        <v>827</v>
      </c>
      <c r="AV837" s="25">
        <v>0.98793715977660745</v>
      </c>
      <c r="AW837" s="25">
        <v>0.99574002716009646</v>
      </c>
      <c r="AX837" s="25">
        <v>0.97608028532749125</v>
      </c>
      <c r="AY837" s="25">
        <v>0.9758296804005574</v>
      </c>
      <c r="AZ837" s="25">
        <v>0.97801921573629125</v>
      </c>
      <c r="BA837" s="25">
        <v>0.99224032513620009</v>
      </c>
      <c r="BB837" s="25">
        <v>0.99784093008180696</v>
      </c>
      <c r="BC837" s="25">
        <v>0.99180645917526422</v>
      </c>
      <c r="BD837" s="25">
        <v>0.98257998077865771</v>
      </c>
      <c r="BE837" s="25">
        <v>0.98763261266955094</v>
      </c>
      <c r="BF837" s="25">
        <v>0.98274954314527518</v>
      </c>
      <c r="BG837" s="25">
        <v>0.98366390424744254</v>
      </c>
      <c r="BH837" s="25">
        <v>0.9758296804005574</v>
      </c>
      <c r="BI837" s="25">
        <v>0.98606438713495204</v>
      </c>
    </row>
    <row r="838" spans="29:61">
      <c r="AC838" s="49">
        <v>835</v>
      </c>
      <c r="AD838" s="90">
        <f t="shared" ca="1" si="253"/>
        <v>46762.259504276284</v>
      </c>
      <c r="AE838" s="49" t="str">
        <f t="shared" ca="1" si="254"/>
        <v>EQUIPO 2</v>
      </c>
      <c r="AF838" s="49" t="str">
        <f t="shared" ca="1" si="255"/>
        <v>INICIO</v>
      </c>
      <c r="AG838" s="49">
        <f t="shared" ref="AG838:AG901" ca="1" si="262">IF(AE838&lt;&gt;$AG$3,AG837,IF(AF838="INICIO",0,IF(AF838="FIN",1,"ERROR")))</f>
        <v>1</v>
      </c>
      <c r="AH838" s="49">
        <f t="shared" ref="AH838:AH901" ca="1" si="263">IF(AE838&lt;&gt;$AH$3,AH837,IF(AF838="INICIO",0,IF(AF838="FIN",1,"ERROR")))</f>
        <v>0</v>
      </c>
      <c r="AI838" s="49">
        <f t="shared" ca="1" si="256"/>
        <v>1</v>
      </c>
      <c r="AJ838" s="49">
        <f t="shared" ca="1" si="257"/>
        <v>4500</v>
      </c>
      <c r="AK838" s="49">
        <f t="shared" ca="1" si="258"/>
        <v>3.4422809030511416</v>
      </c>
      <c r="AL838" s="49">
        <f t="shared" ca="1" si="259"/>
        <v>15490.264063730137</v>
      </c>
      <c r="AM838" s="49">
        <f t="shared" ca="1" si="252"/>
        <v>34078.580940206302</v>
      </c>
      <c r="AN838" s="49">
        <f t="shared" ca="1" si="260"/>
        <v>2028</v>
      </c>
      <c r="AO838" s="49">
        <f t="shared" ca="1" si="261"/>
        <v>1</v>
      </c>
      <c r="AU838" s="25">
        <v>828</v>
      </c>
      <c r="AV838" s="25">
        <v>0.98108906468235824</v>
      </c>
      <c r="AW838" s="25">
        <v>0.98603390208425423</v>
      </c>
      <c r="AX838" s="25">
        <v>0.99537737184823194</v>
      </c>
      <c r="AY838" s="25">
        <v>0.97287080617776123</v>
      </c>
      <c r="AZ838" s="25">
        <v>0.99494669025027649</v>
      </c>
      <c r="BA838" s="25">
        <v>0.98053057384075326</v>
      </c>
      <c r="BB838" s="25">
        <v>0.98815570620490811</v>
      </c>
      <c r="BC838" s="25">
        <v>0.98785888499050689</v>
      </c>
      <c r="BD838" s="25">
        <v>0.97336374893256217</v>
      </c>
      <c r="BE838" s="25">
        <v>0.99053230446341201</v>
      </c>
      <c r="BF838" s="25">
        <v>0.98688347877477745</v>
      </c>
      <c r="BG838" s="25">
        <v>0.9844566555830303</v>
      </c>
      <c r="BH838" s="25">
        <v>0.97287080617776123</v>
      </c>
      <c r="BI838" s="25">
        <v>0.9852879463068388</v>
      </c>
    </row>
    <row r="839" spans="29:61">
      <c r="AC839" s="49">
        <v>836</v>
      </c>
      <c r="AD839" s="90">
        <f t="shared" ca="1" si="253"/>
        <v>46762.402932647245</v>
      </c>
      <c r="AE839" s="49" t="str">
        <f t="shared" ca="1" si="254"/>
        <v>EQUIPO 2</v>
      </c>
      <c r="AF839" s="49" t="str">
        <f t="shared" ca="1" si="255"/>
        <v>FIN</v>
      </c>
      <c r="AG839" s="49">
        <f t="shared" ca="1" si="262"/>
        <v>1</v>
      </c>
      <c r="AH839" s="49">
        <f t="shared" ca="1" si="263"/>
        <v>1</v>
      </c>
      <c r="AI839" s="49">
        <f t="shared" ca="1" si="256"/>
        <v>1</v>
      </c>
      <c r="AJ839" s="49">
        <f t="shared" ca="1" si="257"/>
        <v>9900</v>
      </c>
      <c r="AK839" s="49">
        <f t="shared" ca="1" si="258"/>
        <v>621.43196394707775</v>
      </c>
      <c r="AL839" s="49">
        <f t="shared" ca="1" si="259"/>
        <v>6152176.4430760695</v>
      </c>
      <c r="AM839" s="49">
        <f t="shared" ca="1" si="252"/>
        <v>6152176.4430760695</v>
      </c>
      <c r="AN839" s="49">
        <f t="shared" ca="1" si="260"/>
        <v>2028</v>
      </c>
      <c r="AO839" s="49">
        <f t="shared" ca="1" si="261"/>
        <v>1</v>
      </c>
      <c r="AU839" s="25">
        <v>829</v>
      </c>
      <c r="AV839" s="25">
        <v>0.98259037165310781</v>
      </c>
      <c r="AW839" s="25">
        <v>0.99385651414154774</v>
      </c>
      <c r="AX839" s="25">
        <v>0.98045367418273</v>
      </c>
      <c r="AY839" s="25">
        <v>0.97674963894364319</v>
      </c>
      <c r="AZ839" s="25">
        <v>0.96906809046495523</v>
      </c>
      <c r="BA839" s="25">
        <v>0.98915622011638449</v>
      </c>
      <c r="BB839" s="25">
        <v>0.98596903890532361</v>
      </c>
      <c r="BC839" s="25">
        <v>0.98885524798807278</v>
      </c>
      <c r="BD839" s="25">
        <v>0.99065588182038966</v>
      </c>
      <c r="BE839" s="25">
        <v>0.99220178467719988</v>
      </c>
      <c r="BF839" s="25">
        <v>0.9866737569324453</v>
      </c>
      <c r="BG839" s="25">
        <v>0.97979453330193111</v>
      </c>
      <c r="BH839" s="25">
        <v>0.96906809046495523</v>
      </c>
      <c r="BI839" s="25">
        <v>0.98471025433818826</v>
      </c>
    </row>
    <row r="840" spans="29:61">
      <c r="AC840" s="49">
        <v>837</v>
      </c>
      <c r="AD840" s="90">
        <f t="shared" ca="1" si="253"/>
        <v>46788.29593114504</v>
      </c>
      <c r="AE840" s="49" t="str">
        <f t="shared" ca="1" si="254"/>
        <v>EQUIPO 1</v>
      </c>
      <c r="AF840" s="49" t="str">
        <f t="shared" ca="1" si="255"/>
        <v>INICIO</v>
      </c>
      <c r="AG840" s="49">
        <f t="shared" ca="1" si="262"/>
        <v>0</v>
      </c>
      <c r="AH840" s="49">
        <f t="shared" ca="1" si="263"/>
        <v>1</v>
      </c>
      <c r="AI840" s="49">
        <f t="shared" ca="1" si="256"/>
        <v>1</v>
      </c>
      <c r="AJ840" s="49">
        <f t="shared" ca="1" si="257"/>
        <v>5400</v>
      </c>
      <c r="AK840" s="49">
        <f t="shared" ca="1" si="258"/>
        <v>3.3267452587606385</v>
      </c>
      <c r="AL840" s="49">
        <f t="shared" ca="1" si="259"/>
        <v>17964.424397307448</v>
      </c>
      <c r="AM840" s="49">
        <f t="shared" ca="1" si="252"/>
        <v>32934.778061730321</v>
      </c>
      <c r="AN840" s="49">
        <f t="shared" ca="1" si="260"/>
        <v>2028</v>
      </c>
      <c r="AO840" s="49">
        <f t="shared" ca="1" si="261"/>
        <v>2</v>
      </c>
      <c r="AU840" s="25">
        <v>830</v>
      </c>
      <c r="AV840" s="25">
        <v>0.99349190162540624</v>
      </c>
      <c r="AW840" s="25">
        <v>0.9844015505816669</v>
      </c>
      <c r="AX840" s="25">
        <v>0.97880948369558218</v>
      </c>
      <c r="AY840" s="25">
        <v>0.98681719611109153</v>
      </c>
      <c r="AZ840" s="25">
        <v>0.97307007083079267</v>
      </c>
      <c r="BA840" s="25">
        <v>0.98917825727643738</v>
      </c>
      <c r="BB840" s="25">
        <v>0.99389818733090951</v>
      </c>
      <c r="BC840" s="25">
        <v>0.99302356473080267</v>
      </c>
      <c r="BD840" s="25">
        <v>0.98915447351481622</v>
      </c>
      <c r="BE840" s="25">
        <v>0.98862450095953602</v>
      </c>
      <c r="BF840" s="25">
        <v>0.9824812076348638</v>
      </c>
      <c r="BG840" s="25">
        <v>0.98350548732372345</v>
      </c>
      <c r="BH840" s="25">
        <v>0.97307007083079267</v>
      </c>
      <c r="BI840" s="25">
        <v>0.98633289263146218</v>
      </c>
    </row>
    <row r="841" spans="29:61">
      <c r="AC841" s="49">
        <v>838</v>
      </c>
      <c r="AD841" s="90">
        <f t="shared" ca="1" si="253"/>
        <v>46788.434545530821</v>
      </c>
      <c r="AE841" s="49" t="str">
        <f t="shared" ca="1" si="254"/>
        <v>EQUIPO 1</v>
      </c>
      <c r="AF841" s="49" t="str">
        <f t="shared" ca="1" si="255"/>
        <v>FIN</v>
      </c>
      <c r="AG841" s="49">
        <f t="shared" ca="1" si="262"/>
        <v>1</v>
      </c>
      <c r="AH841" s="49">
        <f t="shared" ca="1" si="263"/>
        <v>1</v>
      </c>
      <c r="AI841" s="49">
        <f t="shared" ca="1" si="256"/>
        <v>1</v>
      </c>
      <c r="AJ841" s="49">
        <f t="shared" ca="1" si="257"/>
        <v>9900</v>
      </c>
      <c r="AK841" s="49">
        <f t="shared" ca="1" si="258"/>
        <v>412.28803550242446</v>
      </c>
      <c r="AL841" s="49">
        <f t="shared" ca="1" si="259"/>
        <v>4081651.5514740022</v>
      </c>
      <c r="AM841" s="49">
        <f t="shared" ca="1" si="252"/>
        <v>4081651.5514740022</v>
      </c>
      <c r="AN841" s="49">
        <f t="shared" ca="1" si="260"/>
        <v>2028</v>
      </c>
      <c r="AO841" s="49">
        <f t="shared" ca="1" si="261"/>
        <v>2</v>
      </c>
      <c r="AU841" s="25">
        <v>831</v>
      </c>
      <c r="AV841" s="25">
        <v>0.98414869825765827</v>
      </c>
      <c r="AW841" s="25">
        <v>0.98039926312938663</v>
      </c>
      <c r="AX841" s="25">
        <v>0.98549626767769738</v>
      </c>
      <c r="AY841" s="25">
        <v>0.97963105220380342</v>
      </c>
      <c r="AZ841" s="25">
        <v>0.98974398248356543</v>
      </c>
      <c r="BA841" s="25">
        <v>0.98446609956442976</v>
      </c>
      <c r="BB841" s="25">
        <v>0.98331461112820895</v>
      </c>
      <c r="BC841" s="25">
        <v>0.98008890901130008</v>
      </c>
      <c r="BD841" s="25">
        <v>0.98615714591427928</v>
      </c>
      <c r="BE841" s="25">
        <v>0.9908968296836026</v>
      </c>
      <c r="BF841" s="25">
        <v>0.98781469494204066</v>
      </c>
      <c r="BG841" s="25">
        <v>0.97919012412863793</v>
      </c>
      <c r="BH841" s="25">
        <v>0.97919012412863793</v>
      </c>
      <c r="BI841" s="25">
        <v>0.98431881222870166</v>
      </c>
    </row>
    <row r="842" spans="29:61">
      <c r="AC842" s="49">
        <v>839</v>
      </c>
      <c r="AD842" s="90">
        <f t="shared" ca="1" si="253"/>
        <v>46805.613213676756</v>
      </c>
      <c r="AE842" s="49" t="str">
        <f t="shared" ca="1" si="254"/>
        <v>EQUIPO 2</v>
      </c>
      <c r="AF842" s="49" t="str">
        <f t="shared" ca="1" si="255"/>
        <v>INICIO</v>
      </c>
      <c r="AG842" s="49">
        <f t="shared" ca="1" si="262"/>
        <v>1</v>
      </c>
      <c r="AH842" s="49">
        <f t="shared" ca="1" si="263"/>
        <v>0</v>
      </c>
      <c r="AI842" s="49">
        <f t="shared" ca="1" si="256"/>
        <v>1</v>
      </c>
      <c r="AJ842" s="49">
        <f t="shared" ca="1" si="257"/>
        <v>4500</v>
      </c>
      <c r="AK842" s="49">
        <f t="shared" ca="1" si="258"/>
        <v>3.7457636923645623</v>
      </c>
      <c r="AL842" s="49">
        <f t="shared" ca="1" si="259"/>
        <v>16855.93661564053</v>
      </c>
      <c r="AM842" s="49">
        <f t="shared" ca="1" si="252"/>
        <v>37083.060554409167</v>
      </c>
      <c r="AN842" s="49">
        <f t="shared" ca="1" si="260"/>
        <v>2028</v>
      </c>
      <c r="AO842" s="49">
        <f t="shared" ca="1" si="261"/>
        <v>2</v>
      </c>
      <c r="AU842" s="25">
        <v>832</v>
      </c>
      <c r="AV842" s="25">
        <v>0.97842900320769832</v>
      </c>
      <c r="AW842" s="25">
        <v>0.97888177091216022</v>
      </c>
      <c r="AX842" s="25">
        <v>0.98847295676160973</v>
      </c>
      <c r="AY842" s="25">
        <v>0.98576424495978876</v>
      </c>
      <c r="AZ842" s="25">
        <v>0.98642739369044041</v>
      </c>
      <c r="BA842" s="25">
        <v>0.99209518758236126</v>
      </c>
      <c r="BB842" s="25">
        <v>0.99383989785876592</v>
      </c>
      <c r="BC842" s="25">
        <v>0.99209938194271097</v>
      </c>
      <c r="BD842" s="25">
        <v>0.98375526833992111</v>
      </c>
      <c r="BE842" s="25">
        <v>0.98060289884164142</v>
      </c>
      <c r="BF842" s="25">
        <v>0.99527605809176523</v>
      </c>
      <c r="BG842" s="25">
        <v>0.98449439117436588</v>
      </c>
      <c r="BH842" s="25">
        <v>0.97842900320769832</v>
      </c>
      <c r="BI842" s="25">
        <v>0.98665506763987976</v>
      </c>
    </row>
    <row r="843" spans="29:61">
      <c r="AC843" s="49">
        <v>840</v>
      </c>
      <c r="AD843" s="90">
        <f t="shared" ca="1" si="253"/>
        <v>46805.769287163937</v>
      </c>
      <c r="AE843" s="49" t="str">
        <f t="shared" ca="1" si="254"/>
        <v>EQUIPO 2</v>
      </c>
      <c r="AF843" s="49" t="str">
        <f t="shared" ca="1" si="255"/>
        <v>FIN</v>
      </c>
      <c r="AG843" s="49">
        <f t="shared" ca="1" si="262"/>
        <v>1</v>
      </c>
      <c r="AH843" s="49">
        <f t="shared" ca="1" si="263"/>
        <v>1</v>
      </c>
      <c r="AI843" s="49">
        <f t="shared" ca="1" si="256"/>
        <v>1</v>
      </c>
      <c r="AJ843" s="49">
        <f t="shared" ca="1" si="257"/>
        <v>9900</v>
      </c>
      <c r="AK843" s="49">
        <f t="shared" ca="1" si="258"/>
        <v>5.7161533770267852</v>
      </c>
      <c r="AL843" s="49">
        <f t="shared" ca="1" si="259"/>
        <v>56589.918432565173</v>
      </c>
      <c r="AM843" s="49">
        <f t="shared" ca="1" si="252"/>
        <v>56589.918432565173</v>
      </c>
      <c r="AN843" s="49">
        <f t="shared" ca="1" si="260"/>
        <v>2028</v>
      </c>
      <c r="AO843" s="49">
        <f t="shared" ca="1" si="261"/>
        <v>2</v>
      </c>
      <c r="AU843" s="25">
        <v>833</v>
      </c>
      <c r="AV843" s="25">
        <v>0.99305387961161828</v>
      </c>
      <c r="AW843" s="25">
        <v>0.99769559594293633</v>
      </c>
      <c r="AX843" s="25">
        <v>0.99527194419945053</v>
      </c>
      <c r="AY843" s="25">
        <v>0.99233582756609062</v>
      </c>
      <c r="AZ843" s="25">
        <v>0.97807856746873723</v>
      </c>
      <c r="BA843" s="25">
        <v>0.97841919764735674</v>
      </c>
      <c r="BB843" s="25">
        <v>0.98174095604644818</v>
      </c>
      <c r="BC843" s="25">
        <v>0.99516963489374821</v>
      </c>
      <c r="BD843" s="25">
        <v>0.98779475037787334</v>
      </c>
      <c r="BE843" s="25">
        <v>0.97839908306387902</v>
      </c>
      <c r="BF843" s="25">
        <v>0.98277002162704441</v>
      </c>
      <c r="BG843" s="25">
        <v>0.99417943537021114</v>
      </c>
      <c r="BH843" s="25">
        <v>0.97807856746873723</v>
      </c>
      <c r="BI843" s="25">
        <v>0.98787878216931291</v>
      </c>
    </row>
    <row r="844" spans="29:61">
      <c r="AC844" s="49">
        <v>841</v>
      </c>
      <c r="AD844" s="90">
        <f t="shared" ca="1" si="253"/>
        <v>46806.007460221314</v>
      </c>
      <c r="AE844" s="49" t="str">
        <f t="shared" ca="1" si="254"/>
        <v>EQUIPO 2</v>
      </c>
      <c r="AF844" s="49" t="str">
        <f t="shared" ca="1" si="255"/>
        <v>INICIO</v>
      </c>
      <c r="AG844" s="49">
        <f t="shared" ca="1" si="262"/>
        <v>1</v>
      </c>
      <c r="AH844" s="49">
        <f t="shared" ca="1" si="263"/>
        <v>0</v>
      </c>
      <c r="AI844" s="49">
        <f t="shared" ca="1" si="256"/>
        <v>1</v>
      </c>
      <c r="AJ844" s="49">
        <f t="shared" ca="1" si="257"/>
        <v>4500</v>
      </c>
      <c r="AK844" s="49">
        <f t="shared" ca="1" si="258"/>
        <v>3.7263892418704927</v>
      </c>
      <c r="AL844" s="49">
        <f t="shared" ca="1" si="259"/>
        <v>16768.751588417217</v>
      </c>
      <c r="AM844" s="49">
        <f t="shared" ca="1" si="252"/>
        <v>36891.253494517878</v>
      </c>
      <c r="AN844" s="49">
        <f t="shared" ca="1" si="260"/>
        <v>2028</v>
      </c>
      <c r="AO844" s="49">
        <f t="shared" ca="1" si="261"/>
        <v>2</v>
      </c>
      <c r="AU844" s="25">
        <v>834</v>
      </c>
      <c r="AV844" s="25">
        <v>0.98208432279138691</v>
      </c>
      <c r="AW844" s="25">
        <v>0.98221455530022006</v>
      </c>
      <c r="AX844" s="25">
        <v>0.98060137075801768</v>
      </c>
      <c r="AY844" s="25">
        <v>0.99239270958166237</v>
      </c>
      <c r="AZ844" s="25">
        <v>0.99321820004900785</v>
      </c>
      <c r="BA844" s="25">
        <v>0.97589419963136848</v>
      </c>
      <c r="BB844" s="25">
        <v>0.99033867749409887</v>
      </c>
      <c r="BC844" s="25">
        <v>0.98548889259781747</v>
      </c>
      <c r="BD844" s="25">
        <v>0.98108313945132297</v>
      </c>
      <c r="BE844" s="25">
        <v>0.97626722373887753</v>
      </c>
      <c r="BF844" s="25">
        <v>0.98201362476342402</v>
      </c>
      <c r="BG844" s="25">
        <v>0.97520184129413978</v>
      </c>
      <c r="BH844" s="25">
        <v>0.97520184129413978</v>
      </c>
      <c r="BI844" s="25">
        <v>0.98300849948619906</v>
      </c>
    </row>
    <row r="845" spans="29:61">
      <c r="AC845" s="49">
        <v>842</v>
      </c>
      <c r="AD845" s="90">
        <f t="shared" ca="1" si="253"/>
        <v>46806.162726439725</v>
      </c>
      <c r="AE845" s="49" t="str">
        <f t="shared" ca="1" si="254"/>
        <v>EQUIPO 2</v>
      </c>
      <c r="AF845" s="49" t="str">
        <f t="shared" ca="1" si="255"/>
        <v>FIN</v>
      </c>
      <c r="AG845" s="49">
        <f t="shared" ca="1" si="262"/>
        <v>1</v>
      </c>
      <c r="AH845" s="49">
        <f t="shared" ca="1" si="263"/>
        <v>1</v>
      </c>
      <c r="AI845" s="49">
        <f t="shared" ca="1" si="256"/>
        <v>1</v>
      </c>
      <c r="AJ845" s="49">
        <f t="shared" ca="1" si="257"/>
        <v>9900</v>
      </c>
      <c r="AK845" s="49">
        <f t="shared" ca="1" si="258"/>
        <v>194.96859222964849</v>
      </c>
      <c r="AL845" s="49">
        <f t="shared" ca="1" si="259"/>
        <v>1930189.0630735201</v>
      </c>
      <c r="AM845" s="49">
        <f t="shared" ca="1" si="252"/>
        <v>1930189.0630735201</v>
      </c>
      <c r="AN845" s="49">
        <f t="shared" ca="1" si="260"/>
        <v>2028</v>
      </c>
      <c r="AO845" s="49">
        <f t="shared" ca="1" si="261"/>
        <v>2</v>
      </c>
      <c r="AU845" s="25">
        <v>835</v>
      </c>
      <c r="AV845" s="25">
        <v>0.98194249954207369</v>
      </c>
      <c r="AW845" s="25">
        <v>0.98832499933265772</v>
      </c>
      <c r="AX845" s="25">
        <v>0.98579353664742997</v>
      </c>
      <c r="AY845" s="25">
        <v>0.98806156327177108</v>
      </c>
      <c r="AZ845" s="25">
        <v>0.99470091298822683</v>
      </c>
      <c r="BA845" s="25">
        <v>0.99742742513242943</v>
      </c>
      <c r="BB845" s="25">
        <v>0.99281774277228174</v>
      </c>
      <c r="BC845" s="25">
        <v>0.97483209149718408</v>
      </c>
      <c r="BD845" s="25">
        <v>0.97963704335332757</v>
      </c>
      <c r="BE845" s="25">
        <v>0.98982686141207654</v>
      </c>
      <c r="BF845" s="25">
        <v>0.98560361065954727</v>
      </c>
      <c r="BG845" s="25">
        <v>0.97647027812571807</v>
      </c>
      <c r="BH845" s="25">
        <v>0.97483209149718408</v>
      </c>
      <c r="BI845" s="25">
        <v>0.98628658956199966</v>
      </c>
    </row>
    <row r="846" spans="29:61">
      <c r="AC846" s="49">
        <v>843</v>
      </c>
      <c r="AD846" s="90">
        <f t="shared" ca="1" si="253"/>
        <v>46814.286417782627</v>
      </c>
      <c r="AE846" s="49" t="str">
        <f t="shared" ca="1" si="254"/>
        <v>EQUIPO 1</v>
      </c>
      <c r="AF846" s="49" t="str">
        <f t="shared" ca="1" si="255"/>
        <v>INICIO</v>
      </c>
      <c r="AG846" s="49">
        <f t="shared" ca="1" si="262"/>
        <v>0</v>
      </c>
      <c r="AH846" s="49">
        <f t="shared" ca="1" si="263"/>
        <v>1</v>
      </c>
      <c r="AI846" s="49">
        <f t="shared" ca="1" si="256"/>
        <v>1</v>
      </c>
      <c r="AJ846" s="49">
        <f t="shared" ca="1" si="257"/>
        <v>5400</v>
      </c>
      <c r="AK846" s="49">
        <f t="shared" ca="1" si="258"/>
        <v>3.74295469885692</v>
      </c>
      <c r="AL846" s="49">
        <f t="shared" ca="1" si="259"/>
        <v>20211.955373827368</v>
      </c>
      <c r="AM846" s="49">
        <f t="shared" ca="1" si="252"/>
        <v>37055.251518683508</v>
      </c>
      <c r="AN846" s="49">
        <f t="shared" ca="1" si="260"/>
        <v>2028</v>
      </c>
      <c r="AO846" s="49">
        <f t="shared" ca="1" si="261"/>
        <v>3</v>
      </c>
      <c r="AU846" s="25">
        <v>836</v>
      </c>
      <c r="AV846" s="25">
        <v>0.98590061769862192</v>
      </c>
      <c r="AW846" s="25">
        <v>0.99252331511520686</v>
      </c>
      <c r="AX846" s="25">
        <v>0.99066025209185538</v>
      </c>
      <c r="AY846" s="25">
        <v>0.98927374976696014</v>
      </c>
      <c r="AZ846" s="25">
        <v>0.9880001074020196</v>
      </c>
      <c r="BA846" s="25">
        <v>1</v>
      </c>
      <c r="BB846" s="25">
        <v>0.99090815651691999</v>
      </c>
      <c r="BC846" s="25">
        <v>0.99165675342863469</v>
      </c>
      <c r="BD846" s="25">
        <v>0.97831008894882543</v>
      </c>
      <c r="BE846" s="25">
        <v>0.98077000746700793</v>
      </c>
      <c r="BF846" s="25">
        <v>0.98492273528723739</v>
      </c>
      <c r="BG846" s="25">
        <v>0.98930447304360514</v>
      </c>
      <c r="BH846" s="25">
        <v>0.97831008894882543</v>
      </c>
      <c r="BI846" s="25">
        <v>0.98848996329879024</v>
      </c>
    </row>
    <row r="847" spans="29:61">
      <c r="AC847" s="49">
        <v>844</v>
      </c>
      <c r="AD847" s="90">
        <f t="shared" ca="1" si="253"/>
        <v>46814.442374228413</v>
      </c>
      <c r="AE847" s="49" t="str">
        <f t="shared" ca="1" si="254"/>
        <v>EQUIPO 1</v>
      </c>
      <c r="AF847" s="49" t="str">
        <f t="shared" ca="1" si="255"/>
        <v>FIN</v>
      </c>
      <c r="AG847" s="49">
        <f t="shared" ca="1" si="262"/>
        <v>1</v>
      </c>
      <c r="AH847" s="49">
        <f t="shared" ca="1" si="263"/>
        <v>1</v>
      </c>
      <c r="AI847" s="49">
        <f t="shared" ca="1" si="256"/>
        <v>1</v>
      </c>
      <c r="AJ847" s="49">
        <f t="shared" ca="1" si="257"/>
        <v>9900</v>
      </c>
      <c r="AK847" s="49">
        <f t="shared" ca="1" si="258"/>
        <v>7.0053778978181072</v>
      </c>
      <c r="AL847" s="49">
        <f t="shared" ca="1" si="259"/>
        <v>69353.241188399261</v>
      </c>
      <c r="AM847" s="49">
        <f t="shared" ca="1" si="252"/>
        <v>69353.241188399261</v>
      </c>
      <c r="AN847" s="49">
        <f t="shared" ca="1" si="260"/>
        <v>2028</v>
      </c>
      <c r="AO847" s="49">
        <f t="shared" ca="1" si="261"/>
        <v>3</v>
      </c>
      <c r="AU847" s="25">
        <v>837</v>
      </c>
      <c r="AV847" s="25">
        <v>0.99027865125306458</v>
      </c>
      <c r="AW847" s="25">
        <v>0.98154093410964494</v>
      </c>
      <c r="AX847" s="25">
        <v>0.98842894389517533</v>
      </c>
      <c r="AY847" s="25">
        <v>0.98670806697056779</v>
      </c>
      <c r="AZ847" s="25">
        <v>0.993400704706774</v>
      </c>
      <c r="BA847" s="25">
        <v>0.98806272866735734</v>
      </c>
      <c r="BB847" s="25">
        <v>0.99547617311483239</v>
      </c>
      <c r="BC847" s="25">
        <v>0.97668276459620706</v>
      </c>
      <c r="BD847" s="25">
        <v>0.9874383410134584</v>
      </c>
      <c r="BE847" s="25">
        <v>0.99242318205280111</v>
      </c>
      <c r="BF847" s="25">
        <v>0.990768054263511</v>
      </c>
      <c r="BG847" s="25">
        <v>0.98820201567459698</v>
      </c>
      <c r="BH847" s="25">
        <v>0.97668276459620706</v>
      </c>
      <c r="BI847" s="25">
        <v>0.98831729032922155</v>
      </c>
    </row>
    <row r="848" spans="29:61">
      <c r="AC848" s="49">
        <v>845</v>
      </c>
      <c r="AD848" s="90">
        <f t="shared" ca="1" si="253"/>
        <v>46814.734264974155</v>
      </c>
      <c r="AE848" s="49" t="str">
        <f t="shared" ca="1" si="254"/>
        <v>EQUIPO 2</v>
      </c>
      <c r="AF848" s="49" t="str">
        <f t="shared" ca="1" si="255"/>
        <v>INICIO</v>
      </c>
      <c r="AG848" s="49">
        <f t="shared" ca="1" si="262"/>
        <v>1</v>
      </c>
      <c r="AH848" s="49">
        <f t="shared" ca="1" si="263"/>
        <v>0</v>
      </c>
      <c r="AI848" s="49">
        <f t="shared" ca="1" si="256"/>
        <v>1</v>
      </c>
      <c r="AJ848" s="49">
        <f t="shared" ca="1" si="257"/>
        <v>4500</v>
      </c>
      <c r="AK848" s="49">
        <f t="shared" ca="1" si="258"/>
        <v>3.7359588233521208</v>
      </c>
      <c r="AL848" s="49">
        <f t="shared" ca="1" si="259"/>
        <v>16811.814705084544</v>
      </c>
      <c r="AM848" s="49">
        <f t="shared" ca="1" si="252"/>
        <v>36985.992351185996</v>
      </c>
      <c r="AN848" s="49">
        <f t="shared" ca="1" si="260"/>
        <v>2028</v>
      </c>
      <c r="AO848" s="49">
        <f t="shared" ca="1" si="261"/>
        <v>3</v>
      </c>
      <c r="AU848" s="25">
        <v>838</v>
      </c>
      <c r="AV848" s="25">
        <v>0.98975692299749363</v>
      </c>
      <c r="AW848" s="25">
        <v>0.9779629773699986</v>
      </c>
      <c r="AX848" s="25">
        <v>0.98771059482682366</v>
      </c>
      <c r="AY848" s="25">
        <v>0.98947024584866716</v>
      </c>
      <c r="AZ848" s="25">
        <v>0.9901523720678953</v>
      </c>
      <c r="BA848" s="25">
        <v>0.97848363204166455</v>
      </c>
      <c r="BB848" s="25">
        <v>0.98131711317015136</v>
      </c>
      <c r="BC848" s="25">
        <v>0.98771506971368772</v>
      </c>
      <c r="BD848" s="25">
        <v>0.97908011769275971</v>
      </c>
      <c r="BE848" s="25">
        <v>0.98088015869949952</v>
      </c>
      <c r="BF848" s="25">
        <v>0.99076889872861407</v>
      </c>
      <c r="BG848" s="25">
        <v>0.99367936162795356</v>
      </c>
      <c r="BH848" s="25">
        <v>0.9779629773699986</v>
      </c>
      <c r="BI848" s="25">
        <v>0.98553744149949041</v>
      </c>
    </row>
    <row r="849" spans="29:61">
      <c r="AC849" s="49">
        <v>846</v>
      </c>
      <c r="AD849" s="90">
        <f t="shared" ca="1" si="253"/>
        <v>46814.889929925128</v>
      </c>
      <c r="AE849" s="49" t="str">
        <f t="shared" ca="1" si="254"/>
        <v>EQUIPO 2</v>
      </c>
      <c r="AF849" s="49" t="str">
        <f t="shared" ca="1" si="255"/>
        <v>FIN</v>
      </c>
      <c r="AG849" s="49">
        <f t="shared" ca="1" si="262"/>
        <v>1</v>
      </c>
      <c r="AH849" s="49">
        <f t="shared" ca="1" si="263"/>
        <v>1</v>
      </c>
      <c r="AI849" s="49">
        <f t="shared" ca="1" si="256"/>
        <v>1</v>
      </c>
      <c r="AJ849" s="49">
        <f t="shared" ca="1" si="257"/>
        <v>9900</v>
      </c>
      <c r="AK849" s="49">
        <f t="shared" ca="1" si="258"/>
        <v>139.17132776841754</v>
      </c>
      <c r="AL849" s="49">
        <f t="shared" ca="1" si="259"/>
        <v>1377796.1449073337</v>
      </c>
      <c r="AM849" s="49">
        <f t="shared" ca="1" si="252"/>
        <v>1377796.1449073337</v>
      </c>
      <c r="AN849" s="49">
        <f t="shared" ca="1" si="260"/>
        <v>2028</v>
      </c>
      <c r="AO849" s="49">
        <f t="shared" ca="1" si="261"/>
        <v>3</v>
      </c>
      <c r="AU849" s="25">
        <v>839</v>
      </c>
      <c r="AV849" s="25">
        <v>0.98756016606496289</v>
      </c>
      <c r="AW849" s="25">
        <v>0.9704805294153882</v>
      </c>
      <c r="AX849" s="25">
        <v>0.98520935953731226</v>
      </c>
      <c r="AY849" s="25">
        <v>0.98783581734561887</v>
      </c>
      <c r="AZ849" s="25">
        <v>0.98592714981071039</v>
      </c>
      <c r="BA849" s="25">
        <v>0.99222288148609517</v>
      </c>
      <c r="BB849" s="25">
        <v>0.97963707245442688</v>
      </c>
      <c r="BC849" s="25">
        <v>0.99255132306176219</v>
      </c>
      <c r="BD849" s="25">
        <v>0.98584142784915185</v>
      </c>
      <c r="BE849" s="25">
        <v>0.98960514474842209</v>
      </c>
      <c r="BF849" s="25">
        <v>0.99525568065309378</v>
      </c>
      <c r="BG849" s="25">
        <v>0.99516380148400541</v>
      </c>
      <c r="BH849" s="25">
        <v>0.9704805294153882</v>
      </c>
      <c r="BI849" s="25">
        <v>0.9872189136107854</v>
      </c>
    </row>
    <row r="850" spans="29:61">
      <c r="AC850" s="49">
        <v>847</v>
      </c>
      <c r="AD850" s="90">
        <f t="shared" ca="1" si="253"/>
        <v>46820.688735248812</v>
      </c>
      <c r="AE850" s="49" t="str">
        <f t="shared" ca="1" si="254"/>
        <v>EQUIPO 2</v>
      </c>
      <c r="AF850" s="49" t="str">
        <f t="shared" ca="1" si="255"/>
        <v>INICIO</v>
      </c>
      <c r="AG850" s="49">
        <f t="shared" ca="1" si="262"/>
        <v>1</v>
      </c>
      <c r="AH850" s="49">
        <f t="shared" ca="1" si="263"/>
        <v>0</v>
      </c>
      <c r="AI850" s="49">
        <f t="shared" ca="1" si="256"/>
        <v>1</v>
      </c>
      <c r="AJ850" s="49">
        <f t="shared" ca="1" si="257"/>
        <v>4500</v>
      </c>
      <c r="AK850" s="49">
        <f t="shared" ca="1" si="258"/>
        <v>3.4168148991884664</v>
      </c>
      <c r="AL850" s="49">
        <f t="shared" ca="1" si="259"/>
        <v>15375.667046348099</v>
      </c>
      <c r="AM850" s="49">
        <f t="shared" ca="1" si="252"/>
        <v>33826.467501965817</v>
      </c>
      <c r="AN850" s="49">
        <f t="shared" ca="1" si="260"/>
        <v>2028</v>
      </c>
      <c r="AO850" s="49">
        <f t="shared" ca="1" si="261"/>
        <v>3</v>
      </c>
      <c r="AU850" s="25">
        <v>840</v>
      </c>
      <c r="AV850" s="25">
        <v>0.99293640509618641</v>
      </c>
      <c r="AW850" s="25">
        <v>0.98475153028560958</v>
      </c>
      <c r="AX850" s="25">
        <v>0.98944813215066763</v>
      </c>
      <c r="AY850" s="25">
        <v>0.99423700035729234</v>
      </c>
      <c r="AZ850" s="25">
        <v>0.98538974558312709</v>
      </c>
      <c r="BA850" s="25">
        <v>0.97316417215710793</v>
      </c>
      <c r="BB850" s="25">
        <v>0.9891370072978094</v>
      </c>
      <c r="BC850" s="25">
        <v>0.9769828657131725</v>
      </c>
      <c r="BD850" s="25">
        <v>0.99259175447674308</v>
      </c>
      <c r="BE850" s="25">
        <v>0.98075146226182441</v>
      </c>
      <c r="BF850" s="25">
        <v>0.98955422047643393</v>
      </c>
      <c r="BG850" s="25">
        <v>0.97651138641990853</v>
      </c>
      <c r="BH850" s="25">
        <v>0.97316417215710793</v>
      </c>
      <c r="BI850" s="25">
        <v>0.98540760955078777</v>
      </c>
    </row>
    <row r="851" spans="29:61">
      <c r="AC851" s="49">
        <v>848</v>
      </c>
      <c r="AD851" s="90">
        <f t="shared" ca="1" si="253"/>
        <v>46820.831102536278</v>
      </c>
      <c r="AE851" s="49" t="str">
        <f t="shared" ca="1" si="254"/>
        <v>EQUIPO 2</v>
      </c>
      <c r="AF851" s="49" t="str">
        <f t="shared" ca="1" si="255"/>
        <v>FIN</v>
      </c>
      <c r="AG851" s="49">
        <f t="shared" ca="1" si="262"/>
        <v>1</v>
      </c>
      <c r="AH851" s="49">
        <f t="shared" ca="1" si="263"/>
        <v>1</v>
      </c>
      <c r="AI851" s="49">
        <f t="shared" ca="1" si="256"/>
        <v>1</v>
      </c>
      <c r="AJ851" s="49">
        <f t="shared" ca="1" si="257"/>
        <v>9900</v>
      </c>
      <c r="AK851" s="49">
        <f t="shared" ca="1" si="258"/>
        <v>18.580778419564012</v>
      </c>
      <c r="AL851" s="49">
        <f t="shared" ca="1" si="259"/>
        <v>183949.70635368372</v>
      </c>
      <c r="AM851" s="49">
        <f t="shared" ca="1" si="252"/>
        <v>183949.70635368372</v>
      </c>
      <c r="AN851" s="49">
        <f t="shared" ca="1" si="260"/>
        <v>2028</v>
      </c>
      <c r="AO851" s="49">
        <f t="shared" ca="1" si="261"/>
        <v>3</v>
      </c>
      <c r="AU851" s="25">
        <v>841</v>
      </c>
      <c r="AV851" s="25">
        <v>0.98758708596133427</v>
      </c>
      <c r="AW851" s="25">
        <v>0.98734083544576257</v>
      </c>
      <c r="AX851" s="25">
        <v>0.98655181874397668</v>
      </c>
      <c r="AY851" s="25">
        <v>0.99306883049112826</v>
      </c>
      <c r="AZ851" s="25">
        <v>1</v>
      </c>
      <c r="BA851" s="25">
        <v>0.97755384076828566</v>
      </c>
      <c r="BB851" s="25">
        <v>0.97849441653772939</v>
      </c>
      <c r="BC851" s="25">
        <v>0.97626616382800746</v>
      </c>
      <c r="BD851" s="25">
        <v>0.99322316830204893</v>
      </c>
      <c r="BE851" s="25">
        <v>0.98659151536860623</v>
      </c>
      <c r="BF851" s="25">
        <v>0.96838668340344813</v>
      </c>
      <c r="BG851" s="25">
        <v>0.99413016209716132</v>
      </c>
      <c r="BH851" s="25">
        <v>0.96838668340344813</v>
      </c>
      <c r="BI851" s="25">
        <v>0.98579734214777437</v>
      </c>
    </row>
    <row r="852" spans="29:61">
      <c r="AC852" s="49">
        <v>849</v>
      </c>
      <c r="AD852" s="90">
        <f t="shared" ca="1" si="253"/>
        <v>46821.605301637093</v>
      </c>
      <c r="AE852" s="49" t="str">
        <f t="shared" ca="1" si="254"/>
        <v>EQUIPO 2</v>
      </c>
      <c r="AF852" s="49" t="str">
        <f t="shared" ca="1" si="255"/>
        <v>INICIO</v>
      </c>
      <c r="AG852" s="49">
        <f t="shared" ca="1" si="262"/>
        <v>1</v>
      </c>
      <c r="AH852" s="49">
        <f t="shared" ca="1" si="263"/>
        <v>0</v>
      </c>
      <c r="AI852" s="49">
        <f t="shared" ca="1" si="256"/>
        <v>1</v>
      </c>
      <c r="AJ852" s="49">
        <f t="shared" ca="1" si="257"/>
        <v>4500</v>
      </c>
      <c r="AK852" s="49">
        <f t="shared" ca="1" si="258"/>
        <v>1.4973236405057833</v>
      </c>
      <c r="AL852" s="49">
        <f t="shared" ca="1" si="259"/>
        <v>6737.9563822760247</v>
      </c>
      <c r="AM852" s="49">
        <f t="shared" ca="1" si="252"/>
        <v>14823.504041007254</v>
      </c>
      <c r="AN852" s="49">
        <f t="shared" ca="1" si="260"/>
        <v>2028</v>
      </c>
      <c r="AO852" s="49">
        <f t="shared" ca="1" si="261"/>
        <v>3</v>
      </c>
      <c r="AU852" s="25">
        <v>842</v>
      </c>
      <c r="AV852" s="25">
        <v>0.9879841114889133</v>
      </c>
      <c r="AW852" s="25">
        <v>0.99035823631257502</v>
      </c>
      <c r="AX852" s="25">
        <v>0.98064743508727326</v>
      </c>
      <c r="AY852" s="25">
        <v>0.97417151405850799</v>
      </c>
      <c r="AZ852" s="25">
        <v>0.99026650184895348</v>
      </c>
      <c r="BA852" s="25">
        <v>0.9933710225210014</v>
      </c>
      <c r="BB852" s="25">
        <v>0.99529274333680806</v>
      </c>
      <c r="BC852" s="25">
        <v>0.98554703502747798</v>
      </c>
      <c r="BD852" s="25">
        <v>0.99306880049060553</v>
      </c>
      <c r="BE852" s="25">
        <v>0.98806013220375277</v>
      </c>
      <c r="BF852" s="25">
        <v>0.98296702230910538</v>
      </c>
      <c r="BG852" s="25">
        <v>0.99475943290563118</v>
      </c>
      <c r="BH852" s="25">
        <v>0.97417151405850799</v>
      </c>
      <c r="BI852" s="25">
        <v>0.98816145173092251</v>
      </c>
    </row>
    <row r="853" spans="29:61">
      <c r="AC853" s="49">
        <v>850</v>
      </c>
      <c r="AD853" s="90">
        <f t="shared" ca="1" si="253"/>
        <v>46821.667690122114</v>
      </c>
      <c r="AE853" s="49" t="str">
        <f t="shared" ca="1" si="254"/>
        <v>EQUIPO 1</v>
      </c>
      <c r="AF853" s="49" t="str">
        <f t="shared" ca="1" si="255"/>
        <v>INICIO</v>
      </c>
      <c r="AG853" s="49">
        <f t="shared" ca="1" si="262"/>
        <v>0</v>
      </c>
      <c r="AH853" s="49">
        <f t="shared" ca="1" si="263"/>
        <v>0</v>
      </c>
      <c r="AI853" s="49">
        <f t="shared" ca="1" si="256"/>
        <v>0</v>
      </c>
      <c r="AJ853" s="49">
        <f t="shared" ca="1" si="257"/>
        <v>0</v>
      </c>
      <c r="AK853" s="49">
        <f t="shared" ca="1" si="258"/>
        <v>1.727746477292385</v>
      </c>
      <c r="AL853" s="49">
        <f t="shared" ca="1" si="259"/>
        <v>0</v>
      </c>
      <c r="AM853" s="49">
        <f t="shared" ca="1" si="252"/>
        <v>17104.690125194611</v>
      </c>
      <c r="AN853" s="49">
        <f t="shared" ca="1" si="260"/>
        <v>2028</v>
      </c>
      <c r="AO853" s="49">
        <f t="shared" ca="1" si="261"/>
        <v>3</v>
      </c>
      <c r="AU853" s="25">
        <v>843</v>
      </c>
      <c r="AV853" s="25">
        <v>0.98332447358175612</v>
      </c>
      <c r="AW853" s="25">
        <v>0.98298221293678012</v>
      </c>
      <c r="AX853" s="25">
        <v>0.9901771407762695</v>
      </c>
      <c r="AY853" s="25">
        <v>0.99500627568425892</v>
      </c>
      <c r="AZ853" s="25">
        <v>0.99092750579517808</v>
      </c>
      <c r="BA853" s="25">
        <v>0.98376571988406047</v>
      </c>
      <c r="BB853" s="25">
        <v>0.98469274235694126</v>
      </c>
      <c r="BC853" s="25">
        <v>0.9878826716474689</v>
      </c>
      <c r="BD853" s="25">
        <v>0.98862919250344938</v>
      </c>
      <c r="BE853" s="25">
        <v>0.9842936784523646</v>
      </c>
      <c r="BF853" s="25">
        <v>0.9904370491216965</v>
      </c>
      <c r="BG853" s="25">
        <v>0.98838183658242418</v>
      </c>
      <c r="BH853" s="25">
        <v>0.98298221293678012</v>
      </c>
      <c r="BI853" s="25">
        <v>0.98749338832250499</v>
      </c>
    </row>
    <row r="854" spans="29:61">
      <c r="AC854" s="49">
        <v>851</v>
      </c>
      <c r="AD854" s="90">
        <f t="shared" ca="1" si="253"/>
        <v>46821.739679558668</v>
      </c>
      <c r="AE854" s="49" t="str">
        <f t="shared" ca="1" si="254"/>
        <v>EQUIPO 2</v>
      </c>
      <c r="AF854" s="49" t="str">
        <f t="shared" ca="1" si="255"/>
        <v>FIN</v>
      </c>
      <c r="AG854" s="49">
        <f t="shared" ca="1" si="262"/>
        <v>0</v>
      </c>
      <c r="AH854" s="49">
        <f t="shared" ca="1" si="263"/>
        <v>1</v>
      </c>
      <c r="AI854" s="49">
        <f t="shared" ca="1" si="256"/>
        <v>1</v>
      </c>
      <c r="AJ854" s="49">
        <f t="shared" ca="1" si="257"/>
        <v>5400</v>
      </c>
      <c r="AK854" s="49">
        <f t="shared" ca="1" si="258"/>
        <v>1.6172055109636858</v>
      </c>
      <c r="AL854" s="49">
        <f t="shared" ca="1" si="259"/>
        <v>8732.9097592039034</v>
      </c>
      <c r="AM854" s="49">
        <f t="shared" ca="1" si="252"/>
        <v>16010.33455854049</v>
      </c>
      <c r="AN854" s="49">
        <f t="shared" ca="1" si="260"/>
        <v>2028</v>
      </c>
      <c r="AO854" s="49">
        <f t="shared" ca="1" si="261"/>
        <v>3</v>
      </c>
      <c r="AU854" s="25">
        <v>844</v>
      </c>
      <c r="AV854" s="25">
        <v>0.9858568446057413</v>
      </c>
      <c r="AW854" s="25">
        <v>0.99092843279064913</v>
      </c>
      <c r="AX854" s="25">
        <v>0.98528793494066369</v>
      </c>
      <c r="AY854" s="25">
        <v>0.99746553781204217</v>
      </c>
      <c r="AZ854" s="25">
        <v>0.99246360135944578</v>
      </c>
      <c r="BA854" s="25">
        <v>0.98586975406221666</v>
      </c>
      <c r="BB854" s="25">
        <v>0.99028787769066062</v>
      </c>
      <c r="BC854" s="25">
        <v>0.99468779471525604</v>
      </c>
      <c r="BD854" s="25">
        <v>0.9895396584163465</v>
      </c>
      <c r="BE854" s="25">
        <v>0.99060377788619358</v>
      </c>
      <c r="BF854" s="25">
        <v>0.99521999301137087</v>
      </c>
      <c r="BG854" s="25">
        <v>0.9869367780640641</v>
      </c>
      <c r="BH854" s="25">
        <v>0.98528793494066369</v>
      </c>
      <c r="BI854" s="25">
        <v>0.99037138779770817</v>
      </c>
    </row>
    <row r="855" spans="29:61">
      <c r="AC855" s="49">
        <v>852</v>
      </c>
      <c r="AD855" s="90">
        <f t="shared" ca="1" si="253"/>
        <v>46821.807063121625</v>
      </c>
      <c r="AE855" s="49" t="str">
        <f t="shared" ca="1" si="254"/>
        <v>EQUIPO 1</v>
      </c>
      <c r="AF855" s="49" t="str">
        <f t="shared" ca="1" si="255"/>
        <v>FIN</v>
      </c>
      <c r="AG855" s="49">
        <f t="shared" ca="1" si="262"/>
        <v>1</v>
      </c>
      <c r="AH855" s="49">
        <f t="shared" ca="1" si="263"/>
        <v>1</v>
      </c>
      <c r="AI855" s="49">
        <f t="shared" ca="1" si="256"/>
        <v>1</v>
      </c>
      <c r="AJ855" s="49">
        <f t="shared" ca="1" si="257"/>
        <v>9900</v>
      </c>
      <c r="AK855" s="49">
        <f t="shared" ca="1" si="258"/>
        <v>55.280905900464859</v>
      </c>
      <c r="AL855" s="49">
        <f t="shared" ca="1" si="259"/>
        <v>547280.9684146021</v>
      </c>
      <c r="AM855" s="49">
        <f t="shared" ca="1" si="252"/>
        <v>547280.9684146021</v>
      </c>
      <c r="AN855" s="49">
        <f t="shared" ca="1" si="260"/>
        <v>2028</v>
      </c>
      <c r="AO855" s="49">
        <f t="shared" ca="1" si="261"/>
        <v>3</v>
      </c>
      <c r="AU855" s="25">
        <v>845</v>
      </c>
      <c r="AV855" s="25">
        <v>0.98761173449644102</v>
      </c>
      <c r="AW855" s="25">
        <v>1</v>
      </c>
      <c r="AX855" s="25">
        <v>0.99437045630180598</v>
      </c>
      <c r="AY855" s="25">
        <v>0.98025510205033317</v>
      </c>
      <c r="AZ855" s="25">
        <v>0.9794279212105258</v>
      </c>
      <c r="BA855" s="25">
        <v>0.9777629387226956</v>
      </c>
      <c r="BB855" s="25">
        <v>0.98778737250685977</v>
      </c>
      <c r="BC855" s="25">
        <v>0.98341504839578775</v>
      </c>
      <c r="BD855" s="25">
        <v>0.9844888644737827</v>
      </c>
      <c r="BE855" s="25">
        <v>0.99790339266064232</v>
      </c>
      <c r="BF855" s="25">
        <v>0.98293677848782712</v>
      </c>
      <c r="BG855" s="25">
        <v>0.97831662881784354</v>
      </c>
      <c r="BH855" s="25">
        <v>0.9777629387226956</v>
      </c>
      <c r="BI855" s="25">
        <v>0.9862741687002935</v>
      </c>
    </row>
    <row r="856" spans="29:61">
      <c r="AC856" s="49">
        <v>853</v>
      </c>
      <c r="AD856" s="90">
        <f t="shared" ca="1" si="253"/>
        <v>46824.110434200811</v>
      </c>
      <c r="AE856" s="49" t="str">
        <f t="shared" ca="1" si="254"/>
        <v>EQUIPO 2</v>
      </c>
      <c r="AF856" s="49" t="str">
        <f t="shared" ca="1" si="255"/>
        <v>INICIO</v>
      </c>
      <c r="AG856" s="49">
        <f t="shared" ca="1" si="262"/>
        <v>1</v>
      </c>
      <c r="AH856" s="49">
        <f t="shared" ca="1" si="263"/>
        <v>0</v>
      </c>
      <c r="AI856" s="49">
        <f t="shared" ca="1" si="256"/>
        <v>1</v>
      </c>
      <c r="AJ856" s="49">
        <f t="shared" ca="1" si="257"/>
        <v>4500</v>
      </c>
      <c r="AK856" s="49">
        <f t="shared" ca="1" si="258"/>
        <v>3.3011795415077358</v>
      </c>
      <c r="AL856" s="49">
        <f t="shared" ca="1" si="259"/>
        <v>14855.307936784811</v>
      </c>
      <c r="AM856" s="49">
        <f t="shared" ca="1" si="252"/>
        <v>32681.677460926585</v>
      </c>
      <c r="AN856" s="49">
        <f t="shared" ca="1" si="260"/>
        <v>2028</v>
      </c>
      <c r="AO856" s="49">
        <f t="shared" ca="1" si="261"/>
        <v>3</v>
      </c>
      <c r="AU856" s="25">
        <v>846</v>
      </c>
      <c r="AV856" s="25">
        <v>0.99529096946350892</v>
      </c>
      <c r="AW856" s="25">
        <v>0.98796605625866407</v>
      </c>
      <c r="AX856" s="25">
        <v>0.98831918740403846</v>
      </c>
      <c r="AY856" s="25">
        <v>0.98570028441649993</v>
      </c>
      <c r="AZ856" s="25">
        <v>0.98921306167709655</v>
      </c>
      <c r="BA856" s="25">
        <v>0.98193871247291997</v>
      </c>
      <c r="BB856" s="25">
        <v>0.99013250767859506</v>
      </c>
      <c r="BC856" s="25">
        <v>0.98188487894892185</v>
      </c>
      <c r="BD856" s="25">
        <v>0.98200755792984351</v>
      </c>
      <c r="BE856" s="25">
        <v>0.99298374566384062</v>
      </c>
      <c r="BF856" s="25">
        <v>0.97666650046885461</v>
      </c>
      <c r="BG856" s="25">
        <v>0.99188046416467379</v>
      </c>
      <c r="BH856" s="25">
        <v>0.97666650046885461</v>
      </c>
      <c r="BI856" s="25">
        <v>0.9870427939955273</v>
      </c>
    </row>
    <row r="857" spans="29:61">
      <c r="AC857" s="49">
        <v>854</v>
      </c>
      <c r="AD857" s="90">
        <f t="shared" ca="1" si="253"/>
        <v>46824.247983348374</v>
      </c>
      <c r="AE857" s="49" t="str">
        <f t="shared" ca="1" si="254"/>
        <v>EQUIPO 2</v>
      </c>
      <c r="AF857" s="49" t="str">
        <f t="shared" ca="1" si="255"/>
        <v>FIN</v>
      </c>
      <c r="AG857" s="49">
        <f t="shared" ca="1" si="262"/>
        <v>1</v>
      </c>
      <c r="AH857" s="49">
        <f t="shared" ca="1" si="263"/>
        <v>1</v>
      </c>
      <c r="AI857" s="49">
        <f t="shared" ca="1" si="256"/>
        <v>1</v>
      </c>
      <c r="AJ857" s="49">
        <f t="shared" ca="1" si="257"/>
        <v>9900</v>
      </c>
      <c r="AK857" s="49">
        <f t="shared" ca="1" si="258"/>
        <v>358.11375848640455</v>
      </c>
      <c r="AL857" s="49">
        <f t="shared" ca="1" si="259"/>
        <v>3545326.2090154048</v>
      </c>
      <c r="AM857" s="49">
        <f t="shared" ca="1" si="252"/>
        <v>3545326.2090154048</v>
      </c>
      <c r="AN857" s="49">
        <f t="shared" ca="1" si="260"/>
        <v>2028</v>
      </c>
      <c r="AO857" s="49">
        <f t="shared" ca="1" si="261"/>
        <v>3</v>
      </c>
      <c r="AU857" s="25">
        <v>847</v>
      </c>
      <c r="AV857" s="25">
        <v>0.98157058532268626</v>
      </c>
      <c r="AW857" s="25">
        <v>0.98788095780728435</v>
      </c>
      <c r="AX857" s="25">
        <v>0.98049305971115974</v>
      </c>
      <c r="AY857" s="25">
        <v>0.98436127380114435</v>
      </c>
      <c r="AZ857" s="25">
        <v>0.98832502239001829</v>
      </c>
      <c r="BA857" s="25">
        <v>0.98741940634043357</v>
      </c>
      <c r="BB857" s="25">
        <v>0.9931196841520582</v>
      </c>
      <c r="BC857" s="25">
        <v>0.99052053474001822</v>
      </c>
      <c r="BD857" s="25">
        <v>0.98988910832096599</v>
      </c>
      <c r="BE857" s="25">
        <v>0.99346232378032262</v>
      </c>
      <c r="BF857" s="25">
        <v>0.99509827798610795</v>
      </c>
      <c r="BG857" s="25">
        <v>0.98365746484614913</v>
      </c>
      <c r="BH857" s="25">
        <v>0.98049305971115974</v>
      </c>
      <c r="BI857" s="25">
        <v>0.98800557821741408</v>
      </c>
    </row>
    <row r="858" spans="29:61">
      <c r="AC858" s="49">
        <v>855</v>
      </c>
      <c r="AD858" s="90">
        <f t="shared" ca="1" si="253"/>
        <v>46839.169389951974</v>
      </c>
      <c r="AE858" s="49" t="str">
        <f t="shared" ca="1" si="254"/>
        <v>EQUIPO 2</v>
      </c>
      <c r="AF858" s="49" t="str">
        <f t="shared" ca="1" si="255"/>
        <v>INICIO</v>
      </c>
      <c r="AG858" s="49">
        <f t="shared" ca="1" si="262"/>
        <v>1</v>
      </c>
      <c r="AH858" s="49">
        <f t="shared" ca="1" si="263"/>
        <v>0</v>
      </c>
      <c r="AI858" s="49">
        <f t="shared" ca="1" si="256"/>
        <v>1</v>
      </c>
      <c r="AJ858" s="49">
        <f t="shared" ca="1" si="257"/>
        <v>4500</v>
      </c>
      <c r="AK858" s="49">
        <f t="shared" ca="1" si="258"/>
        <v>3.269490203820169</v>
      </c>
      <c r="AL858" s="49">
        <f t="shared" ca="1" si="259"/>
        <v>14712.70591719076</v>
      </c>
      <c r="AM858" s="49">
        <f t="shared" ca="1" si="252"/>
        <v>32367.953017819673</v>
      </c>
      <c r="AN858" s="49">
        <f t="shared" ca="1" si="260"/>
        <v>2028</v>
      </c>
      <c r="AO858" s="49">
        <f t="shared" ca="1" si="261"/>
        <v>3</v>
      </c>
      <c r="AU858" s="25">
        <v>848</v>
      </c>
      <c r="AV858" s="25">
        <v>0.98596892374209166</v>
      </c>
      <c r="AW858" s="25">
        <v>0.99064805231280639</v>
      </c>
      <c r="AX858" s="25">
        <v>0.98508925039342599</v>
      </c>
      <c r="AY858" s="25">
        <v>0.9833303167108004</v>
      </c>
      <c r="AZ858" s="25">
        <v>0.9808814698377728</v>
      </c>
      <c r="BA858" s="25">
        <v>0.98118206191180501</v>
      </c>
      <c r="BB858" s="25">
        <v>0.99778204411097537</v>
      </c>
      <c r="BC858" s="25">
        <v>0.982756265681625</v>
      </c>
      <c r="BD858" s="25">
        <v>0.98082008632958262</v>
      </c>
      <c r="BE858" s="25">
        <v>0.98463806614000748</v>
      </c>
      <c r="BF858" s="25">
        <v>0.98815406253391602</v>
      </c>
      <c r="BG858" s="25">
        <v>0.98618712366312022</v>
      </c>
      <c r="BH858" s="25">
        <v>0.98082008632958262</v>
      </c>
      <c r="BI858" s="25">
        <v>0.98565073194631214</v>
      </c>
    </row>
    <row r="859" spans="29:61">
      <c r="AC859" s="49">
        <v>856</v>
      </c>
      <c r="AD859" s="90">
        <f t="shared" ca="1" si="253"/>
        <v>46839.305618710467</v>
      </c>
      <c r="AE859" s="49" t="str">
        <f t="shared" ca="1" si="254"/>
        <v>EQUIPO 2</v>
      </c>
      <c r="AF859" s="49" t="str">
        <f t="shared" ca="1" si="255"/>
        <v>FIN</v>
      </c>
      <c r="AG859" s="49">
        <f t="shared" ca="1" si="262"/>
        <v>1</v>
      </c>
      <c r="AH859" s="49">
        <f t="shared" ca="1" si="263"/>
        <v>1</v>
      </c>
      <c r="AI859" s="49">
        <f t="shared" ca="1" si="256"/>
        <v>1</v>
      </c>
      <c r="AJ859" s="49">
        <f t="shared" ca="1" si="257"/>
        <v>9900</v>
      </c>
      <c r="AK859" s="49">
        <f t="shared" ca="1" si="258"/>
        <v>315.29532804549672</v>
      </c>
      <c r="AL859" s="49">
        <f t="shared" ca="1" si="259"/>
        <v>3121423.7476504175</v>
      </c>
      <c r="AM859" s="49">
        <f t="shared" ca="1" si="252"/>
        <v>3121423.7476504175</v>
      </c>
      <c r="AN859" s="49">
        <f t="shared" ca="1" si="260"/>
        <v>2028</v>
      </c>
      <c r="AO859" s="49">
        <f t="shared" ca="1" si="261"/>
        <v>3</v>
      </c>
      <c r="AU859" s="25">
        <v>849</v>
      </c>
      <c r="AV859" s="25">
        <v>0.98294586976734322</v>
      </c>
      <c r="AW859" s="25">
        <v>0.99205064574550406</v>
      </c>
      <c r="AX859" s="25">
        <v>0.99136456024779351</v>
      </c>
      <c r="AY859" s="25">
        <v>0.98140175032450017</v>
      </c>
      <c r="AZ859" s="25">
        <v>0.99294737285966483</v>
      </c>
      <c r="BA859" s="25">
        <v>0.98540201544336992</v>
      </c>
      <c r="BB859" s="25">
        <v>0.99296958626954124</v>
      </c>
      <c r="BC859" s="25">
        <v>0.98476900368898945</v>
      </c>
      <c r="BD859" s="25">
        <v>0.99247209000667658</v>
      </c>
      <c r="BE859" s="25">
        <v>0.9865466027951052</v>
      </c>
      <c r="BF859" s="25">
        <v>0.98831067936275341</v>
      </c>
      <c r="BG859" s="25">
        <v>0.99369048701249407</v>
      </c>
      <c r="BH859" s="25">
        <v>0.98140175032450017</v>
      </c>
      <c r="BI859" s="25">
        <v>0.98883659657534206</v>
      </c>
    </row>
    <row r="860" spans="29:61">
      <c r="AC860" s="49">
        <v>857</v>
      </c>
      <c r="AD860" s="90">
        <f t="shared" ca="1" si="253"/>
        <v>46852.442924045696</v>
      </c>
      <c r="AE860" s="49" t="str">
        <f t="shared" ca="1" si="254"/>
        <v>EQUIPO 2</v>
      </c>
      <c r="AF860" s="49" t="str">
        <f t="shared" ca="1" si="255"/>
        <v>INICIO</v>
      </c>
      <c r="AG860" s="49">
        <f t="shared" ca="1" si="262"/>
        <v>1</v>
      </c>
      <c r="AH860" s="49">
        <f t="shared" ca="1" si="263"/>
        <v>0</v>
      </c>
      <c r="AI860" s="49">
        <f t="shared" ca="1" si="256"/>
        <v>1</v>
      </c>
      <c r="AJ860" s="49">
        <f t="shared" ca="1" si="257"/>
        <v>4500</v>
      </c>
      <c r="AK860" s="49">
        <f t="shared" ca="1" si="258"/>
        <v>2.8655854979879223</v>
      </c>
      <c r="AL860" s="49">
        <f t="shared" ca="1" si="259"/>
        <v>12895.13474094565</v>
      </c>
      <c r="AM860" s="49">
        <f t="shared" ca="1" si="252"/>
        <v>28369.296430080431</v>
      </c>
      <c r="AN860" s="49">
        <f t="shared" ca="1" si="260"/>
        <v>2028</v>
      </c>
      <c r="AO860" s="49">
        <f t="shared" ca="1" si="261"/>
        <v>4</v>
      </c>
      <c r="AU860" s="25">
        <v>850</v>
      </c>
      <c r="AV860" s="25">
        <v>0.98382731095325937</v>
      </c>
      <c r="AW860" s="25">
        <v>0.98586831071351833</v>
      </c>
      <c r="AX860" s="25">
        <v>0.97789145968342783</v>
      </c>
      <c r="AY860" s="25">
        <v>0.98774225104700064</v>
      </c>
      <c r="AZ860" s="25">
        <v>0.99318210921345285</v>
      </c>
      <c r="BA860" s="25">
        <v>0.99548927788771713</v>
      </c>
      <c r="BB860" s="25">
        <v>0.98392043394698736</v>
      </c>
      <c r="BC860" s="25">
        <v>0.98804870328357075</v>
      </c>
      <c r="BD860" s="25">
        <v>0.98884516761626196</v>
      </c>
      <c r="BE860" s="25">
        <v>0.99085838368406687</v>
      </c>
      <c r="BF860" s="25">
        <v>0.97400603135276009</v>
      </c>
      <c r="BG860" s="25">
        <v>0.98145361364665684</v>
      </c>
      <c r="BH860" s="25">
        <v>0.97400603135276009</v>
      </c>
      <c r="BI860" s="25">
        <v>0.98591925086923493</v>
      </c>
    </row>
    <row r="861" spans="29:61">
      <c r="AC861" s="49">
        <v>858</v>
      </c>
      <c r="AD861" s="90">
        <f t="shared" ca="1" si="253"/>
        <v>46852.562323441445</v>
      </c>
      <c r="AE861" s="49" t="str">
        <f t="shared" ca="1" si="254"/>
        <v>EQUIPO 2</v>
      </c>
      <c r="AF861" s="49" t="str">
        <f t="shared" ca="1" si="255"/>
        <v>FIN</v>
      </c>
      <c r="AG861" s="49">
        <f t="shared" ca="1" si="262"/>
        <v>1</v>
      </c>
      <c r="AH861" s="49">
        <f t="shared" ca="1" si="263"/>
        <v>1</v>
      </c>
      <c r="AI861" s="49">
        <f t="shared" ca="1" si="256"/>
        <v>1</v>
      </c>
      <c r="AJ861" s="49">
        <f t="shared" ca="1" si="257"/>
        <v>9900</v>
      </c>
      <c r="AK861" s="49">
        <f t="shared" ca="1" si="258"/>
        <v>120.79494149313541</v>
      </c>
      <c r="AL861" s="49">
        <f t="shared" ca="1" si="259"/>
        <v>1195869.9207820406</v>
      </c>
      <c r="AM861" s="49">
        <f t="shared" ca="1" si="252"/>
        <v>1195869.9207820406</v>
      </c>
      <c r="AN861" s="49">
        <f t="shared" ca="1" si="260"/>
        <v>2028</v>
      </c>
      <c r="AO861" s="49">
        <f t="shared" ca="1" si="261"/>
        <v>4</v>
      </c>
      <c r="AU861" s="25">
        <v>851</v>
      </c>
      <c r="AV861" s="25">
        <v>0.9827069746546675</v>
      </c>
      <c r="AW861" s="25">
        <v>0.974471910600192</v>
      </c>
      <c r="AX861" s="25">
        <v>0.98468571577946729</v>
      </c>
      <c r="AY861" s="25">
        <v>0.97870646238884718</v>
      </c>
      <c r="AZ861" s="25">
        <v>0.98898483886786925</v>
      </c>
      <c r="BA861" s="25">
        <v>0.98614056655942217</v>
      </c>
      <c r="BB861" s="25">
        <v>0.98831354402515359</v>
      </c>
      <c r="BC861" s="25">
        <v>0.97760048608906802</v>
      </c>
      <c r="BD861" s="25">
        <v>0.98366943629634529</v>
      </c>
      <c r="BE861" s="25">
        <v>0.99555875672538885</v>
      </c>
      <c r="BF861" s="25">
        <v>0.98290751064052928</v>
      </c>
      <c r="BG861" s="25">
        <v>0.98987943023001357</v>
      </c>
      <c r="BH861" s="25">
        <v>0.974471910600192</v>
      </c>
      <c r="BI861" s="25">
        <v>0.98453950600946749</v>
      </c>
    </row>
    <row r="862" spans="29:61">
      <c r="AC862" s="49">
        <v>859</v>
      </c>
      <c r="AD862" s="90">
        <f t="shared" ca="1" si="253"/>
        <v>46857.595446003659</v>
      </c>
      <c r="AE862" s="49" t="str">
        <f t="shared" ca="1" si="254"/>
        <v>EQUIPO 2</v>
      </c>
      <c r="AF862" s="49" t="str">
        <f t="shared" ca="1" si="255"/>
        <v>INICIO</v>
      </c>
      <c r="AG862" s="49">
        <f t="shared" ca="1" si="262"/>
        <v>1</v>
      </c>
      <c r="AH862" s="49">
        <f t="shared" ca="1" si="263"/>
        <v>0</v>
      </c>
      <c r="AI862" s="49">
        <f t="shared" ca="1" si="256"/>
        <v>1</v>
      </c>
      <c r="AJ862" s="49">
        <f t="shared" ca="1" si="257"/>
        <v>4500</v>
      </c>
      <c r="AK862" s="49">
        <f t="shared" ca="1" si="258"/>
        <v>3.7462591786170378</v>
      </c>
      <c r="AL862" s="49">
        <f t="shared" ca="1" si="259"/>
        <v>16858.16630377667</v>
      </c>
      <c r="AM862" s="49">
        <f t="shared" ca="1" si="252"/>
        <v>37087.965868308675</v>
      </c>
      <c r="AN862" s="49">
        <f t="shared" ca="1" si="260"/>
        <v>2028</v>
      </c>
      <c r="AO862" s="49">
        <f t="shared" ca="1" si="261"/>
        <v>4</v>
      </c>
      <c r="AU862" s="25">
        <v>852</v>
      </c>
      <c r="AV862" s="25">
        <v>0.99776847062005836</v>
      </c>
      <c r="AW862" s="25">
        <v>0.98723784497500122</v>
      </c>
      <c r="AX862" s="25">
        <v>0.9833281757695379</v>
      </c>
      <c r="AY862" s="25">
        <v>0.99420865080400622</v>
      </c>
      <c r="AZ862" s="25">
        <v>0.987368243529269</v>
      </c>
      <c r="BA862" s="25">
        <v>0.99077787555731722</v>
      </c>
      <c r="BB862" s="25">
        <v>0.99322695312689957</v>
      </c>
      <c r="BC862" s="25">
        <v>0.9713824327194851</v>
      </c>
      <c r="BD862" s="25">
        <v>0.98828687955170591</v>
      </c>
      <c r="BE862" s="25">
        <v>0.99010535136248923</v>
      </c>
      <c r="BF862" s="25">
        <v>0.98434920230998113</v>
      </c>
      <c r="BG862" s="25">
        <v>0.97236144906297817</v>
      </c>
      <c r="BH862" s="25">
        <v>0.9713824327194851</v>
      </c>
      <c r="BI862" s="25">
        <v>0.98664532459570342</v>
      </c>
    </row>
    <row r="863" spans="29:61">
      <c r="AC863" s="49">
        <v>860</v>
      </c>
      <c r="AD863" s="90">
        <f t="shared" ca="1" si="253"/>
        <v>46857.751540136102</v>
      </c>
      <c r="AE863" s="49" t="str">
        <f t="shared" ca="1" si="254"/>
        <v>EQUIPO 2</v>
      </c>
      <c r="AF863" s="49" t="str">
        <f t="shared" ca="1" si="255"/>
        <v>FIN</v>
      </c>
      <c r="AG863" s="49">
        <f t="shared" ca="1" si="262"/>
        <v>1</v>
      </c>
      <c r="AH863" s="49">
        <f t="shared" ca="1" si="263"/>
        <v>1</v>
      </c>
      <c r="AI863" s="49">
        <f t="shared" ca="1" si="256"/>
        <v>1</v>
      </c>
      <c r="AJ863" s="49">
        <f t="shared" ca="1" si="257"/>
        <v>9900</v>
      </c>
      <c r="AK863" s="49">
        <f t="shared" ca="1" si="258"/>
        <v>2.8737704351660796</v>
      </c>
      <c r="AL863" s="49">
        <f t="shared" ca="1" si="259"/>
        <v>28450.327308144188</v>
      </c>
      <c r="AM863" s="49">
        <f t="shared" ca="1" si="252"/>
        <v>28450.327308144188</v>
      </c>
      <c r="AN863" s="49">
        <f t="shared" ca="1" si="260"/>
        <v>2028</v>
      </c>
      <c r="AO863" s="49">
        <f t="shared" ca="1" si="261"/>
        <v>4</v>
      </c>
      <c r="AU863" s="25">
        <v>853</v>
      </c>
      <c r="AV863" s="25">
        <v>0.98666340730697188</v>
      </c>
      <c r="AW863" s="25">
        <v>0.98481007073527504</v>
      </c>
      <c r="AX863" s="25">
        <v>0.99075209455748714</v>
      </c>
      <c r="AY863" s="25">
        <v>0.98291126159446396</v>
      </c>
      <c r="AZ863" s="25">
        <v>0.98520685847638434</v>
      </c>
      <c r="BA863" s="25">
        <v>0.98512204041917084</v>
      </c>
      <c r="BB863" s="25">
        <v>0.98493223956035802</v>
      </c>
      <c r="BC863" s="25">
        <v>0.99001435758162337</v>
      </c>
      <c r="BD863" s="25">
        <v>0.98834469938568614</v>
      </c>
      <c r="BE863" s="25">
        <v>0.98840217259460317</v>
      </c>
      <c r="BF863" s="25">
        <v>0.98579077061164733</v>
      </c>
      <c r="BG863" s="25">
        <v>1</v>
      </c>
      <c r="BH863" s="25">
        <v>0.98291126159446396</v>
      </c>
      <c r="BI863" s="25">
        <v>0.98779486245707127</v>
      </c>
    </row>
    <row r="864" spans="29:61">
      <c r="AC864" s="49">
        <v>861</v>
      </c>
      <c r="AD864" s="90">
        <f t="shared" ca="1" si="253"/>
        <v>46857.8712805709</v>
      </c>
      <c r="AE864" s="49" t="str">
        <f t="shared" ca="1" si="254"/>
        <v>EQUIPO 2</v>
      </c>
      <c r="AF864" s="49" t="str">
        <f t="shared" ca="1" si="255"/>
        <v>INICIO</v>
      </c>
      <c r="AG864" s="49">
        <f t="shared" ca="1" si="262"/>
        <v>1</v>
      </c>
      <c r="AH864" s="49">
        <f t="shared" ca="1" si="263"/>
        <v>0</v>
      </c>
      <c r="AI864" s="49">
        <f t="shared" ca="1" si="256"/>
        <v>1</v>
      </c>
      <c r="AJ864" s="49">
        <f t="shared" ca="1" si="257"/>
        <v>4500</v>
      </c>
      <c r="AK864" s="49">
        <f t="shared" ca="1" si="258"/>
        <v>3.5965446914196946</v>
      </c>
      <c r="AL864" s="49">
        <f t="shared" ca="1" si="259"/>
        <v>16184.451111388626</v>
      </c>
      <c r="AM864" s="49">
        <f t="shared" ca="1" si="252"/>
        <v>35605.792445054976</v>
      </c>
      <c r="AN864" s="49">
        <f t="shared" ca="1" si="260"/>
        <v>2028</v>
      </c>
      <c r="AO864" s="49">
        <f t="shared" ca="1" si="261"/>
        <v>4</v>
      </c>
      <c r="AU864" s="25">
        <v>854</v>
      </c>
      <c r="AV864" s="25">
        <v>0.99215408505196756</v>
      </c>
      <c r="AW864" s="25">
        <v>0.98987338538668257</v>
      </c>
      <c r="AX864" s="25">
        <v>0.99144416053568507</v>
      </c>
      <c r="AY864" s="25">
        <v>0.98320559573119959</v>
      </c>
      <c r="AZ864" s="25">
        <v>0.98776344986149556</v>
      </c>
      <c r="BA864" s="25">
        <v>0.98797593528795524</v>
      </c>
      <c r="BB864" s="25">
        <v>0.98126768385759766</v>
      </c>
      <c r="BC864" s="25">
        <v>0.98972236556139914</v>
      </c>
      <c r="BD864" s="25">
        <v>0.97334098831163351</v>
      </c>
      <c r="BE864" s="25">
        <v>0.98586934172249474</v>
      </c>
      <c r="BF864" s="25">
        <v>0.98056299492576093</v>
      </c>
      <c r="BG864" s="25">
        <v>0.98477907085425453</v>
      </c>
      <c r="BH864" s="25">
        <v>0.97334098831163351</v>
      </c>
      <c r="BI864" s="25">
        <v>0.9856621879498938</v>
      </c>
    </row>
    <row r="865" spans="29:61">
      <c r="AC865" s="49">
        <v>862</v>
      </c>
      <c r="AD865" s="90">
        <f t="shared" ca="1" si="253"/>
        <v>46858.021136599709</v>
      </c>
      <c r="AE865" s="49" t="str">
        <f t="shared" ca="1" si="254"/>
        <v>EQUIPO 2</v>
      </c>
      <c r="AF865" s="49" t="str">
        <f t="shared" ca="1" si="255"/>
        <v>FIN</v>
      </c>
      <c r="AG865" s="49">
        <f t="shared" ca="1" si="262"/>
        <v>1</v>
      </c>
      <c r="AH865" s="49">
        <f t="shared" ca="1" si="263"/>
        <v>1</v>
      </c>
      <c r="AI865" s="49">
        <f t="shared" ca="1" si="256"/>
        <v>1</v>
      </c>
      <c r="AJ865" s="49">
        <f t="shared" ca="1" si="257"/>
        <v>9900</v>
      </c>
      <c r="AK865" s="49">
        <f t="shared" ca="1" si="258"/>
        <v>962.42911921232007</v>
      </c>
      <c r="AL865" s="49">
        <f t="shared" ca="1" si="259"/>
        <v>9528048.2802019678</v>
      </c>
      <c r="AM865" s="49">
        <f t="shared" ca="1" si="252"/>
        <v>9528048.2802019678</v>
      </c>
      <c r="AN865" s="49">
        <f t="shared" ca="1" si="260"/>
        <v>2028</v>
      </c>
      <c r="AO865" s="49">
        <f t="shared" ca="1" si="261"/>
        <v>4</v>
      </c>
      <c r="AU865" s="25">
        <v>855</v>
      </c>
      <c r="AV865" s="25">
        <v>0.97791671324561003</v>
      </c>
      <c r="AW865" s="25">
        <v>0.99559939223331562</v>
      </c>
      <c r="AX865" s="25">
        <v>0.98587008052282543</v>
      </c>
      <c r="AY865" s="25">
        <v>0.98051900208338338</v>
      </c>
      <c r="AZ865" s="25">
        <v>0.98895967848996003</v>
      </c>
      <c r="BA865" s="25">
        <v>0.98827322312307941</v>
      </c>
      <c r="BB865" s="25">
        <v>0.99273397688766007</v>
      </c>
      <c r="BC865" s="25">
        <v>0.9849828735411752</v>
      </c>
      <c r="BD865" s="25">
        <v>0.98528887082014305</v>
      </c>
      <c r="BE865" s="25">
        <v>0.98837521518517013</v>
      </c>
      <c r="BF865" s="25">
        <v>0.97668767128277312</v>
      </c>
      <c r="BG865" s="25">
        <v>0.98096856109719388</v>
      </c>
      <c r="BH865" s="25">
        <v>0.97668767128277312</v>
      </c>
      <c r="BI865" s="25">
        <v>0.98559456308613203</v>
      </c>
    </row>
    <row r="866" spans="29:61">
      <c r="AC866" s="49">
        <v>863</v>
      </c>
      <c r="AD866" s="90">
        <f t="shared" ca="1" si="253"/>
        <v>46898.122349900223</v>
      </c>
      <c r="AE866" s="49" t="str">
        <f t="shared" ca="1" si="254"/>
        <v>EQUIPO 2</v>
      </c>
      <c r="AF866" s="49" t="str">
        <f t="shared" ca="1" si="255"/>
        <v>INICIO</v>
      </c>
      <c r="AG866" s="49">
        <f t="shared" ca="1" si="262"/>
        <v>1</v>
      </c>
      <c r="AH866" s="49">
        <f t="shared" ca="1" si="263"/>
        <v>0</v>
      </c>
      <c r="AI866" s="49">
        <f t="shared" ca="1" si="256"/>
        <v>1</v>
      </c>
      <c r="AJ866" s="49">
        <f t="shared" ca="1" si="257"/>
        <v>4500</v>
      </c>
      <c r="AK866" s="49">
        <f t="shared" ca="1" si="258"/>
        <v>3.6959071633173153</v>
      </c>
      <c r="AL866" s="49">
        <f t="shared" ca="1" si="259"/>
        <v>16631.582234927919</v>
      </c>
      <c r="AM866" s="49">
        <f t="shared" ca="1" si="252"/>
        <v>36589.480916841421</v>
      </c>
      <c r="AN866" s="49">
        <f t="shared" ca="1" si="260"/>
        <v>2028</v>
      </c>
      <c r="AO866" s="49">
        <f t="shared" ca="1" si="261"/>
        <v>5</v>
      </c>
      <c r="AU866" s="25">
        <v>856</v>
      </c>
      <c r="AV866" s="25">
        <v>0.96116346361304761</v>
      </c>
      <c r="AW866" s="25">
        <v>0.99305365182386562</v>
      </c>
      <c r="AX866" s="25">
        <v>0.98375721754826884</v>
      </c>
      <c r="AY866" s="25">
        <v>0.99654558800872783</v>
      </c>
      <c r="AZ866" s="25">
        <v>0.98071656133119256</v>
      </c>
      <c r="BA866" s="25">
        <v>0.98943345436665853</v>
      </c>
      <c r="BB866" s="25">
        <v>0.97802473779323429</v>
      </c>
      <c r="BC866" s="25">
        <v>0.98855814939030984</v>
      </c>
      <c r="BD866" s="25">
        <v>0.98516472316089043</v>
      </c>
      <c r="BE866" s="25">
        <v>0.98834096167406937</v>
      </c>
      <c r="BF866" s="25">
        <v>0.98030606480886373</v>
      </c>
      <c r="BG866" s="25">
        <v>0.9884414436593324</v>
      </c>
      <c r="BH866" s="25">
        <v>0.96116346361304761</v>
      </c>
      <c r="BI866" s="25">
        <v>0.98440983188034858</v>
      </c>
    </row>
    <row r="867" spans="29:61">
      <c r="AC867" s="49">
        <v>864</v>
      </c>
      <c r="AD867" s="90">
        <f t="shared" ca="1" si="253"/>
        <v>46898.276346032028</v>
      </c>
      <c r="AE867" s="49" t="str">
        <f t="shared" ca="1" si="254"/>
        <v>EQUIPO 2</v>
      </c>
      <c r="AF867" s="49" t="str">
        <f t="shared" ca="1" si="255"/>
        <v>FIN</v>
      </c>
      <c r="AG867" s="49">
        <f t="shared" ca="1" si="262"/>
        <v>1</v>
      </c>
      <c r="AH867" s="49">
        <f t="shared" ca="1" si="263"/>
        <v>1</v>
      </c>
      <c r="AI867" s="49">
        <f t="shared" ca="1" si="256"/>
        <v>1</v>
      </c>
      <c r="AJ867" s="49">
        <f t="shared" ca="1" si="257"/>
        <v>9900</v>
      </c>
      <c r="AK867" s="49">
        <f t="shared" ca="1" si="258"/>
        <v>101.46719226858113</v>
      </c>
      <c r="AL867" s="49">
        <f t="shared" ca="1" si="259"/>
        <v>1004525.2034589532</v>
      </c>
      <c r="AM867" s="49">
        <f t="shared" ca="1" si="252"/>
        <v>1004525.2034589532</v>
      </c>
      <c r="AN867" s="49">
        <f t="shared" ca="1" si="260"/>
        <v>2028</v>
      </c>
      <c r="AO867" s="49">
        <f t="shared" ca="1" si="261"/>
        <v>5</v>
      </c>
      <c r="AU867" s="25">
        <v>857</v>
      </c>
      <c r="AV867" s="25">
        <v>0.98390256263040954</v>
      </c>
      <c r="AW867" s="25">
        <v>0.98377504063659416</v>
      </c>
      <c r="AX867" s="25">
        <v>0.98497920237611147</v>
      </c>
      <c r="AY867" s="25">
        <v>0.98260717791623842</v>
      </c>
      <c r="AZ867" s="25">
        <v>0.99533116855590997</v>
      </c>
      <c r="BA867" s="25">
        <v>0.99289122210916103</v>
      </c>
      <c r="BB867" s="25">
        <v>0.98815858727928685</v>
      </c>
      <c r="BC867" s="25">
        <v>0.99327303938120948</v>
      </c>
      <c r="BD867" s="25">
        <v>0.98443254675408309</v>
      </c>
      <c r="BE867" s="25">
        <v>0.99245084359725699</v>
      </c>
      <c r="BF867" s="25">
        <v>0.99222704726782851</v>
      </c>
      <c r="BG867" s="25">
        <v>0.99006100089217619</v>
      </c>
      <c r="BH867" s="25">
        <v>0.98260717791623842</v>
      </c>
      <c r="BI867" s="25">
        <v>0.98870317045519707</v>
      </c>
    </row>
    <row r="868" spans="29:61">
      <c r="AC868" s="49">
        <v>865</v>
      </c>
      <c r="AD868" s="90">
        <f t="shared" ca="1" si="253"/>
        <v>46902.504145709885</v>
      </c>
      <c r="AE868" s="49" t="str">
        <f t="shared" ca="1" si="254"/>
        <v>EQUIPO 2</v>
      </c>
      <c r="AF868" s="49" t="str">
        <f t="shared" ca="1" si="255"/>
        <v>INICIO</v>
      </c>
      <c r="AG868" s="49">
        <f t="shared" ca="1" si="262"/>
        <v>1</v>
      </c>
      <c r="AH868" s="49">
        <f t="shared" ca="1" si="263"/>
        <v>0</v>
      </c>
      <c r="AI868" s="49">
        <f t="shared" ca="1" si="256"/>
        <v>1</v>
      </c>
      <c r="AJ868" s="49">
        <f t="shared" ca="1" si="257"/>
        <v>4500</v>
      </c>
      <c r="AK868" s="49">
        <f t="shared" ca="1" si="258"/>
        <v>3.397515547578223</v>
      </c>
      <c r="AL868" s="49">
        <f t="shared" ca="1" si="259"/>
        <v>15288.819964102004</v>
      </c>
      <c r="AM868" s="49">
        <f t="shared" ca="1" si="252"/>
        <v>33635.403921024408</v>
      </c>
      <c r="AN868" s="49">
        <f t="shared" ca="1" si="260"/>
        <v>2028</v>
      </c>
      <c r="AO868" s="49">
        <f t="shared" ca="1" si="261"/>
        <v>5</v>
      </c>
      <c r="AU868" s="25">
        <v>858</v>
      </c>
      <c r="AV868" s="25">
        <v>0.98868707648104059</v>
      </c>
      <c r="AW868" s="25">
        <v>0.99378291551720832</v>
      </c>
      <c r="AX868" s="25">
        <v>0.98904502928095928</v>
      </c>
      <c r="AY868" s="25">
        <v>0.98596761540322009</v>
      </c>
      <c r="AZ868" s="25">
        <v>0.99521225228910126</v>
      </c>
      <c r="BA868" s="25">
        <v>0.98865250270894423</v>
      </c>
      <c r="BB868" s="25">
        <v>0.9901508987104829</v>
      </c>
      <c r="BC868" s="25">
        <v>0.98573119158878164</v>
      </c>
      <c r="BD868" s="25">
        <v>0.98152785307360835</v>
      </c>
      <c r="BE868" s="25">
        <v>0.99004155064447263</v>
      </c>
      <c r="BF868" s="25">
        <v>0.99372793872925369</v>
      </c>
      <c r="BG868" s="25">
        <v>0.98692607773981511</v>
      </c>
      <c r="BH868" s="25">
        <v>0.98152785307360835</v>
      </c>
      <c r="BI868" s="25">
        <v>0.98914613263412576</v>
      </c>
    </row>
    <row r="869" spans="29:61">
      <c r="AC869" s="49">
        <v>866</v>
      </c>
      <c r="AD869" s="90">
        <f t="shared" ca="1" si="253"/>
        <v>46902.645708857701</v>
      </c>
      <c r="AE869" s="49" t="str">
        <f t="shared" ca="1" si="254"/>
        <v>EQUIPO 2</v>
      </c>
      <c r="AF869" s="49" t="str">
        <f t="shared" ca="1" si="255"/>
        <v>FIN</v>
      </c>
      <c r="AG869" s="49">
        <f t="shared" ca="1" si="262"/>
        <v>1</v>
      </c>
      <c r="AH869" s="49">
        <f t="shared" ca="1" si="263"/>
        <v>1</v>
      </c>
      <c r="AI869" s="49">
        <f t="shared" ca="1" si="256"/>
        <v>1</v>
      </c>
      <c r="AJ869" s="49">
        <f t="shared" ca="1" si="257"/>
        <v>9900</v>
      </c>
      <c r="AK869" s="49">
        <f t="shared" ca="1" si="258"/>
        <v>94.064051912049763</v>
      </c>
      <c r="AL869" s="49">
        <f t="shared" ca="1" si="259"/>
        <v>931234.11392929265</v>
      </c>
      <c r="AM869" s="49">
        <f t="shared" ca="1" si="252"/>
        <v>931234.11392929265</v>
      </c>
      <c r="AN869" s="49">
        <f t="shared" ca="1" si="260"/>
        <v>2028</v>
      </c>
      <c r="AO869" s="49">
        <f t="shared" ca="1" si="261"/>
        <v>5</v>
      </c>
      <c r="AU869" s="25">
        <v>859</v>
      </c>
      <c r="AV869" s="25">
        <v>0.98769662593578245</v>
      </c>
      <c r="AW869" s="25">
        <v>0.99124005857099828</v>
      </c>
      <c r="AX869" s="25">
        <v>0.98304908229241661</v>
      </c>
      <c r="AY869" s="25">
        <v>0.98663895127058576</v>
      </c>
      <c r="AZ869" s="25">
        <v>0.99039820727774097</v>
      </c>
      <c r="BA869" s="25">
        <v>0.98263764806165865</v>
      </c>
      <c r="BB869" s="25">
        <v>0.99075125629893401</v>
      </c>
      <c r="BC869" s="25">
        <v>0.98065632745439757</v>
      </c>
      <c r="BD869" s="25">
        <v>0.98159126646205963</v>
      </c>
      <c r="BE869" s="25">
        <v>0.9898330024734604</v>
      </c>
      <c r="BF869" s="25">
        <v>0.98513195242999108</v>
      </c>
      <c r="BG869" s="25">
        <v>0.99112893912375444</v>
      </c>
      <c r="BH869" s="25">
        <v>0.98065632745439757</v>
      </c>
      <c r="BI869" s="25">
        <v>0.98675976284797673</v>
      </c>
    </row>
    <row r="870" spans="29:61">
      <c r="AC870" s="49">
        <v>867</v>
      </c>
      <c r="AD870" s="90">
        <f t="shared" ca="1" si="253"/>
        <v>46906.565044354036</v>
      </c>
      <c r="AE870" s="49" t="str">
        <f t="shared" ca="1" si="254"/>
        <v>EQUIPO 2</v>
      </c>
      <c r="AF870" s="49" t="str">
        <f t="shared" ca="1" si="255"/>
        <v>INICIO</v>
      </c>
      <c r="AG870" s="49">
        <f t="shared" ca="1" si="262"/>
        <v>1</v>
      </c>
      <c r="AH870" s="49">
        <f t="shared" ca="1" si="263"/>
        <v>0</v>
      </c>
      <c r="AI870" s="49">
        <f t="shared" ca="1" si="256"/>
        <v>1</v>
      </c>
      <c r="AJ870" s="49">
        <f t="shared" ca="1" si="257"/>
        <v>4500</v>
      </c>
      <c r="AK870" s="49">
        <f t="shared" ca="1" si="258"/>
        <v>3.9131397816818208</v>
      </c>
      <c r="AL870" s="49">
        <f t="shared" ca="1" si="259"/>
        <v>17609.129017568193</v>
      </c>
      <c r="AM870" s="49">
        <f t="shared" ca="1" si="252"/>
        <v>38740.083838650025</v>
      </c>
      <c r="AN870" s="49">
        <f t="shared" ca="1" si="260"/>
        <v>2028</v>
      </c>
      <c r="AO870" s="49">
        <f t="shared" ca="1" si="261"/>
        <v>6</v>
      </c>
      <c r="AU870" s="25">
        <v>860</v>
      </c>
      <c r="AV870" s="25">
        <v>0.98554526398319531</v>
      </c>
      <c r="AW870" s="25">
        <v>0.98307496457701393</v>
      </c>
      <c r="AX870" s="25">
        <v>0.98154497874281144</v>
      </c>
      <c r="AY870" s="25">
        <v>0.99989145102612287</v>
      </c>
      <c r="AZ870" s="25">
        <v>0.98610739289270699</v>
      </c>
      <c r="BA870" s="25">
        <v>0.97720369761556158</v>
      </c>
      <c r="BB870" s="25">
        <v>0.99000595652418422</v>
      </c>
      <c r="BC870" s="25">
        <v>0.99209781070742531</v>
      </c>
      <c r="BD870" s="25">
        <v>0.99141566535404024</v>
      </c>
      <c r="BE870" s="25">
        <v>0.98495022386514852</v>
      </c>
      <c r="BF870" s="25">
        <v>0.9825729521798634</v>
      </c>
      <c r="BG870" s="25">
        <v>0.98756436043109286</v>
      </c>
      <c r="BH870" s="25">
        <v>0.97720369761556158</v>
      </c>
      <c r="BI870" s="25">
        <v>0.98675101966386236</v>
      </c>
    </row>
    <row r="871" spans="29:61">
      <c r="AC871" s="49">
        <v>868</v>
      </c>
      <c r="AD871" s="90">
        <f t="shared" ca="1" si="253"/>
        <v>46906.72809184494</v>
      </c>
      <c r="AE871" s="49" t="str">
        <f t="shared" ca="1" si="254"/>
        <v>EQUIPO 2</v>
      </c>
      <c r="AF871" s="49" t="str">
        <f t="shared" ca="1" si="255"/>
        <v>FIN</v>
      </c>
      <c r="AG871" s="49">
        <f t="shared" ca="1" si="262"/>
        <v>1</v>
      </c>
      <c r="AH871" s="49">
        <f t="shared" ca="1" si="263"/>
        <v>1</v>
      </c>
      <c r="AI871" s="49">
        <f t="shared" ca="1" si="256"/>
        <v>1</v>
      </c>
      <c r="AJ871" s="49">
        <f t="shared" ca="1" si="257"/>
        <v>9900</v>
      </c>
      <c r="AK871" s="49">
        <f t="shared" ca="1" si="258"/>
        <v>137.03574536216911</v>
      </c>
      <c r="AL871" s="49">
        <f t="shared" ca="1" si="259"/>
        <v>1356653.8790854742</v>
      </c>
      <c r="AM871" s="49">
        <f t="shared" ca="1" si="252"/>
        <v>1356653.8790854742</v>
      </c>
      <c r="AN871" s="49">
        <f t="shared" ca="1" si="260"/>
        <v>2028</v>
      </c>
      <c r="AO871" s="49">
        <f t="shared" ca="1" si="261"/>
        <v>6</v>
      </c>
      <c r="AU871" s="25">
        <v>861</v>
      </c>
      <c r="AV871" s="25">
        <v>0.9927805458102904</v>
      </c>
      <c r="AW871" s="25">
        <v>0.98020071801102604</v>
      </c>
      <c r="AX871" s="25">
        <v>0.98154717752670462</v>
      </c>
      <c r="AY871" s="25">
        <v>0.98767423519260689</v>
      </c>
      <c r="AZ871" s="25">
        <v>0.98821066236027855</v>
      </c>
      <c r="BA871" s="25">
        <v>0.97947725225178239</v>
      </c>
      <c r="BB871" s="25">
        <v>0.98186724991785568</v>
      </c>
      <c r="BC871" s="25">
        <v>0.97159716966204779</v>
      </c>
      <c r="BD871" s="25">
        <v>0.98485305864959471</v>
      </c>
      <c r="BE871" s="25">
        <v>0.98837700886205082</v>
      </c>
      <c r="BF871" s="25">
        <v>0.99004561270547031</v>
      </c>
      <c r="BG871" s="25">
        <v>0.98112120318585072</v>
      </c>
      <c r="BH871" s="25">
        <v>0.97159716966204779</v>
      </c>
      <c r="BI871" s="25">
        <v>0.98395448063615065</v>
      </c>
    </row>
    <row r="872" spans="29:61">
      <c r="AC872" s="49">
        <v>869</v>
      </c>
      <c r="AD872" s="90">
        <f t="shared" ca="1" si="253"/>
        <v>46912.437914568363</v>
      </c>
      <c r="AE872" s="49" t="str">
        <f t="shared" ca="1" si="254"/>
        <v>EQUIPO 2</v>
      </c>
      <c r="AF872" s="49" t="str">
        <f t="shared" ca="1" si="255"/>
        <v>INICIO</v>
      </c>
      <c r="AG872" s="49">
        <f t="shared" ca="1" si="262"/>
        <v>1</v>
      </c>
      <c r="AH872" s="49">
        <f t="shared" ca="1" si="263"/>
        <v>0</v>
      </c>
      <c r="AI872" s="49">
        <f t="shared" ca="1" si="256"/>
        <v>1</v>
      </c>
      <c r="AJ872" s="49">
        <f t="shared" ca="1" si="257"/>
        <v>4500</v>
      </c>
      <c r="AK872" s="49">
        <f t="shared" ca="1" si="258"/>
        <v>3.2393245255225338</v>
      </c>
      <c r="AL872" s="49">
        <f t="shared" ca="1" si="259"/>
        <v>14576.960364851402</v>
      </c>
      <c r="AM872" s="49">
        <f t="shared" ca="1" si="252"/>
        <v>32069.312802673085</v>
      </c>
      <c r="AN872" s="49">
        <f t="shared" ca="1" si="260"/>
        <v>2028</v>
      </c>
      <c r="AO872" s="49">
        <f t="shared" ca="1" si="261"/>
        <v>6</v>
      </c>
      <c r="AU872" s="25">
        <v>862</v>
      </c>
      <c r="AV872" s="25">
        <v>0.9972464089206452</v>
      </c>
      <c r="AW872" s="25">
        <v>0.9961614503313404</v>
      </c>
      <c r="AX872" s="25">
        <v>0.98707646044346964</v>
      </c>
      <c r="AY872" s="25">
        <v>1</v>
      </c>
      <c r="AZ872" s="25">
        <v>0.98782955456950616</v>
      </c>
      <c r="BA872" s="25">
        <v>0.98883659000231561</v>
      </c>
      <c r="BB872" s="25">
        <v>0.99031837610935392</v>
      </c>
      <c r="BC872" s="25">
        <v>0.98729786934667529</v>
      </c>
      <c r="BD872" s="25">
        <v>0.98828981298481478</v>
      </c>
      <c r="BE872" s="25">
        <v>0.98879032579524662</v>
      </c>
      <c r="BF872" s="25">
        <v>0.98931360163864357</v>
      </c>
      <c r="BG872" s="25">
        <v>0.99028222337093308</v>
      </c>
      <c r="BH872" s="25">
        <v>0.98707646044346964</v>
      </c>
      <c r="BI872" s="25">
        <v>0.99088226961367931</v>
      </c>
    </row>
    <row r="873" spans="29:61">
      <c r="AC873" s="49">
        <v>870</v>
      </c>
      <c r="AD873" s="90">
        <f t="shared" ca="1" si="253"/>
        <v>46912.572886423593</v>
      </c>
      <c r="AE873" s="49" t="str">
        <f t="shared" ca="1" si="254"/>
        <v>EQUIPO 2</v>
      </c>
      <c r="AF873" s="49" t="str">
        <f t="shared" ca="1" si="255"/>
        <v>FIN</v>
      </c>
      <c r="AG873" s="49">
        <f t="shared" ca="1" si="262"/>
        <v>1</v>
      </c>
      <c r="AH873" s="49">
        <f t="shared" ca="1" si="263"/>
        <v>1</v>
      </c>
      <c r="AI873" s="49">
        <f t="shared" ca="1" si="256"/>
        <v>1</v>
      </c>
      <c r="AJ873" s="49">
        <f t="shared" ca="1" si="257"/>
        <v>9900</v>
      </c>
      <c r="AK873" s="49">
        <f t="shared" ca="1" si="258"/>
        <v>198.16865849029273</v>
      </c>
      <c r="AL873" s="49">
        <f t="shared" ca="1" si="259"/>
        <v>1961869.719053898</v>
      </c>
      <c r="AM873" s="49">
        <f t="shared" ca="1" si="252"/>
        <v>1961869.719053898</v>
      </c>
      <c r="AN873" s="49">
        <f t="shared" ca="1" si="260"/>
        <v>2028</v>
      </c>
      <c r="AO873" s="49">
        <f t="shared" ca="1" si="261"/>
        <v>6</v>
      </c>
      <c r="AU873" s="25">
        <v>863</v>
      </c>
      <c r="AV873" s="25">
        <v>0.99710514706120279</v>
      </c>
      <c r="AW873" s="25">
        <v>0.98374253226294472</v>
      </c>
      <c r="AX873" s="25">
        <v>0.99761799294417886</v>
      </c>
      <c r="AY873" s="25">
        <v>0.98111877935130531</v>
      </c>
      <c r="AZ873" s="25">
        <v>0.9853529842607166</v>
      </c>
      <c r="BA873" s="25">
        <v>0.98269661830870025</v>
      </c>
      <c r="BB873" s="25">
        <v>0.99533386873912189</v>
      </c>
      <c r="BC873" s="25">
        <v>0.98112742927002161</v>
      </c>
      <c r="BD873" s="25">
        <v>0.9833048875243281</v>
      </c>
      <c r="BE873" s="25">
        <v>0.98485087366729707</v>
      </c>
      <c r="BF873" s="25">
        <v>0.98973160773309787</v>
      </c>
      <c r="BG873" s="25">
        <v>0.97619117677946698</v>
      </c>
      <c r="BH873" s="25">
        <v>0.97619117677946698</v>
      </c>
      <c r="BI873" s="25">
        <v>0.98654622930012847</v>
      </c>
    </row>
    <row r="874" spans="29:61">
      <c r="AC874" s="49">
        <v>871</v>
      </c>
      <c r="AD874" s="90">
        <f t="shared" ca="1" si="253"/>
        <v>46920.829913860689</v>
      </c>
      <c r="AE874" s="49" t="str">
        <f t="shared" ca="1" si="254"/>
        <v>EQUIPO 2</v>
      </c>
      <c r="AF874" s="49" t="str">
        <f t="shared" ca="1" si="255"/>
        <v>INICIO</v>
      </c>
      <c r="AG874" s="49">
        <f t="shared" ca="1" si="262"/>
        <v>1</v>
      </c>
      <c r="AH874" s="49">
        <f t="shared" ca="1" si="263"/>
        <v>0</v>
      </c>
      <c r="AI874" s="49">
        <f t="shared" ca="1" si="256"/>
        <v>1</v>
      </c>
      <c r="AJ874" s="49">
        <f t="shared" ca="1" si="257"/>
        <v>4500</v>
      </c>
      <c r="AK874" s="49">
        <f t="shared" ca="1" si="258"/>
        <v>3.6516790157184005</v>
      </c>
      <c r="AL874" s="49">
        <f t="shared" ca="1" si="259"/>
        <v>16432.555570732802</v>
      </c>
      <c r="AM874" s="49">
        <f t="shared" ca="1" si="252"/>
        <v>36151.622255612165</v>
      </c>
      <c r="AN874" s="49">
        <f t="shared" ca="1" si="260"/>
        <v>2028</v>
      </c>
      <c r="AO874" s="49">
        <f t="shared" ca="1" si="261"/>
        <v>6</v>
      </c>
      <c r="AU874" s="25">
        <v>864</v>
      </c>
      <c r="AV874" s="25">
        <v>0.99478402544072264</v>
      </c>
      <c r="AW874" s="25">
        <v>0.99757354046590041</v>
      </c>
      <c r="AX874" s="25">
        <v>0.98219239188987129</v>
      </c>
      <c r="AY874" s="25">
        <v>0.97466265321328416</v>
      </c>
      <c r="AZ874" s="25">
        <v>0.98539627602209867</v>
      </c>
      <c r="BA874" s="25">
        <v>0.98649697514593926</v>
      </c>
      <c r="BB874" s="25">
        <v>0.99362469161408307</v>
      </c>
      <c r="BC874" s="25">
        <v>0.99079920766686869</v>
      </c>
      <c r="BD874" s="25">
        <v>0.99325200153577986</v>
      </c>
      <c r="BE874" s="25">
        <v>0.98790997602856778</v>
      </c>
      <c r="BF874" s="25">
        <v>0.98546552658711639</v>
      </c>
      <c r="BG874" s="25">
        <v>0.99271805307054539</v>
      </c>
      <c r="BH874" s="25">
        <v>0.97466265321328416</v>
      </c>
      <c r="BI874" s="25">
        <v>0.98884822242362624</v>
      </c>
    </row>
    <row r="875" spans="29:61">
      <c r="AC875" s="49">
        <v>872</v>
      </c>
      <c r="AD875" s="90">
        <f t="shared" ca="1" si="253"/>
        <v>46920.982067153011</v>
      </c>
      <c r="AE875" s="49" t="str">
        <f t="shared" ca="1" si="254"/>
        <v>EQUIPO 2</v>
      </c>
      <c r="AF875" s="49" t="str">
        <f t="shared" ca="1" si="255"/>
        <v>FIN</v>
      </c>
      <c r="AG875" s="49">
        <f t="shared" ca="1" si="262"/>
        <v>1</v>
      </c>
      <c r="AH875" s="49">
        <f t="shared" ca="1" si="263"/>
        <v>1</v>
      </c>
      <c r="AI875" s="49">
        <f t="shared" ca="1" si="256"/>
        <v>1</v>
      </c>
      <c r="AJ875" s="49">
        <f t="shared" ca="1" si="257"/>
        <v>9900</v>
      </c>
      <c r="AK875" s="49">
        <f t="shared" ca="1" si="258"/>
        <v>153.35440989921335</v>
      </c>
      <c r="AL875" s="49">
        <f t="shared" ca="1" si="259"/>
        <v>1518208.6580022122</v>
      </c>
      <c r="AM875" s="49">
        <f t="shared" ca="1" si="252"/>
        <v>1518208.6580022122</v>
      </c>
      <c r="AN875" s="49">
        <f t="shared" ca="1" si="260"/>
        <v>2028</v>
      </c>
      <c r="AO875" s="49">
        <f t="shared" ca="1" si="261"/>
        <v>6</v>
      </c>
      <c r="AU875" s="25">
        <v>865</v>
      </c>
      <c r="AV875" s="25">
        <v>0.99755146601673905</v>
      </c>
      <c r="AW875" s="25">
        <v>0.98962170586288756</v>
      </c>
      <c r="AX875" s="25">
        <v>0.98368599315512251</v>
      </c>
      <c r="AY875" s="25">
        <v>0.99682346174950587</v>
      </c>
      <c r="AZ875" s="25">
        <v>0.98152285952955209</v>
      </c>
      <c r="BA875" s="25">
        <v>0.9931708029864682</v>
      </c>
      <c r="BB875" s="25">
        <v>0.98859297663785994</v>
      </c>
      <c r="BC875" s="25">
        <v>0.98370837570868341</v>
      </c>
      <c r="BD875" s="25">
        <v>0.98582314718635033</v>
      </c>
      <c r="BE875" s="25">
        <v>0.99035233159974911</v>
      </c>
      <c r="BF875" s="25">
        <v>0.99044897007148736</v>
      </c>
      <c r="BG875" s="25">
        <v>0.98738945625004448</v>
      </c>
      <c r="BH875" s="25">
        <v>0.98152285952955209</v>
      </c>
      <c r="BI875" s="25">
        <v>0.98897010397083829</v>
      </c>
    </row>
    <row r="876" spans="29:61">
      <c r="AC876" s="49">
        <v>873</v>
      </c>
      <c r="AD876" s="90">
        <f t="shared" ca="1" si="253"/>
        <v>46927.371834232144</v>
      </c>
      <c r="AE876" s="49" t="str">
        <f t="shared" ca="1" si="254"/>
        <v>EQUIPO 2</v>
      </c>
      <c r="AF876" s="49" t="str">
        <f t="shared" ca="1" si="255"/>
        <v>INICIO</v>
      </c>
      <c r="AG876" s="49">
        <f t="shared" ca="1" si="262"/>
        <v>1</v>
      </c>
      <c r="AH876" s="49">
        <f t="shared" ca="1" si="263"/>
        <v>0</v>
      </c>
      <c r="AI876" s="49">
        <f t="shared" ca="1" si="256"/>
        <v>1</v>
      </c>
      <c r="AJ876" s="49">
        <f t="shared" ca="1" si="257"/>
        <v>4500</v>
      </c>
      <c r="AK876" s="49">
        <f t="shared" ca="1" si="258"/>
        <v>3.2904915226972662</v>
      </c>
      <c r="AL876" s="49">
        <f t="shared" ca="1" si="259"/>
        <v>14807.211852137698</v>
      </c>
      <c r="AM876" s="49">
        <f t="shared" ca="1" si="252"/>
        <v>32575.866074702935</v>
      </c>
      <c r="AN876" s="49">
        <f t="shared" ca="1" si="260"/>
        <v>2028</v>
      </c>
      <c r="AO876" s="49">
        <f t="shared" ca="1" si="261"/>
        <v>6</v>
      </c>
      <c r="AU876" s="25">
        <v>866</v>
      </c>
      <c r="AV876" s="25">
        <v>0.98467348749565475</v>
      </c>
      <c r="AW876" s="25">
        <v>0.98529398502264165</v>
      </c>
      <c r="AX876" s="25">
        <v>0.99080937222726229</v>
      </c>
      <c r="AY876" s="25">
        <v>0.99454103271615735</v>
      </c>
      <c r="AZ876" s="25">
        <v>0.98358338278217883</v>
      </c>
      <c r="BA876" s="25">
        <v>0.98896004208751631</v>
      </c>
      <c r="BB876" s="25">
        <v>0.98504195901232572</v>
      </c>
      <c r="BC876" s="25">
        <v>0.98777512480958141</v>
      </c>
      <c r="BD876" s="25">
        <v>0.98185559520238486</v>
      </c>
      <c r="BE876" s="25">
        <v>0.98772658230421495</v>
      </c>
      <c r="BF876" s="25">
        <v>0.98798187895129874</v>
      </c>
      <c r="BG876" s="25">
        <v>0.9826350776516245</v>
      </c>
      <c r="BH876" s="25">
        <v>0.98185559520238486</v>
      </c>
      <c r="BI876" s="25">
        <v>0.98666901231960413</v>
      </c>
    </row>
    <row r="877" spans="29:61">
      <c r="AC877" s="49">
        <v>874</v>
      </c>
      <c r="AD877" s="90">
        <f t="shared" ca="1" si="253"/>
        <v>46927.50893804559</v>
      </c>
      <c r="AE877" s="49" t="str">
        <f t="shared" ca="1" si="254"/>
        <v>EQUIPO 2</v>
      </c>
      <c r="AF877" s="49" t="str">
        <f t="shared" ca="1" si="255"/>
        <v>FIN</v>
      </c>
      <c r="AG877" s="49">
        <f t="shared" ca="1" si="262"/>
        <v>1</v>
      </c>
      <c r="AH877" s="49">
        <f t="shared" ca="1" si="263"/>
        <v>1</v>
      </c>
      <c r="AI877" s="49">
        <f t="shared" ca="1" si="256"/>
        <v>1</v>
      </c>
      <c r="AJ877" s="49">
        <f t="shared" ca="1" si="257"/>
        <v>9900</v>
      </c>
      <c r="AK877" s="49">
        <f t="shared" ca="1" si="258"/>
        <v>15.594970888865646</v>
      </c>
      <c r="AL877" s="49">
        <f t="shared" ca="1" si="259"/>
        <v>154390.2117997699</v>
      </c>
      <c r="AM877" s="49">
        <f t="shared" ca="1" si="252"/>
        <v>154390.2117997699</v>
      </c>
      <c r="AN877" s="49">
        <f t="shared" ca="1" si="260"/>
        <v>2028</v>
      </c>
      <c r="AO877" s="49">
        <f t="shared" ca="1" si="261"/>
        <v>6</v>
      </c>
      <c r="AU877" s="25">
        <v>867</v>
      </c>
      <c r="AV877" s="25">
        <v>0.97604634772228149</v>
      </c>
      <c r="AW877" s="25">
        <v>0.99343687973606198</v>
      </c>
      <c r="AX877" s="25">
        <v>0.97712121412400077</v>
      </c>
      <c r="AY877" s="25">
        <v>0.99480966365298595</v>
      </c>
      <c r="AZ877" s="25">
        <v>0.98771229148474093</v>
      </c>
      <c r="BA877" s="25">
        <v>0.9932914550604024</v>
      </c>
      <c r="BB877" s="25">
        <v>0.98871038058074801</v>
      </c>
      <c r="BC877" s="25">
        <v>0.97861054097337541</v>
      </c>
      <c r="BD877" s="25">
        <v>0.97707865246115999</v>
      </c>
      <c r="BE877" s="25">
        <v>0.97902336761944242</v>
      </c>
      <c r="BF877" s="25">
        <v>0.99009022631335852</v>
      </c>
      <c r="BG877" s="25">
        <v>0.98820147925969981</v>
      </c>
      <c r="BH877" s="25">
        <v>0.97604634772228149</v>
      </c>
      <c r="BI877" s="25">
        <v>0.98527572577426747</v>
      </c>
    </row>
    <row r="878" spans="29:61">
      <c r="AC878" s="49">
        <v>875</v>
      </c>
      <c r="AD878" s="90">
        <f t="shared" ca="1" si="253"/>
        <v>46928.158728499293</v>
      </c>
      <c r="AE878" s="49" t="str">
        <f t="shared" ca="1" si="254"/>
        <v>EQUIPO 2</v>
      </c>
      <c r="AF878" s="49" t="str">
        <f t="shared" ca="1" si="255"/>
        <v>INICIO</v>
      </c>
      <c r="AG878" s="49">
        <f t="shared" ca="1" si="262"/>
        <v>1</v>
      </c>
      <c r="AH878" s="49">
        <f t="shared" ca="1" si="263"/>
        <v>0</v>
      </c>
      <c r="AI878" s="49">
        <f t="shared" ca="1" si="256"/>
        <v>1</v>
      </c>
      <c r="AJ878" s="49">
        <f t="shared" ca="1" si="257"/>
        <v>4500</v>
      </c>
      <c r="AK878" s="49">
        <f t="shared" ca="1" si="258"/>
        <v>3.5210092679481022</v>
      </c>
      <c r="AL878" s="49">
        <f t="shared" ca="1" si="259"/>
        <v>15844.54170576646</v>
      </c>
      <c r="AM878" s="49">
        <f t="shared" ca="1" si="252"/>
        <v>34857.991752686212</v>
      </c>
      <c r="AN878" s="49">
        <f t="shared" ca="1" si="260"/>
        <v>2028</v>
      </c>
      <c r="AO878" s="49">
        <f t="shared" ca="1" si="261"/>
        <v>6</v>
      </c>
      <c r="AU878" s="25">
        <v>868</v>
      </c>
      <c r="AV878" s="25">
        <v>0.98297173729608245</v>
      </c>
      <c r="AW878" s="25">
        <v>0.9864433470124595</v>
      </c>
      <c r="AX878" s="25">
        <v>0.97891704692171388</v>
      </c>
      <c r="AY878" s="25">
        <v>0.98693306339271936</v>
      </c>
      <c r="AZ878" s="25">
        <v>0.99060885061622461</v>
      </c>
      <c r="BA878" s="25">
        <v>0.9801206083887144</v>
      </c>
      <c r="BB878" s="25">
        <v>0.98782787122991977</v>
      </c>
      <c r="BC878" s="25">
        <v>0.98058012686612483</v>
      </c>
      <c r="BD878" s="25">
        <v>0.99480423528821071</v>
      </c>
      <c r="BE878" s="25">
        <v>0.98351501125096041</v>
      </c>
      <c r="BF878" s="25">
        <v>0.98498237012053413</v>
      </c>
      <c r="BG878" s="25">
        <v>0.98449247724193001</v>
      </c>
      <c r="BH878" s="25">
        <v>0.97891704692171388</v>
      </c>
      <c r="BI878" s="25">
        <v>0.98520176734669551</v>
      </c>
    </row>
    <row r="879" spans="29:61">
      <c r="AC879" s="49">
        <v>876</v>
      </c>
      <c r="AD879" s="90">
        <f t="shared" ca="1" si="253"/>
        <v>46928.305437218791</v>
      </c>
      <c r="AE879" s="49" t="str">
        <f t="shared" ca="1" si="254"/>
        <v>EQUIPO 2</v>
      </c>
      <c r="AF879" s="49" t="str">
        <f t="shared" ca="1" si="255"/>
        <v>FIN</v>
      </c>
      <c r="AG879" s="49">
        <f t="shared" ca="1" si="262"/>
        <v>1</v>
      </c>
      <c r="AH879" s="49">
        <f t="shared" ca="1" si="263"/>
        <v>1</v>
      </c>
      <c r="AI879" s="49">
        <f t="shared" ca="1" si="256"/>
        <v>1</v>
      </c>
      <c r="AJ879" s="49">
        <f t="shared" ca="1" si="257"/>
        <v>9900</v>
      </c>
      <c r="AK879" s="49">
        <f t="shared" ca="1" si="258"/>
        <v>95.720587364688981</v>
      </c>
      <c r="AL879" s="49">
        <f t="shared" ca="1" si="259"/>
        <v>947633.81491042092</v>
      </c>
      <c r="AM879" s="49">
        <f t="shared" ca="1" si="252"/>
        <v>947633.81491042092</v>
      </c>
      <c r="AN879" s="49">
        <f t="shared" ca="1" si="260"/>
        <v>2028</v>
      </c>
      <c r="AO879" s="49">
        <f t="shared" ca="1" si="261"/>
        <v>6</v>
      </c>
      <c r="AU879" s="25">
        <v>869</v>
      </c>
      <c r="AV879" s="25">
        <v>0.98853424179074911</v>
      </c>
      <c r="AW879" s="25">
        <v>0.9955059681080265</v>
      </c>
      <c r="AX879" s="25">
        <v>0.98363596373425843</v>
      </c>
      <c r="AY879" s="25">
        <v>0.98475445260706906</v>
      </c>
      <c r="AZ879" s="25">
        <v>0.98821912986720351</v>
      </c>
      <c r="BA879" s="25">
        <v>0.98661368147507089</v>
      </c>
      <c r="BB879" s="25">
        <v>0.99086439388639302</v>
      </c>
      <c r="BC879" s="25">
        <v>0.97595736090251262</v>
      </c>
      <c r="BD879" s="25">
        <v>0.9889802902939836</v>
      </c>
      <c r="BE879" s="25">
        <v>0.98673618254399842</v>
      </c>
      <c r="BF879" s="25">
        <v>0.99081268630034181</v>
      </c>
      <c r="BG879" s="25">
        <v>0.98775952126212208</v>
      </c>
      <c r="BH879" s="25">
        <v>0.97595736090251262</v>
      </c>
      <c r="BI879" s="25">
        <v>0.98740659925379093</v>
      </c>
    </row>
    <row r="880" spans="29:61">
      <c r="AC880" s="49">
        <v>877</v>
      </c>
      <c r="AD880" s="90">
        <f t="shared" ca="1" si="253"/>
        <v>46932.293795025653</v>
      </c>
      <c r="AE880" s="49" t="str">
        <f t="shared" ca="1" si="254"/>
        <v>EQUIPO 2</v>
      </c>
      <c r="AF880" s="49" t="str">
        <f t="shared" ca="1" si="255"/>
        <v>INICIO</v>
      </c>
      <c r="AG880" s="49">
        <f t="shared" ca="1" si="262"/>
        <v>1</v>
      </c>
      <c r="AH880" s="49">
        <f t="shared" ca="1" si="263"/>
        <v>0</v>
      </c>
      <c r="AI880" s="49">
        <f t="shared" ca="1" si="256"/>
        <v>1</v>
      </c>
      <c r="AJ880" s="49">
        <f t="shared" ca="1" si="257"/>
        <v>4500</v>
      </c>
      <c r="AK880" s="49">
        <f t="shared" ca="1" si="258"/>
        <v>4.0340180533239618</v>
      </c>
      <c r="AL880" s="49">
        <f t="shared" ca="1" si="259"/>
        <v>18153.081239957828</v>
      </c>
      <c r="AM880" s="49">
        <f t="shared" ca="1" si="252"/>
        <v>39936.778727907222</v>
      </c>
      <c r="AN880" s="49">
        <f t="shared" ca="1" si="260"/>
        <v>2028</v>
      </c>
      <c r="AO880" s="49">
        <f t="shared" ca="1" si="261"/>
        <v>6</v>
      </c>
      <c r="AU880" s="25">
        <v>870</v>
      </c>
      <c r="AV880" s="25">
        <v>0.97847584337492144</v>
      </c>
      <c r="AW880" s="25">
        <v>0.9838963307452786</v>
      </c>
      <c r="AX880" s="25">
        <v>0.98627945346178869</v>
      </c>
      <c r="AY880" s="25">
        <v>0.99221648889602854</v>
      </c>
      <c r="AZ880" s="25">
        <v>0.98051287843170665</v>
      </c>
      <c r="BA880" s="25">
        <v>0.97946448397686459</v>
      </c>
      <c r="BB880" s="25">
        <v>0.9770264522554829</v>
      </c>
      <c r="BC880" s="25">
        <v>0.98759477496785253</v>
      </c>
      <c r="BD880" s="25">
        <v>0.98189493975812647</v>
      </c>
      <c r="BE880" s="25">
        <v>0.97937571238793741</v>
      </c>
      <c r="BF880" s="25">
        <v>0.97878798398726796</v>
      </c>
      <c r="BG880" s="25">
        <v>0.9790183048395279</v>
      </c>
      <c r="BH880" s="25">
        <v>0.9770264522554829</v>
      </c>
      <c r="BI880" s="25">
        <v>0.98197227536046927</v>
      </c>
    </row>
    <row r="881" spans="29:61">
      <c r="AC881" s="49">
        <v>878</v>
      </c>
      <c r="AD881" s="90">
        <f t="shared" ca="1" si="253"/>
        <v>46932.461879111208</v>
      </c>
      <c r="AE881" s="49" t="str">
        <f t="shared" ca="1" si="254"/>
        <v>EQUIPO 2</v>
      </c>
      <c r="AF881" s="49" t="str">
        <f t="shared" ca="1" si="255"/>
        <v>FIN</v>
      </c>
      <c r="AG881" s="49">
        <f t="shared" ca="1" si="262"/>
        <v>1</v>
      </c>
      <c r="AH881" s="49">
        <f t="shared" ca="1" si="263"/>
        <v>1</v>
      </c>
      <c r="AI881" s="49">
        <f t="shared" ca="1" si="256"/>
        <v>1</v>
      </c>
      <c r="AJ881" s="49">
        <f t="shared" ca="1" si="257"/>
        <v>9900</v>
      </c>
      <c r="AK881" s="49">
        <f t="shared" ca="1" si="258"/>
        <v>225.68682508118218</v>
      </c>
      <c r="AL881" s="49">
        <f t="shared" ca="1" si="259"/>
        <v>2234299.5683037033</v>
      </c>
      <c r="AM881" s="49">
        <f t="shared" ca="1" si="252"/>
        <v>2234299.5683037033</v>
      </c>
      <c r="AN881" s="49">
        <f t="shared" ca="1" si="260"/>
        <v>2028</v>
      </c>
      <c r="AO881" s="49">
        <f t="shared" ca="1" si="261"/>
        <v>6</v>
      </c>
      <c r="AU881" s="25">
        <v>871</v>
      </c>
      <c r="AV881" s="25">
        <v>0.99615934931760863</v>
      </c>
      <c r="AW881" s="25">
        <v>0.97769435839564089</v>
      </c>
      <c r="AX881" s="25">
        <v>0.99083517868974558</v>
      </c>
      <c r="AY881" s="25">
        <v>0.97874373587185448</v>
      </c>
      <c r="AZ881" s="25">
        <v>0.99207867193046451</v>
      </c>
      <c r="BA881" s="25">
        <v>0.9872304146998927</v>
      </c>
      <c r="BB881" s="25">
        <v>0.98680591697710685</v>
      </c>
      <c r="BC881" s="25">
        <v>0.98867036883702086</v>
      </c>
      <c r="BD881" s="25">
        <v>0.99542618778684788</v>
      </c>
      <c r="BE881" s="25">
        <v>0.98484774130570907</v>
      </c>
      <c r="BF881" s="25">
        <v>0.97172944992860044</v>
      </c>
      <c r="BG881" s="25">
        <v>0.98247135999366497</v>
      </c>
      <c r="BH881" s="25">
        <v>0.97172944992860044</v>
      </c>
      <c r="BI881" s="25">
        <v>0.98611905193249372</v>
      </c>
    </row>
    <row r="882" spans="29:61">
      <c r="AC882" s="49">
        <v>879</v>
      </c>
      <c r="AD882" s="90">
        <f t="shared" ca="1" si="253"/>
        <v>46941.865496822924</v>
      </c>
      <c r="AE882" s="49" t="str">
        <f t="shared" ca="1" si="254"/>
        <v>EQUIPO 2</v>
      </c>
      <c r="AF882" s="49" t="str">
        <f t="shared" ca="1" si="255"/>
        <v>INICIO</v>
      </c>
      <c r="AG882" s="49">
        <f t="shared" ca="1" si="262"/>
        <v>1</v>
      </c>
      <c r="AH882" s="49">
        <f t="shared" ca="1" si="263"/>
        <v>0</v>
      </c>
      <c r="AI882" s="49">
        <f t="shared" ca="1" si="256"/>
        <v>1</v>
      </c>
      <c r="AJ882" s="49">
        <f t="shared" ca="1" si="257"/>
        <v>4500</v>
      </c>
      <c r="AK882" s="49">
        <f t="shared" ca="1" si="258"/>
        <v>3.6529537565074861</v>
      </c>
      <c r="AL882" s="49">
        <f t="shared" ca="1" si="259"/>
        <v>16438.291904283687</v>
      </c>
      <c r="AM882" s="49">
        <f t="shared" ca="1" si="252"/>
        <v>36164.242189424112</v>
      </c>
      <c r="AN882" s="49">
        <f t="shared" ca="1" si="260"/>
        <v>2028</v>
      </c>
      <c r="AO882" s="49">
        <f t="shared" ca="1" si="261"/>
        <v>7</v>
      </c>
      <c r="AU882" s="25">
        <v>872</v>
      </c>
      <c r="AV882" s="25">
        <v>0.96785845702823159</v>
      </c>
      <c r="AW882" s="25">
        <v>0.98477221956473404</v>
      </c>
      <c r="AX882" s="25">
        <v>0.9893871181479521</v>
      </c>
      <c r="AY882" s="25">
        <v>0.98728388581149407</v>
      </c>
      <c r="AZ882" s="25">
        <v>0.98485134228240956</v>
      </c>
      <c r="BA882" s="25">
        <v>0.98607354559505689</v>
      </c>
      <c r="BB882" s="25">
        <v>0.98622641503212449</v>
      </c>
      <c r="BC882" s="25">
        <v>0.98579741994820347</v>
      </c>
      <c r="BD882" s="25">
        <v>0.99108313213393884</v>
      </c>
      <c r="BE882" s="25">
        <v>0.98622007164432457</v>
      </c>
      <c r="BF882" s="25">
        <v>0.99112278094661177</v>
      </c>
      <c r="BG882" s="25">
        <v>0.98720992411163944</v>
      </c>
      <c r="BH882" s="25">
        <v>0.96785845702823159</v>
      </c>
      <c r="BI882" s="25">
        <v>0.98567608717450905</v>
      </c>
    </row>
    <row r="883" spans="29:61">
      <c r="AC883" s="49">
        <v>880</v>
      </c>
      <c r="AD883" s="90">
        <f t="shared" ca="1" si="253"/>
        <v>46942.017703229445</v>
      </c>
      <c r="AE883" s="49" t="str">
        <f t="shared" ca="1" si="254"/>
        <v>EQUIPO 2</v>
      </c>
      <c r="AF883" s="49" t="str">
        <f t="shared" ca="1" si="255"/>
        <v>FIN</v>
      </c>
      <c r="AG883" s="49">
        <f t="shared" ca="1" si="262"/>
        <v>1</v>
      </c>
      <c r="AH883" s="49">
        <f t="shared" ca="1" si="263"/>
        <v>1</v>
      </c>
      <c r="AI883" s="49">
        <f t="shared" ca="1" si="256"/>
        <v>1</v>
      </c>
      <c r="AJ883" s="49">
        <f t="shared" ca="1" si="257"/>
        <v>9900</v>
      </c>
      <c r="AK883" s="49">
        <f t="shared" ca="1" si="258"/>
        <v>57.743253683613148</v>
      </c>
      <c r="AL883" s="49">
        <f t="shared" ca="1" si="259"/>
        <v>571658.21146777016</v>
      </c>
      <c r="AM883" s="49">
        <f t="shared" ca="1" si="252"/>
        <v>571658.21146777016</v>
      </c>
      <c r="AN883" s="49">
        <f t="shared" ca="1" si="260"/>
        <v>2028</v>
      </c>
      <c r="AO883" s="49">
        <f t="shared" ca="1" si="261"/>
        <v>7</v>
      </c>
      <c r="AU883" s="25">
        <v>873</v>
      </c>
      <c r="AV883" s="25">
        <v>0.98804117009183912</v>
      </c>
      <c r="AW883" s="25">
        <v>0.99774461233798251</v>
      </c>
      <c r="AX883" s="25">
        <v>0.98811771932397385</v>
      </c>
      <c r="AY883" s="25">
        <v>0.97602174479302972</v>
      </c>
      <c r="AZ883" s="25">
        <v>0.98847720016711005</v>
      </c>
      <c r="BA883" s="25">
        <v>0.97930277838123869</v>
      </c>
      <c r="BB883" s="25">
        <v>0.99018572139260719</v>
      </c>
      <c r="BC883" s="25">
        <v>0.98097893172697781</v>
      </c>
      <c r="BD883" s="25">
        <v>0.98206700750988007</v>
      </c>
      <c r="BE883" s="25">
        <v>0.98375427280053396</v>
      </c>
      <c r="BF883" s="25">
        <v>0.98452872406873426</v>
      </c>
      <c r="BG883" s="25">
        <v>0.98407942217104649</v>
      </c>
      <c r="BH883" s="25">
        <v>0.97602174479302972</v>
      </c>
      <c r="BI883" s="25">
        <v>0.98537359344949504</v>
      </c>
    </row>
    <row r="884" spans="29:61">
      <c r="AC884" s="49">
        <v>881</v>
      </c>
      <c r="AD884" s="90">
        <f t="shared" ca="1" si="253"/>
        <v>46944.423672132929</v>
      </c>
      <c r="AE884" s="49" t="str">
        <f t="shared" ca="1" si="254"/>
        <v>EQUIPO 2</v>
      </c>
      <c r="AF884" s="49" t="str">
        <f t="shared" ca="1" si="255"/>
        <v>INICIO</v>
      </c>
      <c r="AG884" s="49">
        <f t="shared" ca="1" si="262"/>
        <v>1</v>
      </c>
      <c r="AH884" s="49">
        <f t="shared" ca="1" si="263"/>
        <v>0</v>
      </c>
      <c r="AI884" s="49">
        <f t="shared" ca="1" si="256"/>
        <v>1</v>
      </c>
      <c r="AJ884" s="49">
        <f t="shared" ca="1" si="257"/>
        <v>4500</v>
      </c>
      <c r="AK884" s="49">
        <f t="shared" ca="1" si="258"/>
        <v>3.953657029545866</v>
      </c>
      <c r="AL884" s="49">
        <f t="shared" ca="1" si="259"/>
        <v>17791.456632956397</v>
      </c>
      <c r="AM884" s="49">
        <f t="shared" ca="1" si="252"/>
        <v>39141.204592504073</v>
      </c>
      <c r="AN884" s="49">
        <f t="shared" ca="1" si="260"/>
        <v>2028</v>
      </c>
      <c r="AO884" s="49">
        <f t="shared" ca="1" si="261"/>
        <v>7</v>
      </c>
      <c r="AU884" s="25">
        <v>874</v>
      </c>
      <c r="AV884" s="25">
        <v>0.97549590955933341</v>
      </c>
      <c r="AW884" s="25">
        <v>0.97954958507388656</v>
      </c>
      <c r="AX884" s="25">
        <v>0.98880729505816078</v>
      </c>
      <c r="AY884" s="25">
        <v>0.99208711649920278</v>
      </c>
      <c r="AZ884" s="25">
        <v>0.97851867642010137</v>
      </c>
      <c r="BA884" s="25">
        <v>0.99395908338986139</v>
      </c>
      <c r="BB884" s="25">
        <v>0.98372447134321717</v>
      </c>
      <c r="BC884" s="25">
        <v>0.99175817926681542</v>
      </c>
      <c r="BD884" s="25">
        <v>0.97741632162464187</v>
      </c>
      <c r="BE884" s="25">
        <v>0.97624491425128279</v>
      </c>
      <c r="BF884" s="25">
        <v>0.98735881451864371</v>
      </c>
      <c r="BG884" s="25">
        <v>0.9809957496475411</v>
      </c>
      <c r="BH884" s="25">
        <v>0.97549590955933341</v>
      </c>
      <c r="BI884" s="25">
        <v>0.98372209939726329</v>
      </c>
    </row>
    <row r="885" spans="29:61">
      <c r="AC885" s="49">
        <v>882</v>
      </c>
      <c r="AD885" s="90">
        <f t="shared" ca="1" si="253"/>
        <v>46944.588407842493</v>
      </c>
      <c r="AE885" s="49" t="str">
        <f t="shared" ca="1" si="254"/>
        <v>EQUIPO 2</v>
      </c>
      <c r="AF885" s="49" t="str">
        <f t="shared" ca="1" si="255"/>
        <v>FIN</v>
      </c>
      <c r="AG885" s="49">
        <f t="shared" ca="1" si="262"/>
        <v>1</v>
      </c>
      <c r="AH885" s="49">
        <f t="shared" ca="1" si="263"/>
        <v>1</v>
      </c>
      <c r="AI885" s="49">
        <f t="shared" ca="1" si="256"/>
        <v>1</v>
      </c>
      <c r="AJ885" s="49">
        <f t="shared" ca="1" si="257"/>
        <v>9900</v>
      </c>
      <c r="AK885" s="49">
        <f t="shared" ca="1" si="258"/>
        <v>173.35768396180356</v>
      </c>
      <c r="AL885" s="49">
        <f t="shared" ca="1" si="259"/>
        <v>1716241.0712218552</v>
      </c>
      <c r="AM885" s="49">
        <f t="shared" ca="1" si="252"/>
        <v>1716241.0712218552</v>
      </c>
      <c r="AN885" s="49">
        <f t="shared" ca="1" si="260"/>
        <v>2028</v>
      </c>
      <c r="AO885" s="49">
        <f t="shared" ca="1" si="261"/>
        <v>7</v>
      </c>
      <c r="AU885" s="25">
        <v>875</v>
      </c>
      <c r="AV885" s="25">
        <v>0.99470824604372443</v>
      </c>
      <c r="AW885" s="25">
        <v>0.98414267966732594</v>
      </c>
      <c r="AX885" s="25">
        <v>0.98735726434487647</v>
      </c>
      <c r="AY885" s="25">
        <v>0.97713211025627766</v>
      </c>
      <c r="AZ885" s="25">
        <v>0.98396848818885818</v>
      </c>
      <c r="BA885" s="25">
        <v>0.98508670784358388</v>
      </c>
      <c r="BB885" s="25">
        <v>0.98334242290315976</v>
      </c>
      <c r="BC885" s="25">
        <v>0.99120101413019723</v>
      </c>
      <c r="BD885" s="25">
        <v>0.98869792825431935</v>
      </c>
      <c r="BE885" s="25">
        <v>0.99259318360779158</v>
      </c>
      <c r="BF885" s="25">
        <v>0.98625349747096391</v>
      </c>
      <c r="BG885" s="25">
        <v>0.99281660257552751</v>
      </c>
      <c r="BH885" s="25">
        <v>0.97713211025627766</v>
      </c>
      <c r="BI885" s="25">
        <v>0.98733605125377399</v>
      </c>
    </row>
    <row r="886" spans="29:61">
      <c r="AC886" s="49">
        <v>883</v>
      </c>
      <c r="AD886" s="90">
        <f t="shared" ca="1" si="253"/>
        <v>46951.811644674235</v>
      </c>
      <c r="AE886" s="49" t="str">
        <f t="shared" ca="1" si="254"/>
        <v>EQUIPO 2</v>
      </c>
      <c r="AF886" s="49" t="str">
        <f t="shared" ca="1" si="255"/>
        <v>INICIO</v>
      </c>
      <c r="AG886" s="49">
        <f t="shared" ca="1" si="262"/>
        <v>1</v>
      </c>
      <c r="AH886" s="49">
        <f t="shared" ca="1" si="263"/>
        <v>0</v>
      </c>
      <c r="AI886" s="49">
        <f t="shared" ca="1" si="256"/>
        <v>1</v>
      </c>
      <c r="AJ886" s="49">
        <f t="shared" ca="1" si="257"/>
        <v>4500</v>
      </c>
      <c r="AK886" s="49">
        <f t="shared" ca="1" si="258"/>
        <v>3.472465398372151</v>
      </c>
      <c r="AL886" s="49">
        <f t="shared" ca="1" si="259"/>
        <v>15626.094292674679</v>
      </c>
      <c r="AM886" s="49">
        <f t="shared" ca="1" si="252"/>
        <v>34377.407443884294</v>
      </c>
      <c r="AN886" s="49">
        <f t="shared" ca="1" si="260"/>
        <v>2028</v>
      </c>
      <c r="AO886" s="49">
        <f t="shared" ca="1" si="261"/>
        <v>7</v>
      </c>
      <c r="AU886" s="25">
        <v>876</v>
      </c>
      <c r="AV886" s="25">
        <v>0.99037141521575089</v>
      </c>
      <c r="AW886" s="25">
        <v>0.98510877192814572</v>
      </c>
      <c r="AX886" s="25">
        <v>0.98822308282343219</v>
      </c>
      <c r="AY886" s="25">
        <v>0.97565657662368743</v>
      </c>
      <c r="AZ886" s="25">
        <v>0.99214594371769527</v>
      </c>
      <c r="BA886" s="25">
        <v>0.98474045572191682</v>
      </c>
      <c r="BB886" s="25">
        <v>0.98517168139608469</v>
      </c>
      <c r="BC886" s="25">
        <v>0.99044297920574376</v>
      </c>
      <c r="BD886" s="25">
        <v>0.98765558904835615</v>
      </c>
      <c r="BE886" s="25">
        <v>0.99489029347723312</v>
      </c>
      <c r="BF886" s="25">
        <v>0.9896566385219614</v>
      </c>
      <c r="BG886" s="25">
        <v>0.9872963457589623</v>
      </c>
      <c r="BH886" s="25">
        <v>0.97565657662368743</v>
      </c>
      <c r="BI886" s="25">
        <v>0.98769855276184015</v>
      </c>
    </row>
    <row r="887" spans="29:61">
      <c r="AC887" s="49">
        <v>884</v>
      </c>
      <c r="AD887" s="90">
        <f t="shared" ca="1" si="253"/>
        <v>46951.956330732501</v>
      </c>
      <c r="AE887" s="49" t="str">
        <f t="shared" ca="1" si="254"/>
        <v>EQUIPO 2</v>
      </c>
      <c r="AF887" s="49" t="str">
        <f t="shared" ca="1" si="255"/>
        <v>FIN</v>
      </c>
      <c r="AG887" s="49">
        <f t="shared" ca="1" si="262"/>
        <v>1</v>
      </c>
      <c r="AH887" s="49">
        <f t="shared" ca="1" si="263"/>
        <v>1</v>
      </c>
      <c r="AI887" s="49">
        <f t="shared" ca="1" si="256"/>
        <v>1</v>
      </c>
      <c r="AJ887" s="49">
        <f t="shared" ca="1" si="257"/>
        <v>9900</v>
      </c>
      <c r="AK887" s="49">
        <f t="shared" ca="1" si="258"/>
        <v>432.32410468632588</v>
      </c>
      <c r="AL887" s="49">
        <f t="shared" ca="1" si="259"/>
        <v>4280008.6363946265</v>
      </c>
      <c r="AM887" s="49">
        <f t="shared" ca="1" si="252"/>
        <v>4280008.6363946265</v>
      </c>
      <c r="AN887" s="49">
        <f t="shared" ca="1" si="260"/>
        <v>2028</v>
      </c>
      <c r="AO887" s="49">
        <f t="shared" ca="1" si="261"/>
        <v>7</v>
      </c>
      <c r="AU887" s="25">
        <v>877</v>
      </c>
      <c r="AV887" s="25">
        <v>0.99528546089341319</v>
      </c>
      <c r="AW887" s="25">
        <v>0.98661074949079552</v>
      </c>
      <c r="AX887" s="25">
        <v>0.97894522387821503</v>
      </c>
      <c r="AY887" s="25">
        <v>0.99762294243831906</v>
      </c>
      <c r="AZ887" s="25">
        <v>0.98669950091047898</v>
      </c>
      <c r="BA887" s="25">
        <v>0.98278572280650023</v>
      </c>
      <c r="BB887" s="25">
        <v>0.99096429983063561</v>
      </c>
      <c r="BC887" s="25">
        <v>0.99263906876980346</v>
      </c>
      <c r="BD887" s="25">
        <v>0.98642393956153329</v>
      </c>
      <c r="BE887" s="25">
        <v>0.98485236686758992</v>
      </c>
      <c r="BF887" s="25">
        <v>0.98110512186818088</v>
      </c>
      <c r="BG887" s="25">
        <v>0.98863311420305999</v>
      </c>
      <c r="BH887" s="25">
        <v>0.97894522387821503</v>
      </c>
      <c r="BI887" s="25">
        <v>0.98762988672718177</v>
      </c>
    </row>
    <row r="888" spans="29:61">
      <c r="AC888" s="49">
        <v>885</v>
      </c>
      <c r="AD888" s="90">
        <f t="shared" ca="1" si="253"/>
        <v>46969.969835094431</v>
      </c>
      <c r="AE888" s="49" t="str">
        <f t="shared" ca="1" si="254"/>
        <v>EQUIPO 2</v>
      </c>
      <c r="AF888" s="49" t="str">
        <f t="shared" ca="1" si="255"/>
        <v>INICIO</v>
      </c>
      <c r="AG888" s="49">
        <f t="shared" ca="1" si="262"/>
        <v>1</v>
      </c>
      <c r="AH888" s="49">
        <f t="shared" ca="1" si="263"/>
        <v>0</v>
      </c>
      <c r="AI888" s="49">
        <f t="shared" ca="1" si="256"/>
        <v>1</v>
      </c>
      <c r="AJ888" s="49">
        <f t="shared" ca="1" si="257"/>
        <v>4500</v>
      </c>
      <c r="AK888" s="49">
        <f t="shared" ca="1" si="258"/>
        <v>3.8911046109278686</v>
      </c>
      <c r="AL888" s="49">
        <f t="shared" ca="1" si="259"/>
        <v>17509.970749175409</v>
      </c>
      <c r="AM888" s="49">
        <f t="shared" ca="1" si="252"/>
        <v>38521.935648185899</v>
      </c>
      <c r="AN888" s="49">
        <f t="shared" ca="1" si="260"/>
        <v>2028</v>
      </c>
      <c r="AO888" s="49">
        <f t="shared" ca="1" si="261"/>
        <v>8</v>
      </c>
      <c r="AU888" s="25">
        <v>878</v>
      </c>
      <c r="AV888" s="25">
        <v>0.988493751632323</v>
      </c>
      <c r="AW888" s="25">
        <v>0.99324369811339153</v>
      </c>
      <c r="AX888" s="25">
        <v>0.98667394768614314</v>
      </c>
      <c r="AY888" s="25">
        <v>0.98368433415280743</v>
      </c>
      <c r="AZ888" s="25">
        <v>0.99257129589738813</v>
      </c>
      <c r="BA888" s="25">
        <v>0.99505515391676014</v>
      </c>
      <c r="BB888" s="25">
        <v>0.97732833690875698</v>
      </c>
      <c r="BC888" s="25">
        <v>0.98182565818161949</v>
      </c>
      <c r="BD888" s="25">
        <v>0.99121500849415267</v>
      </c>
      <c r="BE888" s="25">
        <v>0.98992205012780543</v>
      </c>
      <c r="BF888" s="25">
        <v>0.98404836926559003</v>
      </c>
      <c r="BG888" s="25">
        <v>0.99227749856582437</v>
      </c>
      <c r="BH888" s="25">
        <v>0.97732833690875698</v>
      </c>
      <c r="BI888" s="25">
        <v>0.98807133220757437</v>
      </c>
    </row>
    <row r="889" spans="29:61">
      <c r="AC889" s="49">
        <v>886</v>
      </c>
      <c r="AD889" s="90">
        <f t="shared" ca="1" si="253"/>
        <v>46970.13196445322</v>
      </c>
      <c r="AE889" s="49" t="str">
        <f t="shared" ca="1" si="254"/>
        <v>EQUIPO 2</v>
      </c>
      <c r="AF889" s="49" t="str">
        <f t="shared" ca="1" si="255"/>
        <v>FIN</v>
      </c>
      <c r="AG889" s="49">
        <f t="shared" ca="1" si="262"/>
        <v>1</v>
      </c>
      <c r="AH889" s="49">
        <f t="shared" ca="1" si="263"/>
        <v>1</v>
      </c>
      <c r="AI889" s="49">
        <f t="shared" ca="1" si="256"/>
        <v>1</v>
      </c>
      <c r="AJ889" s="49">
        <f t="shared" ca="1" si="257"/>
        <v>9900</v>
      </c>
      <c r="AK889" s="49">
        <f t="shared" ca="1" si="258"/>
        <v>528.00360478553921</v>
      </c>
      <c r="AL889" s="49">
        <f t="shared" ca="1" si="259"/>
        <v>5227235.6873768382</v>
      </c>
      <c r="AM889" s="49">
        <f t="shared" ca="1" si="252"/>
        <v>5227235.6873768382</v>
      </c>
      <c r="AN889" s="49">
        <f t="shared" ca="1" si="260"/>
        <v>2028</v>
      </c>
      <c r="AO889" s="49">
        <f t="shared" ca="1" si="261"/>
        <v>8</v>
      </c>
      <c r="AU889" s="25">
        <v>879</v>
      </c>
      <c r="AV889" s="25">
        <v>0.98664294045712186</v>
      </c>
      <c r="AW889" s="25">
        <v>0.9792342038849563</v>
      </c>
      <c r="AX889" s="25">
        <v>0.98211907541093069</v>
      </c>
      <c r="AY889" s="25">
        <v>0.98207261797104761</v>
      </c>
      <c r="AZ889" s="25">
        <v>0.9895602341920684</v>
      </c>
      <c r="BA889" s="25">
        <v>0.98579028867055918</v>
      </c>
      <c r="BB889" s="25">
        <v>0.97994686194342273</v>
      </c>
      <c r="BC889" s="25">
        <v>0.99150585176898975</v>
      </c>
      <c r="BD889" s="25">
        <v>0.98657151780324992</v>
      </c>
      <c r="BE889" s="25">
        <v>0.98485500047568331</v>
      </c>
      <c r="BF889" s="25">
        <v>0.96958887530093896</v>
      </c>
      <c r="BG889" s="25">
        <v>0.99280310322108867</v>
      </c>
      <c r="BH889" s="25">
        <v>0.96958887530093896</v>
      </c>
      <c r="BI889" s="25">
        <v>0.98425112847668783</v>
      </c>
    </row>
    <row r="890" spans="29:61">
      <c r="AC890" s="49">
        <v>887</v>
      </c>
      <c r="AD890" s="90">
        <f t="shared" ca="1" si="253"/>
        <v>46992.132114652617</v>
      </c>
      <c r="AE890" s="49" t="str">
        <f t="shared" ca="1" si="254"/>
        <v>EQUIPO 2</v>
      </c>
      <c r="AF890" s="49" t="str">
        <f t="shared" ca="1" si="255"/>
        <v>INICIO</v>
      </c>
      <c r="AG890" s="49">
        <f t="shared" ca="1" si="262"/>
        <v>1</v>
      </c>
      <c r="AH890" s="49">
        <f t="shared" ca="1" si="263"/>
        <v>0</v>
      </c>
      <c r="AI890" s="49">
        <f t="shared" ca="1" si="256"/>
        <v>1</v>
      </c>
      <c r="AJ890" s="49">
        <f t="shared" ca="1" si="257"/>
        <v>4500</v>
      </c>
      <c r="AK890" s="49">
        <f t="shared" ca="1" si="258"/>
        <v>3.3111435886239633</v>
      </c>
      <c r="AL890" s="49">
        <f t="shared" ca="1" si="259"/>
        <v>14900.146148807835</v>
      </c>
      <c r="AM890" s="49">
        <f t="shared" ca="1" si="252"/>
        <v>32780.321527377237</v>
      </c>
      <c r="AN890" s="49">
        <f t="shared" ca="1" si="260"/>
        <v>2028</v>
      </c>
      <c r="AO890" s="49">
        <f t="shared" ca="1" si="261"/>
        <v>8</v>
      </c>
      <c r="AU890" s="25">
        <v>880</v>
      </c>
      <c r="AV890" s="25">
        <v>0.98810334453217263</v>
      </c>
      <c r="AW890" s="25">
        <v>0.99280526418822423</v>
      </c>
      <c r="AX890" s="25">
        <v>0.98601408548039193</v>
      </c>
      <c r="AY890" s="25">
        <v>0.97934220561572671</v>
      </c>
      <c r="AZ890" s="25">
        <v>0.987713913548389</v>
      </c>
      <c r="BA890" s="25">
        <v>0.99001623139655837</v>
      </c>
      <c r="BB890" s="25">
        <v>0.97839716236337304</v>
      </c>
      <c r="BC890" s="25">
        <v>0.97676907955462922</v>
      </c>
      <c r="BD890" s="25">
        <v>0.9954869546714995</v>
      </c>
      <c r="BE890" s="25">
        <v>0.99015980860352582</v>
      </c>
      <c r="BF890" s="25">
        <v>0.98036262802098395</v>
      </c>
      <c r="BG890" s="25">
        <v>0.98043178534197106</v>
      </c>
      <c r="BH890" s="25">
        <v>0.97676907955462922</v>
      </c>
      <c r="BI890" s="25">
        <v>0.98553533825339534</v>
      </c>
    </row>
    <row r="891" spans="29:61">
      <c r="AC891" s="49">
        <v>888</v>
      </c>
      <c r="AD891" s="90">
        <f t="shared" ca="1" si="253"/>
        <v>46992.27007896881</v>
      </c>
      <c r="AE891" s="49" t="str">
        <f t="shared" ca="1" si="254"/>
        <v>EQUIPO 2</v>
      </c>
      <c r="AF891" s="49" t="str">
        <f t="shared" ca="1" si="255"/>
        <v>FIN</v>
      </c>
      <c r="AG891" s="49">
        <f t="shared" ca="1" si="262"/>
        <v>1</v>
      </c>
      <c r="AH891" s="49">
        <f t="shared" ca="1" si="263"/>
        <v>1</v>
      </c>
      <c r="AI891" s="49">
        <f t="shared" ca="1" si="256"/>
        <v>1</v>
      </c>
      <c r="AJ891" s="49">
        <f t="shared" ca="1" si="257"/>
        <v>9900</v>
      </c>
      <c r="AK891" s="49">
        <f t="shared" ca="1" si="258"/>
        <v>60.341428109561093</v>
      </c>
      <c r="AL891" s="49">
        <f t="shared" ca="1" si="259"/>
        <v>597380.13828465482</v>
      </c>
      <c r="AM891" s="49">
        <f t="shared" ca="1" si="252"/>
        <v>597380.13828465482</v>
      </c>
      <c r="AN891" s="49">
        <f t="shared" ca="1" si="260"/>
        <v>2028</v>
      </c>
      <c r="AO891" s="49">
        <f t="shared" ca="1" si="261"/>
        <v>8</v>
      </c>
      <c r="AU891" s="25">
        <v>881</v>
      </c>
      <c r="AV891" s="25">
        <v>0.98556577434838699</v>
      </c>
      <c r="AW891" s="25">
        <v>0.98308745216734172</v>
      </c>
      <c r="AX891" s="25">
        <v>0.99309109645706017</v>
      </c>
      <c r="AY891" s="25">
        <v>0.98453956271359022</v>
      </c>
      <c r="AZ891" s="25">
        <v>0.98524557096648779</v>
      </c>
      <c r="BA891" s="25">
        <v>0.98720044587438061</v>
      </c>
      <c r="BB891" s="25">
        <v>0.98609720254647248</v>
      </c>
      <c r="BC891" s="25">
        <v>0.98333944867640222</v>
      </c>
      <c r="BD891" s="25">
        <v>0.98467240631702424</v>
      </c>
      <c r="BE891" s="25">
        <v>0.98763224139108963</v>
      </c>
      <c r="BF891" s="25">
        <v>0.98383138076610355</v>
      </c>
      <c r="BG891" s="25">
        <v>0.9920747943932493</v>
      </c>
      <c r="BH891" s="25">
        <v>0.98308745216734172</v>
      </c>
      <c r="BI891" s="25">
        <v>0.98639491215709385</v>
      </c>
    </row>
    <row r="892" spans="29:61">
      <c r="AC892" s="49">
        <v>889</v>
      </c>
      <c r="AD892" s="90">
        <f t="shared" ca="1" si="253"/>
        <v>46994.784305140041</v>
      </c>
      <c r="AE892" s="49" t="str">
        <f t="shared" ca="1" si="254"/>
        <v>EQUIPO 2</v>
      </c>
      <c r="AF892" s="49" t="str">
        <f t="shared" ca="1" si="255"/>
        <v>INICIO</v>
      </c>
      <c r="AG892" s="49">
        <f t="shared" ca="1" si="262"/>
        <v>1</v>
      </c>
      <c r="AH892" s="49">
        <f t="shared" ca="1" si="263"/>
        <v>0</v>
      </c>
      <c r="AI892" s="49">
        <f t="shared" ca="1" si="256"/>
        <v>1</v>
      </c>
      <c r="AJ892" s="49">
        <f t="shared" ca="1" si="257"/>
        <v>4500</v>
      </c>
      <c r="AK892" s="49">
        <f t="shared" ca="1" si="258"/>
        <v>3.112652791372966</v>
      </c>
      <c r="AL892" s="49">
        <f t="shared" ca="1" si="259"/>
        <v>14006.937561178347</v>
      </c>
      <c r="AM892" s="49">
        <f t="shared" ca="1" si="252"/>
        <v>30815.262634592364</v>
      </c>
      <c r="AN892" s="49">
        <f t="shared" ca="1" si="260"/>
        <v>2028</v>
      </c>
      <c r="AO892" s="49">
        <f t="shared" ca="1" si="261"/>
        <v>8</v>
      </c>
      <c r="AU892" s="25">
        <v>882</v>
      </c>
      <c r="AV892" s="25">
        <v>0.98863856690976781</v>
      </c>
      <c r="AW892" s="25">
        <v>0.98751494412961549</v>
      </c>
      <c r="AX892" s="25">
        <v>0.99752483750470566</v>
      </c>
      <c r="AY892" s="25">
        <v>0.97845687793051184</v>
      </c>
      <c r="AZ892" s="25">
        <v>0.97018737877147077</v>
      </c>
      <c r="BA892" s="25">
        <v>0.9819564136467912</v>
      </c>
      <c r="BB892" s="25">
        <v>0.99334737209975221</v>
      </c>
      <c r="BC892" s="25">
        <v>0.98537172412587537</v>
      </c>
      <c r="BD892" s="25">
        <v>1</v>
      </c>
      <c r="BE892" s="25">
        <v>0.98803036725354232</v>
      </c>
      <c r="BF892" s="25">
        <v>0.99097529989402633</v>
      </c>
      <c r="BG892" s="25">
        <v>0.98252732382802732</v>
      </c>
      <c r="BH892" s="25">
        <v>0.97018737877147077</v>
      </c>
      <c r="BI892" s="25">
        <v>0.98711822370013336</v>
      </c>
    </row>
    <row r="893" spans="29:61">
      <c r="AC893" s="49">
        <v>890</v>
      </c>
      <c r="AD893" s="90">
        <f t="shared" ca="1" si="253"/>
        <v>46994.913999006349</v>
      </c>
      <c r="AE893" s="49" t="str">
        <f t="shared" ca="1" si="254"/>
        <v>EQUIPO 2</v>
      </c>
      <c r="AF893" s="49" t="str">
        <f t="shared" ca="1" si="255"/>
        <v>FIN</v>
      </c>
      <c r="AG893" s="49">
        <f t="shared" ca="1" si="262"/>
        <v>1</v>
      </c>
      <c r="AH893" s="49">
        <f t="shared" ca="1" si="263"/>
        <v>1</v>
      </c>
      <c r="AI893" s="49">
        <f t="shared" ca="1" si="256"/>
        <v>1</v>
      </c>
      <c r="AJ893" s="49">
        <f t="shared" ca="1" si="257"/>
        <v>9900</v>
      </c>
      <c r="AK893" s="49">
        <f t="shared" ca="1" si="258"/>
        <v>174.35168155498104</v>
      </c>
      <c r="AL893" s="49">
        <f t="shared" ca="1" si="259"/>
        <v>1726081.6473943123</v>
      </c>
      <c r="AM893" s="49">
        <f t="shared" ca="1" si="252"/>
        <v>1726081.6473943123</v>
      </c>
      <c r="AN893" s="49">
        <f t="shared" ca="1" si="260"/>
        <v>2028</v>
      </c>
      <c r="AO893" s="49">
        <f t="shared" ca="1" si="261"/>
        <v>8</v>
      </c>
      <c r="AU893" s="25">
        <v>883</v>
      </c>
      <c r="AV893" s="25">
        <v>0.9956177496588321</v>
      </c>
      <c r="AW893" s="25">
        <v>0.98407869041832319</v>
      </c>
      <c r="AX893" s="25">
        <v>0.98345521047634643</v>
      </c>
      <c r="AY893" s="25">
        <v>0.98990657609137045</v>
      </c>
      <c r="AZ893" s="25">
        <v>0.97583151414815117</v>
      </c>
      <c r="BA893" s="25">
        <v>0.99512728514342919</v>
      </c>
      <c r="BB893" s="25">
        <v>0.98096387019650877</v>
      </c>
      <c r="BC893" s="25">
        <v>0.9921609231949059</v>
      </c>
      <c r="BD893" s="25">
        <v>0.98648377925878672</v>
      </c>
      <c r="BE893" s="25">
        <v>0.99753505947937882</v>
      </c>
      <c r="BF893" s="25">
        <v>0.98454947974482143</v>
      </c>
      <c r="BG893" s="25">
        <v>0.98585347355346131</v>
      </c>
      <c r="BH893" s="25">
        <v>0.97583151414815117</v>
      </c>
      <c r="BI893" s="25">
        <v>0.98756519667473341</v>
      </c>
    </row>
    <row r="894" spans="29:61">
      <c r="AC894" s="49">
        <v>891</v>
      </c>
      <c r="AD894" s="90">
        <f t="shared" ca="1" si="253"/>
        <v>47002.178652404473</v>
      </c>
      <c r="AE894" s="49" t="str">
        <f t="shared" ca="1" si="254"/>
        <v>EQUIPO 2</v>
      </c>
      <c r="AF894" s="49" t="str">
        <f t="shared" ca="1" si="255"/>
        <v>INICIO</v>
      </c>
      <c r="AG894" s="49">
        <f t="shared" ca="1" si="262"/>
        <v>1</v>
      </c>
      <c r="AH894" s="49">
        <f t="shared" ca="1" si="263"/>
        <v>0</v>
      </c>
      <c r="AI894" s="49">
        <f t="shared" ca="1" si="256"/>
        <v>1</v>
      </c>
      <c r="AJ894" s="49">
        <f t="shared" ca="1" si="257"/>
        <v>4500</v>
      </c>
      <c r="AK894" s="49">
        <f t="shared" ca="1" si="258"/>
        <v>3.6175336382584646</v>
      </c>
      <c r="AL894" s="49">
        <f t="shared" ca="1" si="259"/>
        <v>16278.901372163091</v>
      </c>
      <c r="AM894" s="49">
        <f t="shared" ca="1" si="252"/>
        <v>35813.5830187588</v>
      </c>
      <c r="AN894" s="49">
        <f t="shared" ca="1" si="260"/>
        <v>2028</v>
      </c>
      <c r="AO894" s="49">
        <f t="shared" ca="1" si="261"/>
        <v>9</v>
      </c>
      <c r="AU894" s="25">
        <v>884</v>
      </c>
      <c r="AV894" s="25">
        <v>0.99087174336785777</v>
      </c>
      <c r="AW894" s="25">
        <v>0.99104399224072826</v>
      </c>
      <c r="AX894" s="25">
        <v>0.98276975260335819</v>
      </c>
      <c r="AY894" s="25">
        <v>0.98577769284254047</v>
      </c>
      <c r="AZ894" s="25">
        <v>0.97925660336044307</v>
      </c>
      <c r="BA894" s="25">
        <v>0.98227985955379649</v>
      </c>
      <c r="BB894" s="25">
        <v>0.97983783097040955</v>
      </c>
      <c r="BC894" s="25">
        <v>0.99018405959698919</v>
      </c>
      <c r="BD894" s="25">
        <v>0.99245198201965923</v>
      </c>
      <c r="BE894" s="25">
        <v>0.98241254941502643</v>
      </c>
      <c r="BF894" s="25">
        <v>0.99066328659870173</v>
      </c>
      <c r="BG894" s="25">
        <v>0.98982785358499936</v>
      </c>
      <c r="BH894" s="25">
        <v>0.97925660336044307</v>
      </c>
      <c r="BI894" s="25">
        <v>0.98643112702231472</v>
      </c>
    </row>
    <row r="895" spans="29:61">
      <c r="AC895" s="49">
        <v>892</v>
      </c>
      <c r="AD895" s="90">
        <f t="shared" ca="1" si="253"/>
        <v>47002.329382972734</v>
      </c>
      <c r="AE895" s="49" t="str">
        <f t="shared" ca="1" si="254"/>
        <v>EQUIPO 2</v>
      </c>
      <c r="AF895" s="49" t="str">
        <f t="shared" ca="1" si="255"/>
        <v>FIN</v>
      </c>
      <c r="AG895" s="49">
        <f t="shared" ca="1" si="262"/>
        <v>1</v>
      </c>
      <c r="AH895" s="49">
        <f t="shared" ca="1" si="263"/>
        <v>1</v>
      </c>
      <c r="AI895" s="49">
        <f t="shared" ca="1" si="256"/>
        <v>1</v>
      </c>
      <c r="AJ895" s="49">
        <f t="shared" ca="1" si="257"/>
        <v>9900</v>
      </c>
      <c r="AK895" s="49">
        <f t="shared" ca="1" si="258"/>
        <v>392.41716732247733</v>
      </c>
      <c r="AL895" s="49">
        <f t="shared" ca="1" si="259"/>
        <v>3884929.9564925255</v>
      </c>
      <c r="AM895" s="49">
        <f t="shared" ca="1" si="252"/>
        <v>3884929.9564925255</v>
      </c>
      <c r="AN895" s="49">
        <f t="shared" ca="1" si="260"/>
        <v>2028</v>
      </c>
      <c r="AO895" s="49">
        <f t="shared" ca="1" si="261"/>
        <v>9</v>
      </c>
      <c r="AU895" s="25">
        <v>885</v>
      </c>
      <c r="AV895" s="25">
        <v>0.98527024756060011</v>
      </c>
      <c r="AW895" s="25">
        <v>0.98860599069565558</v>
      </c>
      <c r="AX895" s="25">
        <v>0.9922608624599415</v>
      </c>
      <c r="AY895" s="25">
        <v>0.99092881203657046</v>
      </c>
      <c r="AZ895" s="25">
        <v>0.99281893959973477</v>
      </c>
      <c r="BA895" s="25">
        <v>0.98233266377582995</v>
      </c>
      <c r="BB895" s="25">
        <v>0.99352724758797273</v>
      </c>
      <c r="BC895" s="25">
        <v>0.98035936731724749</v>
      </c>
      <c r="BD895" s="25">
        <v>0.99367662466251405</v>
      </c>
      <c r="BE895" s="25">
        <v>0.98452830389506041</v>
      </c>
      <c r="BF895" s="25">
        <v>0.99257698008893358</v>
      </c>
      <c r="BG895" s="25">
        <v>0.99770556467549332</v>
      </c>
      <c r="BH895" s="25">
        <v>0.98035936731724749</v>
      </c>
      <c r="BI895" s="25">
        <v>0.98958633983608202</v>
      </c>
    </row>
    <row r="896" spans="29:61">
      <c r="AC896" s="49">
        <v>893</v>
      </c>
      <c r="AD896" s="90">
        <f t="shared" ca="1" si="253"/>
        <v>47018.680098277837</v>
      </c>
      <c r="AE896" s="49" t="str">
        <f t="shared" ca="1" si="254"/>
        <v>EQUIPO 2</v>
      </c>
      <c r="AF896" s="49" t="str">
        <f t="shared" ca="1" si="255"/>
        <v>INICIO</v>
      </c>
      <c r="AG896" s="49">
        <f t="shared" ca="1" si="262"/>
        <v>1</v>
      </c>
      <c r="AH896" s="49">
        <f t="shared" ca="1" si="263"/>
        <v>0</v>
      </c>
      <c r="AI896" s="49">
        <f t="shared" ca="1" si="256"/>
        <v>1</v>
      </c>
      <c r="AJ896" s="49">
        <f t="shared" ca="1" si="257"/>
        <v>4500</v>
      </c>
      <c r="AK896" s="49">
        <f t="shared" ca="1" si="258"/>
        <v>3.3853110930067487</v>
      </c>
      <c r="AL896" s="49">
        <f t="shared" ca="1" si="259"/>
        <v>15233.899918530369</v>
      </c>
      <c r="AM896" s="49">
        <f t="shared" ca="1" si="252"/>
        <v>33514.579820766812</v>
      </c>
      <c r="AN896" s="49">
        <f t="shared" ca="1" si="260"/>
        <v>2028</v>
      </c>
      <c r="AO896" s="49">
        <f t="shared" ca="1" si="261"/>
        <v>9</v>
      </c>
      <c r="AU896" s="25">
        <v>886</v>
      </c>
      <c r="AV896" s="25">
        <v>0.98308467262208032</v>
      </c>
      <c r="AW896" s="25">
        <v>0.98008560825391822</v>
      </c>
      <c r="AX896" s="25">
        <v>0.96618363532379226</v>
      </c>
      <c r="AY896" s="25">
        <v>0.98724618440296164</v>
      </c>
      <c r="AZ896" s="25">
        <v>0.9854432513580681</v>
      </c>
      <c r="BA896" s="25">
        <v>0.98723220568806014</v>
      </c>
      <c r="BB896" s="25">
        <v>0.98809732190915633</v>
      </c>
      <c r="BC896" s="25">
        <v>0.99544815701731493</v>
      </c>
      <c r="BD896" s="25">
        <v>0.98001290328859647</v>
      </c>
      <c r="BE896" s="25">
        <v>0.97698835740025491</v>
      </c>
      <c r="BF896" s="25">
        <v>0.99242128766903392</v>
      </c>
      <c r="BG896" s="25">
        <v>0.98725561180523769</v>
      </c>
      <c r="BH896" s="25">
        <v>0.96618363532379226</v>
      </c>
      <c r="BI896" s="25">
        <v>0.9840398636238008</v>
      </c>
    </row>
    <row r="897" spans="29:61">
      <c r="AC897" s="49">
        <v>894</v>
      </c>
      <c r="AD897" s="90">
        <f t="shared" ca="1" si="253"/>
        <v>47018.821152906712</v>
      </c>
      <c r="AE897" s="49" t="str">
        <f t="shared" ca="1" si="254"/>
        <v>EQUIPO 2</v>
      </c>
      <c r="AF897" s="49" t="str">
        <f t="shared" ca="1" si="255"/>
        <v>FIN</v>
      </c>
      <c r="AG897" s="49">
        <f t="shared" ca="1" si="262"/>
        <v>1</v>
      </c>
      <c r="AH897" s="49">
        <f t="shared" ca="1" si="263"/>
        <v>1</v>
      </c>
      <c r="AI897" s="49">
        <f t="shared" ca="1" si="256"/>
        <v>1</v>
      </c>
      <c r="AJ897" s="49">
        <f t="shared" ca="1" si="257"/>
        <v>9900</v>
      </c>
      <c r="AK897" s="49">
        <f t="shared" ca="1" si="258"/>
        <v>17.058474316843785</v>
      </c>
      <c r="AL897" s="49">
        <f t="shared" ca="1" si="259"/>
        <v>168878.89573675347</v>
      </c>
      <c r="AM897" s="49">
        <f t="shared" ca="1" si="252"/>
        <v>168878.89573675347</v>
      </c>
      <c r="AN897" s="49">
        <f t="shared" ca="1" si="260"/>
        <v>2028</v>
      </c>
      <c r="AO897" s="49">
        <f t="shared" ca="1" si="261"/>
        <v>9</v>
      </c>
      <c r="AU897" s="25">
        <v>887</v>
      </c>
      <c r="AV897" s="25">
        <v>0.98564213652610877</v>
      </c>
      <c r="AW897" s="25">
        <v>0.98815838462935834</v>
      </c>
      <c r="AX897" s="25">
        <v>0.98113308273935784</v>
      </c>
      <c r="AY897" s="25">
        <v>0.98480439137122855</v>
      </c>
      <c r="AZ897" s="25">
        <v>0.97952089872174675</v>
      </c>
      <c r="BA897" s="25">
        <v>0.98328178487927564</v>
      </c>
      <c r="BB897" s="25">
        <v>0.99276076275073077</v>
      </c>
      <c r="BC897" s="25">
        <v>0.97703544441698764</v>
      </c>
      <c r="BD897" s="25">
        <v>0.98838946378972992</v>
      </c>
      <c r="BE897" s="25">
        <v>0.99483390807926397</v>
      </c>
      <c r="BF897" s="25">
        <v>0.98341596076491211</v>
      </c>
      <c r="BG897" s="25">
        <v>0.99136812108668437</v>
      </c>
      <c r="BH897" s="25">
        <v>0.97703544441698764</v>
      </c>
      <c r="BI897" s="25">
        <v>0.9859092767992218</v>
      </c>
    </row>
    <row r="898" spans="29:61">
      <c r="AC898" s="49">
        <v>895</v>
      </c>
      <c r="AD898" s="90">
        <f t="shared" ca="1" si="253"/>
        <v>47019.531922669914</v>
      </c>
      <c r="AE898" s="49" t="str">
        <f t="shared" ca="1" si="254"/>
        <v>EQUIPO 2</v>
      </c>
      <c r="AF898" s="49" t="str">
        <f t="shared" ca="1" si="255"/>
        <v>INICIO</v>
      </c>
      <c r="AG898" s="49">
        <f t="shared" ca="1" si="262"/>
        <v>1</v>
      </c>
      <c r="AH898" s="49">
        <f t="shared" ca="1" si="263"/>
        <v>0</v>
      </c>
      <c r="AI898" s="49">
        <f t="shared" ca="1" si="256"/>
        <v>1</v>
      </c>
      <c r="AJ898" s="49">
        <f t="shared" ca="1" si="257"/>
        <v>4500</v>
      </c>
      <c r="AK898" s="49">
        <f t="shared" ca="1" si="258"/>
        <v>3.7303425549762323</v>
      </c>
      <c r="AL898" s="49">
        <f t="shared" ca="1" si="259"/>
        <v>16786.541497393046</v>
      </c>
      <c r="AM898" s="49">
        <f t="shared" ca="1" si="252"/>
        <v>36930.3912942647</v>
      </c>
      <c r="AN898" s="49">
        <f t="shared" ca="1" si="260"/>
        <v>2028</v>
      </c>
      <c r="AO898" s="49">
        <f t="shared" ca="1" si="261"/>
        <v>9</v>
      </c>
      <c r="AU898" s="25">
        <v>888</v>
      </c>
      <c r="AV898" s="25">
        <v>0.9900140699576615</v>
      </c>
      <c r="AW898" s="25">
        <v>0.98925423762467712</v>
      </c>
      <c r="AX898" s="25">
        <v>0.98341159953891011</v>
      </c>
      <c r="AY898" s="25">
        <v>0.99715286006662673</v>
      </c>
      <c r="AZ898" s="25">
        <v>0.99224181418423019</v>
      </c>
      <c r="BA898" s="25">
        <v>0.99486504216580551</v>
      </c>
      <c r="BB898" s="25">
        <v>0.98686039920463509</v>
      </c>
      <c r="BC898" s="25">
        <v>0.9859254654727313</v>
      </c>
      <c r="BD898" s="25">
        <v>0.98688425270670155</v>
      </c>
      <c r="BE898" s="25">
        <v>0.98656377007768614</v>
      </c>
      <c r="BF898" s="25">
        <v>0.9759751345428056</v>
      </c>
      <c r="BG898" s="25">
        <v>0.99141497608919704</v>
      </c>
      <c r="BH898" s="25">
        <v>0.9759751345428056</v>
      </c>
      <c r="BI898" s="25">
        <v>0.988326668433542</v>
      </c>
    </row>
    <row r="899" spans="29:61">
      <c r="AC899" s="49">
        <v>896</v>
      </c>
      <c r="AD899" s="90">
        <f t="shared" ca="1" si="253"/>
        <v>47019.687353609705</v>
      </c>
      <c r="AE899" s="49" t="str">
        <f t="shared" ca="1" si="254"/>
        <v>EQUIPO 2</v>
      </c>
      <c r="AF899" s="49" t="str">
        <f t="shared" ca="1" si="255"/>
        <v>FIN</v>
      </c>
      <c r="AG899" s="49">
        <f t="shared" ca="1" si="262"/>
        <v>1</v>
      </c>
      <c r="AH899" s="49">
        <f t="shared" ca="1" si="263"/>
        <v>1</v>
      </c>
      <c r="AI899" s="49">
        <f t="shared" ca="1" si="256"/>
        <v>1</v>
      </c>
      <c r="AJ899" s="49">
        <f t="shared" ca="1" si="257"/>
        <v>9900</v>
      </c>
      <c r="AK899" s="49">
        <f t="shared" ca="1" si="258"/>
        <v>119.61031005094992</v>
      </c>
      <c r="AL899" s="49">
        <f t="shared" ca="1" si="259"/>
        <v>1184142.0695044042</v>
      </c>
      <c r="AM899" s="49">
        <f t="shared" ca="1" si="252"/>
        <v>1184142.0695044042</v>
      </c>
      <c r="AN899" s="49">
        <f t="shared" ca="1" si="260"/>
        <v>2028</v>
      </c>
      <c r="AO899" s="49">
        <f t="shared" ca="1" si="261"/>
        <v>9</v>
      </c>
      <c r="AU899" s="25">
        <v>889</v>
      </c>
      <c r="AV899" s="25">
        <v>0.9850849308312305</v>
      </c>
      <c r="AW899" s="25">
        <v>0.98733475225314182</v>
      </c>
      <c r="AX899" s="25">
        <v>0.98995952424763967</v>
      </c>
      <c r="AY899" s="25">
        <v>0.98902528076943375</v>
      </c>
      <c r="AZ899" s="25">
        <v>0.97574337936201339</v>
      </c>
      <c r="BA899" s="25">
        <v>0.98036561823810742</v>
      </c>
      <c r="BB899" s="25">
        <v>0.98810680904168346</v>
      </c>
      <c r="BC899" s="25">
        <v>0.98698039896352718</v>
      </c>
      <c r="BD899" s="25">
        <v>0.99149581341011817</v>
      </c>
      <c r="BE899" s="25">
        <v>0.97752788045651096</v>
      </c>
      <c r="BF899" s="25">
        <v>0.9845540982792127</v>
      </c>
      <c r="BG899" s="25">
        <v>0.98647734686097532</v>
      </c>
      <c r="BH899" s="25">
        <v>0.97574337936201339</v>
      </c>
      <c r="BI899" s="25">
        <v>0.98520073952192067</v>
      </c>
    </row>
    <row r="900" spans="29:61">
      <c r="AC900" s="49">
        <v>897</v>
      </c>
      <c r="AD900" s="90">
        <f t="shared" ca="1" si="253"/>
        <v>47024.671116528494</v>
      </c>
      <c r="AE900" s="49" t="str">
        <f t="shared" ca="1" si="254"/>
        <v>EQUIPO 2</v>
      </c>
      <c r="AF900" s="49" t="str">
        <f t="shared" ca="1" si="255"/>
        <v>INICIO</v>
      </c>
      <c r="AG900" s="49">
        <f t="shared" ca="1" si="262"/>
        <v>1</v>
      </c>
      <c r="AH900" s="49">
        <f t="shared" ca="1" si="263"/>
        <v>0</v>
      </c>
      <c r="AI900" s="49">
        <f t="shared" ca="1" si="256"/>
        <v>1</v>
      </c>
      <c r="AJ900" s="49">
        <f t="shared" ca="1" si="257"/>
        <v>4500</v>
      </c>
      <c r="AK900" s="49">
        <f t="shared" ca="1" si="258"/>
        <v>3.6286119745345786</v>
      </c>
      <c r="AL900" s="49">
        <f t="shared" ca="1" si="259"/>
        <v>16328.753885405604</v>
      </c>
      <c r="AM900" s="49">
        <f t="shared" ref="AM900:AM922" ca="1" si="264">$AR$2*AK900</f>
        <v>35923.258547892328</v>
      </c>
      <c r="AN900" s="49">
        <f t="shared" ca="1" si="260"/>
        <v>2028</v>
      </c>
      <c r="AO900" s="49">
        <f t="shared" ca="1" si="261"/>
        <v>9</v>
      </c>
      <c r="AU900" s="25">
        <v>890</v>
      </c>
      <c r="AV900" s="25">
        <v>0.98865916614487293</v>
      </c>
      <c r="AW900" s="25">
        <v>0.99138914713995097</v>
      </c>
      <c r="AX900" s="25">
        <v>0.98642427497818663</v>
      </c>
      <c r="AY900" s="25">
        <v>0.98534349915129282</v>
      </c>
      <c r="AZ900" s="25">
        <v>0.99023893006478647</v>
      </c>
      <c r="BA900" s="25">
        <v>0.99225384176044684</v>
      </c>
      <c r="BB900" s="25">
        <v>0.97408012059778182</v>
      </c>
      <c r="BC900" s="25">
        <v>0.99478919384436626</v>
      </c>
      <c r="BD900" s="25">
        <v>0.99030512163392592</v>
      </c>
      <c r="BE900" s="25">
        <v>0.99123394481730709</v>
      </c>
      <c r="BF900" s="25">
        <v>0.97649564821472434</v>
      </c>
      <c r="BG900" s="25">
        <v>0.98448930597133766</v>
      </c>
      <c r="BH900" s="25">
        <v>0.97408012059778182</v>
      </c>
      <c r="BI900" s="25">
        <v>0.98714668404512373</v>
      </c>
    </row>
    <row r="901" spans="29:61">
      <c r="AC901" s="49">
        <v>898</v>
      </c>
      <c r="AD901" s="90">
        <f t="shared" ref="AD901:AD923" ca="1" si="265">SMALL($W$5:$AA$504,AC901)</f>
        <v>47024.8223086941</v>
      </c>
      <c r="AE901" s="49" t="str">
        <f t="shared" ref="AE901:AE923" ca="1" si="266">IFERROR(IF(VLOOKUP(AD901,$W$5:$W$504,1,0)&gt;0,$W$3,""),IFERROR(IF(VLOOKUP(AD901,$X$5:$X$504,1,0)&gt;0,$X$3,""),IFERROR(IF(VLOOKUP(AD901,$Y$5:$Y$504,1,0)&gt;0,$Y$3,""),IFERROR(IF(VLOOKUP(AD901,$Z$5:$Z$504,1,0)&gt;0,$Z$3,""),IFERROR(IF(VLOOKUP(AD901,$AA$5:$AA$64,1,0)&gt;0,$AA$3,""),"ERROR")))))</f>
        <v>EQUIPO 2</v>
      </c>
      <c r="AF901" s="49" t="str">
        <f t="shared" ref="AF901:AF923" ca="1" si="267">IFERROR(IF(VLOOKUP(AD901,$W$5:$W$504,1,0)&gt;0,$W$4,""),IFERROR(IF(VLOOKUP(AD901,$X$5:$X$504,1,0)&gt;0,$X$4,""),IFERROR(IF(VLOOKUP(AD901,$Y$5:$Y$504,1,0)&gt;0,$Y$4,""),IFERROR(IF(VLOOKUP(AD901,$Z$5:$Z$504,1,0)&gt;0,$Z$4,""),IFERROR(IF(VLOOKUP(AD901,$AA$5:$AA$64,1,0)&gt;0,$AA$3,""),"ERROR")))))</f>
        <v>FIN</v>
      </c>
      <c r="AG901" s="49">
        <f t="shared" ca="1" si="262"/>
        <v>1</v>
      </c>
      <c r="AH901" s="49">
        <f t="shared" ca="1" si="263"/>
        <v>1</v>
      </c>
      <c r="AI901" s="49">
        <f t="shared" ref="AI901:AI923" ca="1" si="268">IF(AG901=1,1,IF(AH901=1,1,0))</f>
        <v>1</v>
      </c>
      <c r="AJ901" s="49">
        <f t="shared" ref="AJ901:AJ923" ca="1" si="269">IF((IF(AG901=1,$F$3,0)+IF(AH901=1,$Q$3,0))&gt;$AR$2,$AR$2,IF(AG901=1,$F$3,0)+IF(AH901=1,$Q$3,0))</f>
        <v>9900</v>
      </c>
      <c r="AK901" s="49">
        <f t="shared" ref="AK901:AK922" ca="1" si="270">(AD902-AD901)*24</f>
        <v>524.40027844713768</v>
      </c>
      <c r="AL901" s="49">
        <f t="shared" ref="AL901:AL922" ca="1" si="271">AI901*AK901*AJ901</f>
        <v>5191562.7566266628</v>
      </c>
      <c r="AM901" s="49">
        <f t="shared" ca="1" si="264"/>
        <v>5191562.7566266628</v>
      </c>
      <c r="AN901" s="49">
        <f t="shared" ref="AN901:AN922" ca="1" si="272">YEAR(AD901)</f>
        <v>2028</v>
      </c>
      <c r="AO901" s="49">
        <f t="shared" ref="AO901:AO922" ca="1" si="273">MONTH(AD901)</f>
        <v>9</v>
      </c>
      <c r="AU901" s="25">
        <v>891</v>
      </c>
      <c r="AV901" s="25">
        <v>0.98287968718028762</v>
      </c>
      <c r="AW901" s="25">
        <v>0.97650731328867224</v>
      </c>
      <c r="AX901" s="25">
        <v>0.98611385261451245</v>
      </c>
      <c r="AY901" s="25">
        <v>0.98710589195233511</v>
      </c>
      <c r="AZ901" s="25">
        <v>0.99180435409290268</v>
      </c>
      <c r="BA901" s="25">
        <v>0.98850282026118785</v>
      </c>
      <c r="BB901" s="25">
        <v>0.9848687730792226</v>
      </c>
      <c r="BC901" s="25">
        <v>0.99318156584887429</v>
      </c>
      <c r="BD901" s="25">
        <v>0.99018657588021586</v>
      </c>
      <c r="BE901" s="25">
        <v>0.98955736294957775</v>
      </c>
      <c r="BF901" s="25">
        <v>0.99450276726579023</v>
      </c>
      <c r="BG901" s="25">
        <v>0.98134571540010151</v>
      </c>
      <c r="BH901" s="25">
        <v>0.97650731328867224</v>
      </c>
      <c r="BI901" s="25">
        <v>0.98718595221318062</v>
      </c>
    </row>
    <row r="902" spans="29:61">
      <c r="AC902" s="49">
        <v>899</v>
      </c>
      <c r="AD902" s="90">
        <f t="shared" ca="1" si="265"/>
        <v>47046.672320296064</v>
      </c>
      <c r="AE902" s="49" t="str">
        <f t="shared" ca="1" si="266"/>
        <v>EQUIPO 2</v>
      </c>
      <c r="AF902" s="49" t="str">
        <f t="shared" ca="1" si="267"/>
        <v>INICIO</v>
      </c>
      <c r="AG902" s="49">
        <f t="shared" ref="AG902:AG923" ca="1" si="274">IF(AE902&lt;&gt;$AG$3,AG901,IF(AF902="INICIO",0,IF(AF902="FIN",1,"ERROR")))</f>
        <v>1</v>
      </c>
      <c r="AH902" s="49">
        <f t="shared" ref="AH902:AH923" ca="1" si="275">IF(AE902&lt;&gt;$AH$3,AH901,IF(AF902="INICIO",0,IF(AF902="FIN",1,"ERROR")))</f>
        <v>0</v>
      </c>
      <c r="AI902" s="49">
        <f t="shared" ca="1" si="268"/>
        <v>1</v>
      </c>
      <c r="AJ902" s="49">
        <f t="shared" ca="1" si="269"/>
        <v>4500</v>
      </c>
      <c r="AK902" s="49">
        <f t="shared" ca="1" si="270"/>
        <v>3.457284246920608</v>
      </c>
      <c r="AL902" s="49">
        <f t="shared" ca="1" si="271"/>
        <v>15557.779111142736</v>
      </c>
      <c r="AM902" s="49">
        <f t="shared" ca="1" si="264"/>
        <v>34227.114044514019</v>
      </c>
      <c r="AN902" s="49">
        <f t="shared" ca="1" si="272"/>
        <v>2028</v>
      </c>
      <c r="AO902" s="49">
        <f t="shared" ca="1" si="273"/>
        <v>10</v>
      </c>
      <c r="AU902" s="25">
        <v>892</v>
      </c>
      <c r="AV902" s="25">
        <v>0.98460715669255772</v>
      </c>
      <c r="AW902" s="25">
        <v>0.98667908056231257</v>
      </c>
      <c r="AX902" s="25">
        <v>0.98791837308954311</v>
      </c>
      <c r="AY902" s="25">
        <v>0.98695850415452879</v>
      </c>
      <c r="AZ902" s="25">
        <v>0.98457679481737514</v>
      </c>
      <c r="BA902" s="25">
        <v>0.98938165573067216</v>
      </c>
      <c r="BB902" s="25">
        <v>0.99252020608460667</v>
      </c>
      <c r="BC902" s="25">
        <v>0.98336679520791914</v>
      </c>
      <c r="BD902" s="25">
        <v>0.98319483222143311</v>
      </c>
      <c r="BE902" s="25">
        <v>0.984495779971858</v>
      </c>
      <c r="BF902" s="25">
        <v>0.99062491076763359</v>
      </c>
      <c r="BG902" s="25">
        <v>0.98915302620859624</v>
      </c>
      <c r="BH902" s="25">
        <v>0.98319483222143311</v>
      </c>
      <c r="BI902" s="25">
        <v>0.98695598506826787</v>
      </c>
    </row>
    <row r="903" spans="29:61">
      <c r="AC903" s="49">
        <v>900</v>
      </c>
      <c r="AD903" s="90">
        <f t="shared" ca="1" si="265"/>
        <v>47046.816373806352</v>
      </c>
      <c r="AE903" s="49" t="str">
        <f t="shared" ca="1" si="266"/>
        <v>EQUIPO 2</v>
      </c>
      <c r="AF903" s="49" t="str">
        <f t="shared" ca="1" si="267"/>
        <v>FIN</v>
      </c>
      <c r="AG903" s="49">
        <f t="shared" ca="1" si="274"/>
        <v>1</v>
      </c>
      <c r="AH903" s="49">
        <f t="shared" ca="1" si="275"/>
        <v>1</v>
      </c>
      <c r="AI903" s="49">
        <f t="shared" ca="1" si="268"/>
        <v>1</v>
      </c>
      <c r="AJ903" s="49">
        <f t="shared" ca="1" si="269"/>
        <v>9900</v>
      </c>
      <c r="AK903" s="49">
        <f t="shared" ca="1" si="270"/>
        <v>393.55912212427938</v>
      </c>
      <c r="AL903" s="49">
        <f t="shared" ca="1" si="271"/>
        <v>3896235.3090303661</v>
      </c>
      <c r="AM903" s="49">
        <f t="shared" ca="1" si="264"/>
        <v>3896235.3090303661</v>
      </c>
      <c r="AN903" s="49">
        <f t="shared" ca="1" si="272"/>
        <v>2028</v>
      </c>
      <c r="AO903" s="49">
        <f t="shared" ca="1" si="273"/>
        <v>10</v>
      </c>
      <c r="AU903" s="25">
        <v>893</v>
      </c>
      <c r="AV903" s="25">
        <v>0.99208565801282855</v>
      </c>
      <c r="AW903" s="25">
        <v>0.99239746827223452</v>
      </c>
      <c r="AX903" s="25">
        <v>0.9818046903222124</v>
      </c>
      <c r="AY903" s="25">
        <v>0.97945101111017463</v>
      </c>
      <c r="AZ903" s="25">
        <v>0.98515473661879494</v>
      </c>
      <c r="BA903" s="25">
        <v>0.9767021321432946</v>
      </c>
      <c r="BB903" s="25">
        <v>0.98014133016271088</v>
      </c>
      <c r="BC903" s="25">
        <v>0.98808407322803493</v>
      </c>
      <c r="BD903" s="25">
        <v>0.96771863948923265</v>
      </c>
      <c r="BE903" s="25">
        <v>0.98086051216643111</v>
      </c>
      <c r="BF903" s="25">
        <v>0.98222182398705193</v>
      </c>
      <c r="BG903" s="25">
        <v>0.97871590329356217</v>
      </c>
      <c r="BH903" s="25">
        <v>0.96771863948923265</v>
      </c>
      <c r="BI903" s="25">
        <v>0.98210419348575828</v>
      </c>
    </row>
    <row r="904" spans="29:61">
      <c r="AC904" s="49">
        <v>901</v>
      </c>
      <c r="AD904" s="90">
        <f t="shared" ca="1" si="265"/>
        <v>47063.214670561531</v>
      </c>
      <c r="AE904" s="49" t="str">
        <f t="shared" ca="1" si="266"/>
        <v>EQUIPO 2</v>
      </c>
      <c r="AF904" s="49" t="str">
        <f t="shared" ca="1" si="267"/>
        <v>INICIO</v>
      </c>
      <c r="AG904" s="49">
        <f t="shared" ca="1" si="274"/>
        <v>1</v>
      </c>
      <c r="AH904" s="49">
        <f t="shared" ca="1" si="275"/>
        <v>0</v>
      </c>
      <c r="AI904" s="49">
        <f t="shared" ca="1" si="268"/>
        <v>1</v>
      </c>
      <c r="AJ904" s="49">
        <f t="shared" ca="1" si="269"/>
        <v>4500</v>
      </c>
      <c r="AK904" s="49">
        <f t="shared" ca="1" si="270"/>
        <v>3.8852283119922504</v>
      </c>
      <c r="AL904" s="49">
        <f t="shared" ca="1" si="271"/>
        <v>17483.527403965127</v>
      </c>
      <c r="AM904" s="49">
        <f t="shared" ca="1" si="264"/>
        <v>38463.760288723279</v>
      </c>
      <c r="AN904" s="49">
        <f t="shared" ca="1" si="272"/>
        <v>2028</v>
      </c>
      <c r="AO904" s="49">
        <f t="shared" ca="1" si="273"/>
        <v>11</v>
      </c>
      <c r="AU904" s="25">
        <v>894</v>
      </c>
      <c r="AV904" s="25">
        <v>0.9948112890437848</v>
      </c>
      <c r="AW904" s="25">
        <v>0.99093089668560108</v>
      </c>
      <c r="AX904" s="25">
        <v>0.97542596160764661</v>
      </c>
      <c r="AY904" s="25">
        <v>0.99736887098295879</v>
      </c>
      <c r="AZ904" s="25">
        <v>0.97965615718044508</v>
      </c>
      <c r="BA904" s="25">
        <v>0.9847365622303299</v>
      </c>
      <c r="BB904" s="25">
        <v>0.9898062925556621</v>
      </c>
      <c r="BC904" s="25">
        <v>0.98398768242512991</v>
      </c>
      <c r="BD904" s="25">
        <v>0.99715797594962507</v>
      </c>
      <c r="BE904" s="25">
        <v>0.98257293118504629</v>
      </c>
      <c r="BF904" s="25">
        <v>0.98272613854064605</v>
      </c>
      <c r="BG904" s="25">
        <v>0.98428396218179526</v>
      </c>
      <c r="BH904" s="25">
        <v>0.97542596160764661</v>
      </c>
      <c r="BI904" s="25">
        <v>0.98687407685600015</v>
      </c>
    </row>
    <row r="905" spans="29:61">
      <c r="AC905" s="49">
        <v>902</v>
      </c>
      <c r="AD905" s="90">
        <f t="shared" ca="1" si="265"/>
        <v>47063.37655507453</v>
      </c>
      <c r="AE905" s="49" t="str">
        <f t="shared" ca="1" si="266"/>
        <v>EQUIPO 2</v>
      </c>
      <c r="AF905" s="49" t="str">
        <f t="shared" ca="1" si="267"/>
        <v>FIN</v>
      </c>
      <c r="AG905" s="49">
        <f t="shared" ca="1" si="274"/>
        <v>1</v>
      </c>
      <c r="AH905" s="49">
        <f t="shared" ca="1" si="275"/>
        <v>1</v>
      </c>
      <c r="AI905" s="49">
        <f t="shared" ca="1" si="268"/>
        <v>1</v>
      </c>
      <c r="AJ905" s="49">
        <f t="shared" ca="1" si="269"/>
        <v>9900</v>
      </c>
      <c r="AK905" s="49">
        <f t="shared" ca="1" si="270"/>
        <v>270.07020547409775</v>
      </c>
      <c r="AL905" s="49">
        <f t="shared" ca="1" si="271"/>
        <v>2673695.0341935679</v>
      </c>
      <c r="AM905" s="49">
        <f t="shared" ca="1" si="264"/>
        <v>2673695.0341935679</v>
      </c>
      <c r="AN905" s="49">
        <f t="shared" ca="1" si="272"/>
        <v>2028</v>
      </c>
      <c r="AO905" s="49">
        <f t="shared" ca="1" si="273"/>
        <v>11</v>
      </c>
      <c r="AU905" s="25">
        <v>895</v>
      </c>
      <c r="AV905" s="25">
        <v>0.99094014437549471</v>
      </c>
      <c r="AW905" s="25">
        <v>0.98538041149554634</v>
      </c>
      <c r="AX905" s="25">
        <v>0.98902680814837873</v>
      </c>
      <c r="AY905" s="25">
        <v>0.99133349156063666</v>
      </c>
      <c r="AZ905" s="25">
        <v>0.99094771644994728</v>
      </c>
      <c r="BA905" s="25">
        <v>0.99742323882118478</v>
      </c>
      <c r="BB905" s="25">
        <v>0.98131705510732681</v>
      </c>
      <c r="BC905" s="25">
        <v>0.98762240021729442</v>
      </c>
      <c r="BD905" s="25">
        <v>0.98793396433588576</v>
      </c>
      <c r="BE905" s="25">
        <v>0.99078207652602079</v>
      </c>
      <c r="BF905" s="25">
        <v>0.98741046979974445</v>
      </c>
      <c r="BG905" s="25">
        <v>0.98598909375239507</v>
      </c>
      <c r="BH905" s="25">
        <v>0.98131705510732681</v>
      </c>
      <c r="BI905" s="25">
        <v>0.98879977057641077</v>
      </c>
    </row>
    <row r="906" spans="29:61">
      <c r="AC906" s="49">
        <v>903</v>
      </c>
      <c r="AD906" s="90">
        <f t="shared" ca="1" si="265"/>
        <v>47074.629480302618</v>
      </c>
      <c r="AE906" s="49" t="str">
        <f t="shared" ca="1" si="266"/>
        <v>EQUIPO 2</v>
      </c>
      <c r="AF906" s="49" t="str">
        <f t="shared" ca="1" si="267"/>
        <v>INICIO</v>
      </c>
      <c r="AG906" s="49">
        <f t="shared" ca="1" si="274"/>
        <v>1</v>
      </c>
      <c r="AH906" s="49">
        <f t="shared" ca="1" si="275"/>
        <v>0</v>
      </c>
      <c r="AI906" s="49">
        <f t="shared" ca="1" si="268"/>
        <v>1</v>
      </c>
      <c r="AJ906" s="49">
        <f t="shared" ca="1" si="269"/>
        <v>4500</v>
      </c>
      <c r="AK906" s="49">
        <f t="shared" ca="1" si="270"/>
        <v>3.6703844303847291</v>
      </c>
      <c r="AL906" s="49">
        <f t="shared" ca="1" si="271"/>
        <v>16516.729936731281</v>
      </c>
      <c r="AM906" s="49">
        <f t="shared" ca="1" si="264"/>
        <v>36336.805860808818</v>
      </c>
      <c r="AN906" s="49">
        <f t="shared" ca="1" si="272"/>
        <v>2028</v>
      </c>
      <c r="AO906" s="49">
        <f t="shared" ca="1" si="273"/>
        <v>11</v>
      </c>
      <c r="AU906" s="25">
        <v>896</v>
      </c>
      <c r="AV906" s="25">
        <v>0.99300197536535018</v>
      </c>
      <c r="AW906" s="25">
        <v>0.99585476470897794</v>
      </c>
      <c r="AX906" s="25">
        <v>0.99033165781517107</v>
      </c>
      <c r="AY906" s="25">
        <v>0.99052684656812573</v>
      </c>
      <c r="AZ906" s="25">
        <v>0.99030459800158488</v>
      </c>
      <c r="BA906" s="25">
        <v>0.97695531004560932</v>
      </c>
      <c r="BB906" s="25">
        <v>0.98177611508982032</v>
      </c>
      <c r="BC906" s="25">
        <v>0.99015523361498092</v>
      </c>
      <c r="BD906" s="25">
        <v>0.99573199509418486</v>
      </c>
      <c r="BE906" s="25">
        <v>0.99223407824972931</v>
      </c>
      <c r="BF906" s="25">
        <v>0.99358775853166159</v>
      </c>
      <c r="BG906" s="25">
        <v>0.98768019546111796</v>
      </c>
      <c r="BH906" s="25">
        <v>0.97695531004560932</v>
      </c>
      <c r="BI906" s="25">
        <v>0.98985500155527062</v>
      </c>
    </row>
    <row r="907" spans="29:61">
      <c r="AC907" s="49">
        <v>904</v>
      </c>
      <c r="AD907" s="90">
        <f t="shared" ca="1" si="265"/>
        <v>47074.782412987217</v>
      </c>
      <c r="AE907" s="49" t="str">
        <f t="shared" ca="1" si="266"/>
        <v>EQUIPO 2</v>
      </c>
      <c r="AF907" s="49" t="str">
        <f t="shared" ca="1" si="267"/>
        <v>FIN</v>
      </c>
      <c r="AG907" s="49">
        <f t="shared" ca="1" si="274"/>
        <v>1</v>
      </c>
      <c r="AH907" s="49">
        <f t="shared" ca="1" si="275"/>
        <v>1</v>
      </c>
      <c r="AI907" s="49">
        <f t="shared" ca="1" si="268"/>
        <v>1</v>
      </c>
      <c r="AJ907" s="49">
        <f t="shared" ca="1" si="269"/>
        <v>9900</v>
      </c>
      <c r="AK907" s="49">
        <f t="shared" ca="1" si="270"/>
        <v>308.00533676426858</v>
      </c>
      <c r="AL907" s="49">
        <f t="shared" ca="1" si="271"/>
        <v>3049252.8339662589</v>
      </c>
      <c r="AM907" s="49">
        <f t="shared" ca="1" si="264"/>
        <v>3049252.8339662589</v>
      </c>
      <c r="AN907" s="49">
        <f t="shared" ca="1" si="272"/>
        <v>2028</v>
      </c>
      <c r="AO907" s="49">
        <f t="shared" ca="1" si="273"/>
        <v>11</v>
      </c>
      <c r="AU907" s="25">
        <v>897</v>
      </c>
      <c r="AV907" s="25">
        <v>0.98710012515496648</v>
      </c>
      <c r="AW907" s="25">
        <v>0.98344937553935663</v>
      </c>
      <c r="AX907" s="25">
        <v>0.98180887606344447</v>
      </c>
      <c r="AY907" s="25">
        <v>0.9901801387459036</v>
      </c>
      <c r="AZ907" s="25">
        <v>0.98387530419795111</v>
      </c>
      <c r="BA907" s="25">
        <v>0.99190543735325765</v>
      </c>
      <c r="BB907" s="25">
        <v>0.9858295741754789</v>
      </c>
      <c r="BC907" s="25">
        <v>0.98567795575118833</v>
      </c>
      <c r="BD907" s="25">
        <v>0.98340666483341066</v>
      </c>
      <c r="BE907" s="25">
        <v>0.99787096076460524</v>
      </c>
      <c r="BF907" s="25">
        <v>0.9782533627227441</v>
      </c>
      <c r="BG907" s="25">
        <v>0.98895409700625969</v>
      </c>
      <c r="BH907" s="25">
        <v>0.9782533627227441</v>
      </c>
      <c r="BI907" s="25">
        <v>0.98650463217628948</v>
      </c>
    </row>
    <row r="908" spans="29:61">
      <c r="AC908" s="49">
        <v>905</v>
      </c>
      <c r="AD908" s="90">
        <f t="shared" ca="1" si="265"/>
        <v>47087.615968685728</v>
      </c>
      <c r="AE908" s="49" t="str">
        <f t="shared" ca="1" si="266"/>
        <v>EQUIPO 2</v>
      </c>
      <c r="AF908" s="49" t="str">
        <f t="shared" ca="1" si="267"/>
        <v>INICIO</v>
      </c>
      <c r="AG908" s="49">
        <f t="shared" ca="1" si="274"/>
        <v>1</v>
      </c>
      <c r="AH908" s="49">
        <f t="shared" ca="1" si="275"/>
        <v>0</v>
      </c>
      <c r="AI908" s="49">
        <f t="shared" ca="1" si="268"/>
        <v>1</v>
      </c>
      <c r="AJ908" s="49">
        <f t="shared" ca="1" si="269"/>
        <v>4500</v>
      </c>
      <c r="AK908" s="49">
        <f t="shared" ca="1" si="270"/>
        <v>3.1868415148928761</v>
      </c>
      <c r="AL908" s="49">
        <f t="shared" ca="1" si="271"/>
        <v>14340.786817017943</v>
      </c>
      <c r="AM908" s="49">
        <f t="shared" ca="1" si="264"/>
        <v>31549.730997439474</v>
      </c>
      <c r="AN908" s="49">
        <f t="shared" ca="1" si="272"/>
        <v>2028</v>
      </c>
      <c r="AO908" s="49">
        <f t="shared" ca="1" si="273"/>
        <v>11</v>
      </c>
      <c r="AU908" s="25">
        <v>898</v>
      </c>
      <c r="AV908" s="25">
        <v>0.98996540656977838</v>
      </c>
      <c r="AW908" s="25">
        <v>0.99083071699787761</v>
      </c>
      <c r="AX908" s="25">
        <v>0.98257120818389521</v>
      </c>
      <c r="AY908" s="25">
        <v>0.9975247765572246</v>
      </c>
      <c r="AZ908" s="25">
        <v>0.98990571515219372</v>
      </c>
      <c r="BA908" s="25">
        <v>0.98544840235408626</v>
      </c>
      <c r="BB908" s="25">
        <v>0.99258978478245652</v>
      </c>
      <c r="BC908" s="25">
        <v>0.98859739626916998</v>
      </c>
      <c r="BD908" s="25">
        <v>0.97558597834069671</v>
      </c>
      <c r="BE908" s="25">
        <v>0.99529583121803478</v>
      </c>
      <c r="BF908" s="25">
        <v>0.99310307340596349</v>
      </c>
      <c r="BG908" s="25">
        <v>0.9803260877537322</v>
      </c>
      <c r="BH908" s="25">
        <v>0.97558597834069671</v>
      </c>
      <c r="BI908" s="25">
        <v>0.98839558108730874</v>
      </c>
    </row>
    <row r="909" spans="29:61">
      <c r="AC909" s="49">
        <v>906</v>
      </c>
      <c r="AD909" s="90">
        <f t="shared" ca="1" si="265"/>
        <v>47087.748753748849</v>
      </c>
      <c r="AE909" s="49" t="str">
        <f t="shared" ca="1" si="266"/>
        <v>EQUIPO 2</v>
      </c>
      <c r="AF909" s="49" t="str">
        <f t="shared" ca="1" si="267"/>
        <v>FIN</v>
      </c>
      <c r="AG909" s="49">
        <f t="shared" ca="1" si="274"/>
        <v>1</v>
      </c>
      <c r="AH909" s="49">
        <f t="shared" ca="1" si="275"/>
        <v>1</v>
      </c>
      <c r="AI909" s="49">
        <f t="shared" ca="1" si="268"/>
        <v>1</v>
      </c>
      <c r="AJ909" s="49">
        <f t="shared" ca="1" si="269"/>
        <v>9900</v>
      </c>
      <c r="AK909" s="49">
        <f t="shared" ca="1" si="270"/>
        <v>71.831902306701522</v>
      </c>
      <c r="AL909" s="49">
        <f t="shared" ca="1" si="271"/>
        <v>711135.83283634507</v>
      </c>
      <c r="AM909" s="49">
        <f t="shared" ca="1" si="264"/>
        <v>711135.83283634507</v>
      </c>
      <c r="AN909" s="49">
        <f t="shared" ca="1" si="272"/>
        <v>2028</v>
      </c>
      <c r="AO909" s="49">
        <f t="shared" ca="1" si="273"/>
        <v>11</v>
      </c>
      <c r="AU909" s="25">
        <v>899</v>
      </c>
      <c r="AV909" s="25">
        <v>0.97928053215337885</v>
      </c>
      <c r="AW909" s="25">
        <v>0.98754316509309215</v>
      </c>
      <c r="AX909" s="25">
        <v>0.99273868853293235</v>
      </c>
      <c r="AY909" s="25">
        <v>0.99512243922497445</v>
      </c>
      <c r="AZ909" s="25">
        <v>0.97951307128928367</v>
      </c>
      <c r="BA909" s="25">
        <v>0.98324527095780156</v>
      </c>
      <c r="BB909" s="25">
        <v>0.99291934808005222</v>
      </c>
      <c r="BC909" s="25">
        <v>0.99003934398642746</v>
      </c>
      <c r="BD909" s="25">
        <v>0.99279039803029656</v>
      </c>
      <c r="BE909" s="25">
        <v>0.99354067322522566</v>
      </c>
      <c r="BF909" s="25">
        <v>0.98596227920696211</v>
      </c>
      <c r="BG909" s="25">
        <v>0.98842056700426351</v>
      </c>
      <c r="BH909" s="25">
        <v>0.97928053215337885</v>
      </c>
      <c r="BI909" s="25">
        <v>0.98841286119546812</v>
      </c>
    </row>
    <row r="910" spans="29:61">
      <c r="AC910" s="49">
        <v>907</v>
      </c>
      <c r="AD910" s="90">
        <f t="shared" ca="1" si="265"/>
        <v>47090.741749678295</v>
      </c>
      <c r="AE910" s="49" t="str">
        <f t="shared" ca="1" si="266"/>
        <v>EQUIPO 2</v>
      </c>
      <c r="AF910" s="49" t="str">
        <f t="shared" ca="1" si="267"/>
        <v>INICIO</v>
      </c>
      <c r="AG910" s="49">
        <f t="shared" ca="1" si="274"/>
        <v>1</v>
      </c>
      <c r="AH910" s="49">
        <f t="shared" ca="1" si="275"/>
        <v>0</v>
      </c>
      <c r="AI910" s="49">
        <f t="shared" ca="1" si="268"/>
        <v>1</v>
      </c>
      <c r="AJ910" s="49">
        <f t="shared" ca="1" si="269"/>
        <v>4500</v>
      </c>
      <c r="AK910" s="49">
        <f t="shared" ca="1" si="270"/>
        <v>3.4536794086452574</v>
      </c>
      <c r="AL910" s="49">
        <f t="shared" ca="1" si="271"/>
        <v>15541.557338903658</v>
      </c>
      <c r="AM910" s="49">
        <f t="shared" ca="1" si="264"/>
        <v>34191.426145588048</v>
      </c>
      <c r="AN910" s="49">
        <f t="shared" ca="1" si="272"/>
        <v>2028</v>
      </c>
      <c r="AO910" s="49">
        <f t="shared" ca="1" si="273"/>
        <v>12</v>
      </c>
      <c r="AU910" s="25">
        <v>900</v>
      </c>
      <c r="AV910" s="25">
        <v>0.99505547747332557</v>
      </c>
      <c r="AW910" s="25">
        <v>0.98235505546615232</v>
      </c>
      <c r="AX910" s="25">
        <v>0.98839499516610796</v>
      </c>
      <c r="AY910" s="25">
        <v>0.98660673523966569</v>
      </c>
      <c r="AZ910" s="25">
        <v>0.98050948711268526</v>
      </c>
      <c r="BA910" s="25">
        <v>0.99295070433180443</v>
      </c>
      <c r="BB910" s="25">
        <v>0.98870824056685536</v>
      </c>
      <c r="BC910" s="25">
        <v>0.98217608658076527</v>
      </c>
      <c r="BD910" s="25">
        <v>0.98479700943903947</v>
      </c>
      <c r="BE910" s="25">
        <v>0.97856041018003936</v>
      </c>
      <c r="BF910" s="25">
        <v>0.99091996656958758</v>
      </c>
      <c r="BG910" s="25">
        <v>0.98430001577139647</v>
      </c>
      <c r="BH910" s="25">
        <v>0.97856041018003936</v>
      </c>
      <c r="BI910" s="25">
        <v>0.98623133495930337</v>
      </c>
    </row>
    <row r="911" spans="29:61">
      <c r="AC911" s="49">
        <v>908</v>
      </c>
      <c r="AD911" s="90">
        <f t="shared" ca="1" si="265"/>
        <v>47090.885652986988</v>
      </c>
      <c r="AE911" s="49" t="str">
        <f t="shared" ca="1" si="266"/>
        <v>EQUIPO 2</v>
      </c>
      <c r="AF911" s="49" t="str">
        <f t="shared" ca="1" si="267"/>
        <v>FIN</v>
      </c>
      <c r="AG911" s="49">
        <f t="shared" ca="1" si="274"/>
        <v>1</v>
      </c>
      <c r="AH911" s="49">
        <f t="shared" ca="1" si="275"/>
        <v>1</v>
      </c>
      <c r="AI911" s="49">
        <f t="shared" ca="1" si="268"/>
        <v>1</v>
      </c>
      <c r="AJ911" s="49">
        <f t="shared" ca="1" si="269"/>
        <v>9900</v>
      </c>
      <c r="AK911" s="49">
        <f t="shared" ca="1" si="270"/>
        <v>115.58035307406681</v>
      </c>
      <c r="AL911" s="49">
        <f t="shared" ca="1" si="271"/>
        <v>1144245.4954332614</v>
      </c>
      <c r="AM911" s="49">
        <f t="shared" ca="1" si="264"/>
        <v>1144245.4954332614</v>
      </c>
      <c r="AN911" s="49">
        <f t="shared" ca="1" si="272"/>
        <v>2028</v>
      </c>
      <c r="AO911" s="49">
        <f t="shared" ca="1" si="273"/>
        <v>12</v>
      </c>
      <c r="AU911" s="25">
        <v>901</v>
      </c>
      <c r="AV911" s="25">
        <v>0.9916426836262513</v>
      </c>
      <c r="AW911" s="25">
        <v>0.98366148970588718</v>
      </c>
      <c r="AX911" s="25">
        <v>0.99307512818934951</v>
      </c>
      <c r="AY911" s="25">
        <v>0.98765980121890318</v>
      </c>
      <c r="AZ911" s="25">
        <v>0.98344181109789652</v>
      </c>
      <c r="BA911" s="25">
        <v>0.98544244300058126</v>
      </c>
      <c r="BB911" s="25">
        <v>0.98356920498198985</v>
      </c>
      <c r="BC911" s="25">
        <v>0.98103745037116141</v>
      </c>
      <c r="BD911" s="25">
        <v>0.9905761098840159</v>
      </c>
      <c r="BE911" s="25">
        <v>0.98619110807305754</v>
      </c>
      <c r="BF911" s="25">
        <v>0.99029261178408035</v>
      </c>
      <c r="BG911" s="25">
        <v>0.98593606382171106</v>
      </c>
      <c r="BH911" s="25">
        <v>0.98103745037116141</v>
      </c>
      <c r="BI911" s="25">
        <v>0.98686824242729498</v>
      </c>
    </row>
    <row r="912" spans="29:61">
      <c r="AC912" s="49">
        <v>909</v>
      </c>
      <c r="AD912" s="90">
        <f t="shared" ca="1" si="265"/>
        <v>47095.701501031741</v>
      </c>
      <c r="AE912" s="49" t="str">
        <f t="shared" ca="1" si="266"/>
        <v>EQUIPO 2</v>
      </c>
      <c r="AF912" s="49" t="str">
        <f t="shared" ca="1" si="267"/>
        <v>INICIO</v>
      </c>
      <c r="AG912" s="49">
        <f t="shared" ca="1" si="274"/>
        <v>1</v>
      </c>
      <c r="AH912" s="49">
        <f t="shared" ca="1" si="275"/>
        <v>0</v>
      </c>
      <c r="AI912" s="49">
        <f t="shared" ca="1" si="268"/>
        <v>1</v>
      </c>
      <c r="AJ912" s="49">
        <f t="shared" ca="1" si="269"/>
        <v>4500</v>
      </c>
      <c r="AK912" s="49">
        <f t="shared" ca="1" si="270"/>
        <v>3.3145479707163759</v>
      </c>
      <c r="AL912" s="49">
        <f t="shared" ca="1" si="271"/>
        <v>14915.465868223691</v>
      </c>
      <c r="AM912" s="49">
        <f t="shared" ca="1" si="264"/>
        <v>32814.024910092121</v>
      </c>
      <c r="AN912" s="49">
        <f t="shared" ca="1" si="272"/>
        <v>2028</v>
      </c>
      <c r="AO912" s="49">
        <f t="shared" ca="1" si="273"/>
        <v>12</v>
      </c>
      <c r="AU912" s="25">
        <v>902</v>
      </c>
      <c r="AV912" s="25">
        <v>0.98391365384536178</v>
      </c>
      <c r="AW912" s="25">
        <v>0.97717602638205303</v>
      </c>
      <c r="AX912" s="25">
        <v>0.98913353302256479</v>
      </c>
      <c r="AY912" s="25">
        <v>0.98437203458276834</v>
      </c>
      <c r="AZ912" s="25">
        <v>0.98525338637655091</v>
      </c>
      <c r="BA912" s="25">
        <v>0.98898119451826483</v>
      </c>
      <c r="BB912" s="25">
        <v>0.98511466568532102</v>
      </c>
      <c r="BC912" s="25">
        <v>0.98897746497680095</v>
      </c>
      <c r="BD912" s="25">
        <v>0.97603465484673213</v>
      </c>
      <c r="BE912" s="25">
        <v>0.98593705888504535</v>
      </c>
      <c r="BF912" s="25">
        <v>0.99098329247131123</v>
      </c>
      <c r="BG912" s="25">
        <v>0.97628659170894272</v>
      </c>
      <c r="BH912" s="25">
        <v>0.97603465484673213</v>
      </c>
      <c r="BI912" s="25">
        <v>0.98430437963504991</v>
      </c>
    </row>
    <row r="913" spans="29:61">
      <c r="AC913" s="49">
        <v>910</v>
      </c>
      <c r="AD913" s="90">
        <f t="shared" ca="1" si="265"/>
        <v>47095.839607197187</v>
      </c>
      <c r="AE913" s="49" t="str">
        <f t="shared" ca="1" si="266"/>
        <v>EQUIPO 2</v>
      </c>
      <c r="AF913" s="49" t="str">
        <f t="shared" ca="1" si="267"/>
        <v>FIN</v>
      </c>
      <c r="AG913" s="49">
        <f t="shared" ca="1" si="274"/>
        <v>1</v>
      </c>
      <c r="AH913" s="49">
        <f t="shared" ca="1" si="275"/>
        <v>1</v>
      </c>
      <c r="AI913" s="49">
        <f t="shared" ca="1" si="268"/>
        <v>1</v>
      </c>
      <c r="AJ913" s="49">
        <f t="shared" ca="1" si="269"/>
        <v>9900</v>
      </c>
      <c r="AK913" s="49">
        <f t="shared" ca="1" si="270"/>
        <v>7.2025376785313711</v>
      </c>
      <c r="AL913" s="49">
        <f t="shared" ca="1" si="271"/>
        <v>71305.123017460573</v>
      </c>
      <c r="AM913" s="49">
        <f t="shared" ca="1" si="264"/>
        <v>71305.123017460573</v>
      </c>
      <c r="AN913" s="49">
        <f t="shared" ca="1" si="272"/>
        <v>2028</v>
      </c>
      <c r="AO913" s="49">
        <f t="shared" ca="1" si="273"/>
        <v>12</v>
      </c>
      <c r="AU913" s="25">
        <v>903</v>
      </c>
      <c r="AV913" s="25">
        <v>0.99744999747860918</v>
      </c>
      <c r="AW913" s="25">
        <v>0.98758483928126584</v>
      </c>
      <c r="AX913" s="25">
        <v>0.98963121103253493</v>
      </c>
      <c r="AY913" s="25">
        <v>0.99225256657887451</v>
      </c>
      <c r="AZ913" s="25">
        <v>0.99333562129766484</v>
      </c>
      <c r="BA913" s="25">
        <v>0.98082788788689712</v>
      </c>
      <c r="BB913" s="25">
        <v>0.99752660173644703</v>
      </c>
      <c r="BC913" s="25">
        <v>0.98536848660250242</v>
      </c>
      <c r="BD913" s="25">
        <v>0.99288675224655476</v>
      </c>
      <c r="BE913" s="25">
        <v>0.97891412799654476</v>
      </c>
      <c r="BF913" s="25">
        <v>0.9863181507067621</v>
      </c>
      <c r="BG913" s="25">
        <v>0.97511933682347041</v>
      </c>
      <c r="BH913" s="25">
        <v>0.97511933682347041</v>
      </c>
      <c r="BI913" s="25">
        <v>0.98807386506109762</v>
      </c>
    </row>
    <row r="914" spans="29:61">
      <c r="AC914" s="49">
        <v>911</v>
      </c>
      <c r="AD914" s="90">
        <f t="shared" ca="1" si="265"/>
        <v>47096.139712933793</v>
      </c>
      <c r="AE914" s="49" t="str">
        <f t="shared" ca="1" si="266"/>
        <v>EQUIPO 2</v>
      </c>
      <c r="AF914" s="49" t="str">
        <f t="shared" ca="1" si="267"/>
        <v>INICIO</v>
      </c>
      <c r="AG914" s="49">
        <f t="shared" ca="1" si="274"/>
        <v>1</v>
      </c>
      <c r="AH914" s="49">
        <f t="shared" ca="1" si="275"/>
        <v>0</v>
      </c>
      <c r="AI914" s="49">
        <f t="shared" ca="1" si="268"/>
        <v>1</v>
      </c>
      <c r="AJ914" s="49">
        <f t="shared" ca="1" si="269"/>
        <v>4500</v>
      </c>
      <c r="AK914" s="49">
        <f t="shared" ca="1" si="270"/>
        <v>3.7445981637574732</v>
      </c>
      <c r="AL914" s="49">
        <f t="shared" ca="1" si="271"/>
        <v>16850.69173690863</v>
      </c>
      <c r="AM914" s="49">
        <f t="shared" ca="1" si="264"/>
        <v>37071.521821198985</v>
      </c>
      <c r="AN914" s="49">
        <f t="shared" ca="1" si="272"/>
        <v>2028</v>
      </c>
      <c r="AO914" s="49">
        <f t="shared" ca="1" si="273"/>
        <v>12</v>
      </c>
      <c r="AU914" s="25">
        <v>904</v>
      </c>
      <c r="AV914" s="25">
        <v>0.98855873473957823</v>
      </c>
      <c r="AW914" s="25">
        <v>0.98983767977068604</v>
      </c>
      <c r="AX914" s="25">
        <v>0.9728048543216693</v>
      </c>
      <c r="AY914" s="25">
        <v>0.98936011896883236</v>
      </c>
      <c r="AZ914" s="25">
        <v>0.98223497172235674</v>
      </c>
      <c r="BA914" s="25">
        <v>0.97444933572235959</v>
      </c>
      <c r="BB914" s="25">
        <v>0.993973157292939</v>
      </c>
      <c r="BC914" s="25">
        <v>0.97879363756230409</v>
      </c>
      <c r="BD914" s="25">
        <v>0.99094355471805262</v>
      </c>
      <c r="BE914" s="25">
        <v>0.97592448236539298</v>
      </c>
      <c r="BF914" s="25">
        <v>0.98227009554483991</v>
      </c>
      <c r="BG914" s="25">
        <v>0.98369538496332332</v>
      </c>
      <c r="BH914" s="25">
        <v>0.9728048543216693</v>
      </c>
      <c r="BI914" s="25">
        <v>0.98355088788489509</v>
      </c>
    </row>
    <row r="915" spans="29:61">
      <c r="AC915" s="49">
        <v>912</v>
      </c>
      <c r="AD915" s="90">
        <f t="shared" ca="1" si="265"/>
        <v>47096.295737857283</v>
      </c>
      <c r="AE915" s="49" t="str">
        <f t="shared" ca="1" si="266"/>
        <v>EQUIPO 2</v>
      </c>
      <c r="AF915" s="49" t="str">
        <f t="shared" ca="1" si="267"/>
        <v>FIN</v>
      </c>
      <c r="AG915" s="49">
        <f t="shared" ca="1" si="274"/>
        <v>1</v>
      </c>
      <c r="AH915" s="49">
        <f t="shared" ca="1" si="275"/>
        <v>1</v>
      </c>
      <c r="AI915" s="49">
        <f t="shared" ca="1" si="268"/>
        <v>1</v>
      </c>
      <c r="AJ915" s="49">
        <f t="shared" ca="1" si="269"/>
        <v>9900</v>
      </c>
      <c r="AK915" s="49">
        <f t="shared" ca="1" si="270"/>
        <v>194.35510255373083</v>
      </c>
      <c r="AL915" s="49">
        <f t="shared" ca="1" si="271"/>
        <v>1924115.5152819352</v>
      </c>
      <c r="AM915" s="49">
        <f t="shared" ca="1" si="264"/>
        <v>1924115.5152819352</v>
      </c>
      <c r="AN915" s="49">
        <f t="shared" ca="1" si="272"/>
        <v>2028</v>
      </c>
      <c r="AO915" s="49">
        <f t="shared" ca="1" si="273"/>
        <v>12</v>
      </c>
      <c r="AU915" s="25">
        <v>905</v>
      </c>
      <c r="AV915" s="25">
        <v>0.97524196360609483</v>
      </c>
      <c r="AW915" s="25">
        <v>0.98509154082097117</v>
      </c>
      <c r="AX915" s="25">
        <v>0.98740153699325373</v>
      </c>
      <c r="AY915" s="25">
        <v>0.98909742043767201</v>
      </c>
      <c r="AZ915" s="25">
        <v>0.98406625693961225</v>
      </c>
      <c r="BA915" s="25">
        <v>0.99239159633304519</v>
      </c>
      <c r="BB915" s="25">
        <v>0.9873586046714109</v>
      </c>
      <c r="BC915" s="25">
        <v>0.98801648460448077</v>
      </c>
      <c r="BD915" s="25">
        <v>0.99095913671643976</v>
      </c>
      <c r="BE915" s="25">
        <v>0.99554897908002649</v>
      </c>
      <c r="BF915" s="25">
        <v>0.9876868213342801</v>
      </c>
      <c r="BG915" s="25">
        <v>0.98856068913964568</v>
      </c>
      <c r="BH915" s="25">
        <v>0.97524196360609483</v>
      </c>
      <c r="BI915" s="25">
        <v>0.98762581595559995</v>
      </c>
    </row>
    <row r="916" spans="29:61">
      <c r="AC916" s="49">
        <v>913</v>
      </c>
      <c r="AD916" s="90">
        <f t="shared" ca="1" si="265"/>
        <v>47104.393867130355</v>
      </c>
      <c r="AE916" s="49" t="str">
        <f t="shared" ca="1" si="266"/>
        <v>EQUIPO 2</v>
      </c>
      <c r="AF916" s="49" t="str">
        <f t="shared" ca="1" si="267"/>
        <v>INICIO</v>
      </c>
      <c r="AG916" s="49">
        <f t="shared" ca="1" si="274"/>
        <v>1</v>
      </c>
      <c r="AH916" s="49">
        <f t="shared" ca="1" si="275"/>
        <v>0</v>
      </c>
      <c r="AI916" s="49">
        <f t="shared" ca="1" si="268"/>
        <v>1</v>
      </c>
      <c r="AJ916" s="49">
        <f t="shared" ca="1" si="269"/>
        <v>4500</v>
      </c>
      <c r="AK916" s="49">
        <f t="shared" ca="1" si="270"/>
        <v>3.8836563005461358</v>
      </c>
      <c r="AL916" s="49">
        <f t="shared" ca="1" si="271"/>
        <v>17476.453352457611</v>
      </c>
      <c r="AM916" s="49">
        <f t="shared" ca="1" si="264"/>
        <v>38448.197375406744</v>
      </c>
      <c r="AN916" s="49">
        <f t="shared" ca="1" si="272"/>
        <v>2028</v>
      </c>
      <c r="AO916" s="49">
        <f t="shared" ca="1" si="273"/>
        <v>12</v>
      </c>
      <c r="AU916" s="25">
        <v>906</v>
      </c>
      <c r="AV916" s="25">
        <v>0.98961701536252134</v>
      </c>
      <c r="AW916" s="25">
        <v>0.97763253718096832</v>
      </c>
      <c r="AX916" s="25">
        <v>0.99350923797595081</v>
      </c>
      <c r="AY916" s="25">
        <v>0.98830019744427644</v>
      </c>
      <c r="AZ916" s="25">
        <v>0.97405511341548057</v>
      </c>
      <c r="BA916" s="25">
        <v>0.98518584301359202</v>
      </c>
      <c r="BB916" s="25">
        <v>0.98607140080922251</v>
      </c>
      <c r="BC916" s="25">
        <v>0.96883426641917048</v>
      </c>
      <c r="BD916" s="25">
        <v>0.99047642321735685</v>
      </c>
      <c r="BE916" s="25">
        <v>0.97840319028052247</v>
      </c>
      <c r="BF916" s="25">
        <v>0.98735315717960037</v>
      </c>
      <c r="BG916" s="25">
        <v>0.98288524473612859</v>
      </c>
      <c r="BH916" s="25">
        <v>0.96883426641917048</v>
      </c>
      <c r="BI916" s="25">
        <v>0.98349627825690622</v>
      </c>
    </row>
    <row r="917" spans="29:61">
      <c r="AC917" s="49">
        <v>914</v>
      </c>
      <c r="AD917" s="90">
        <f t="shared" ca="1" si="265"/>
        <v>47104.555686142878</v>
      </c>
      <c r="AE917" s="49" t="str">
        <f t="shared" ca="1" si="266"/>
        <v>EQUIPO 2</v>
      </c>
      <c r="AF917" s="49" t="str">
        <f t="shared" ca="1" si="267"/>
        <v>FIN</v>
      </c>
      <c r="AG917" s="49">
        <f t="shared" ca="1" si="274"/>
        <v>1</v>
      </c>
      <c r="AH917" s="49">
        <f t="shared" ca="1" si="275"/>
        <v>1</v>
      </c>
      <c r="AI917" s="49">
        <f t="shared" ca="1" si="268"/>
        <v>1</v>
      </c>
      <c r="AJ917" s="49">
        <f t="shared" ca="1" si="269"/>
        <v>9900</v>
      </c>
      <c r="AK917" s="49">
        <f t="shared" ca="1" si="270"/>
        <v>125.10398405307205</v>
      </c>
      <c r="AL917" s="49">
        <f t="shared" ca="1" si="271"/>
        <v>1238529.4421254133</v>
      </c>
      <c r="AM917" s="49">
        <f t="shared" ca="1" si="264"/>
        <v>1238529.4421254133</v>
      </c>
      <c r="AN917" s="49">
        <f t="shared" ca="1" si="272"/>
        <v>2028</v>
      </c>
      <c r="AO917" s="49">
        <f t="shared" ca="1" si="273"/>
        <v>12</v>
      </c>
      <c r="AU917" s="25">
        <v>907</v>
      </c>
      <c r="AV917" s="25">
        <v>0.98292804144754564</v>
      </c>
      <c r="AW917" s="25">
        <v>0.99396099191067</v>
      </c>
      <c r="AX917" s="25">
        <v>0.98786975708161096</v>
      </c>
      <c r="AY917" s="25">
        <v>0.98476214669138362</v>
      </c>
      <c r="AZ917" s="25">
        <v>0.9900111027236137</v>
      </c>
      <c r="BA917" s="25">
        <v>0.99114547277221743</v>
      </c>
      <c r="BB917" s="25">
        <v>0.99097386983860314</v>
      </c>
      <c r="BC917" s="25">
        <v>0.98461643076683891</v>
      </c>
      <c r="BD917" s="25">
        <v>0.9886049690427714</v>
      </c>
      <c r="BE917" s="25">
        <v>0.99087073678442072</v>
      </c>
      <c r="BF917" s="25">
        <v>0.97953799557206267</v>
      </c>
      <c r="BG917" s="25">
        <v>0.97616573516580329</v>
      </c>
      <c r="BH917" s="25">
        <v>0.97616573516580329</v>
      </c>
      <c r="BI917" s="25">
        <v>0.9868283571591534</v>
      </c>
    </row>
    <row r="918" spans="29:61">
      <c r="AC918" s="49">
        <v>915</v>
      </c>
      <c r="AD918" s="90">
        <f t="shared" ca="1" si="265"/>
        <v>47109.768352145089</v>
      </c>
      <c r="AE918" s="49" t="str">
        <f t="shared" ca="1" si="266"/>
        <v>EQUIPO 2</v>
      </c>
      <c r="AF918" s="49" t="str">
        <f t="shared" ca="1" si="267"/>
        <v>INICIO</v>
      </c>
      <c r="AG918" s="49">
        <f t="shared" ca="1" si="274"/>
        <v>1</v>
      </c>
      <c r="AH918" s="49">
        <f t="shared" ca="1" si="275"/>
        <v>0</v>
      </c>
      <c r="AI918" s="49">
        <f t="shared" ca="1" si="268"/>
        <v>1</v>
      </c>
      <c r="AJ918" s="49">
        <f t="shared" ca="1" si="269"/>
        <v>4500</v>
      </c>
      <c r="AK918" s="49">
        <f t="shared" ca="1" si="270"/>
        <v>3.3342722008237615</v>
      </c>
      <c r="AL918" s="49">
        <f t="shared" ca="1" si="271"/>
        <v>15004.224903706927</v>
      </c>
      <c r="AM918" s="49">
        <f t="shared" ca="1" si="264"/>
        <v>33009.294788155239</v>
      </c>
      <c r="AN918" s="49">
        <f t="shared" ca="1" si="272"/>
        <v>2028</v>
      </c>
      <c r="AO918" s="49">
        <f t="shared" ca="1" si="273"/>
        <v>12</v>
      </c>
      <c r="AU918" s="25">
        <v>908</v>
      </c>
      <c r="AV918" s="25">
        <v>0.98741345075344933</v>
      </c>
      <c r="AW918" s="25">
        <v>0.99077671177244364</v>
      </c>
      <c r="AX918" s="25">
        <v>0.99120222338503206</v>
      </c>
      <c r="AY918" s="25">
        <v>0.99475038735330257</v>
      </c>
      <c r="AZ918" s="25">
        <v>0.98916768675321032</v>
      </c>
      <c r="BA918" s="25">
        <v>0.99719853855177387</v>
      </c>
      <c r="BB918" s="25">
        <v>0.98300168646989505</v>
      </c>
      <c r="BC918" s="25">
        <v>0.99038780588153097</v>
      </c>
      <c r="BD918" s="25">
        <v>0.98568949290816943</v>
      </c>
      <c r="BE918" s="25">
        <v>0.99753076240438776</v>
      </c>
      <c r="BF918" s="25">
        <v>0.98609089732208044</v>
      </c>
      <c r="BG918" s="25">
        <v>0.99135051218243064</v>
      </c>
      <c r="BH918" s="25">
        <v>0.98300168646989505</v>
      </c>
      <c r="BI918" s="25">
        <v>0.99034526842000048</v>
      </c>
    </row>
    <row r="919" spans="29:61">
      <c r="AC919" s="49">
        <v>916</v>
      </c>
      <c r="AD919" s="90">
        <f t="shared" ca="1" si="265"/>
        <v>47109.907280153457</v>
      </c>
      <c r="AE919" s="49" t="str">
        <f t="shared" ca="1" si="266"/>
        <v>EQUIPO 2</v>
      </c>
      <c r="AF919" s="49" t="str">
        <f t="shared" ca="1" si="267"/>
        <v>FIN</v>
      </c>
      <c r="AG919" s="49">
        <f t="shared" ca="1" si="274"/>
        <v>1</v>
      </c>
      <c r="AH919" s="49">
        <f t="shared" ca="1" si="275"/>
        <v>1</v>
      </c>
      <c r="AI919" s="49">
        <f t="shared" ca="1" si="268"/>
        <v>1</v>
      </c>
      <c r="AJ919" s="49">
        <f t="shared" ca="1" si="269"/>
        <v>9900</v>
      </c>
      <c r="AK919" s="49">
        <f t="shared" ca="1" si="270"/>
        <v>545.4687907336629</v>
      </c>
      <c r="AL919" s="49">
        <f t="shared" ca="1" si="271"/>
        <v>5400141.0282632625</v>
      </c>
      <c r="AM919" s="49">
        <f t="shared" ca="1" si="264"/>
        <v>5400141.0282632625</v>
      </c>
      <c r="AN919" s="49">
        <f t="shared" ca="1" si="272"/>
        <v>2028</v>
      </c>
      <c r="AO919" s="49">
        <f t="shared" ca="1" si="273"/>
        <v>12</v>
      </c>
      <c r="AU919" s="25">
        <v>909</v>
      </c>
      <c r="AV919" s="25">
        <v>0.9927410535124761</v>
      </c>
      <c r="AW919" s="25">
        <v>0.99788987749928149</v>
      </c>
      <c r="AX919" s="25">
        <v>0.9858835329133262</v>
      </c>
      <c r="AY919" s="25">
        <v>0.9974412018140616</v>
      </c>
      <c r="AZ919" s="25">
        <v>0.98582770676494025</v>
      </c>
      <c r="BA919" s="25">
        <v>0.9902930048590034</v>
      </c>
      <c r="BB919" s="25">
        <v>0.98621236604220275</v>
      </c>
      <c r="BC919" s="25">
        <v>0.98783588999973615</v>
      </c>
      <c r="BD919" s="25">
        <v>0.97951512692174081</v>
      </c>
      <c r="BE919" s="25">
        <v>0.99093385546944757</v>
      </c>
      <c r="BF919" s="25">
        <v>0.99189352651285878</v>
      </c>
      <c r="BG919" s="25">
        <v>0.98664533515315933</v>
      </c>
      <c r="BH919" s="25">
        <v>0.97951512692174081</v>
      </c>
      <c r="BI919" s="25">
        <v>0.98934630060548745</v>
      </c>
    </row>
    <row r="920" spans="29:61">
      <c r="AC920" s="49">
        <v>917</v>
      </c>
      <c r="AD920" s="90">
        <f t="shared" ca="1" si="265"/>
        <v>47132.635146434026</v>
      </c>
      <c r="AE920" s="49" t="str">
        <f t="shared" ca="1" si="266"/>
        <v>EQUIPO 2</v>
      </c>
      <c r="AF920" s="49" t="str">
        <f t="shared" ca="1" si="267"/>
        <v>INICIO</v>
      </c>
      <c r="AG920" s="49">
        <f t="shared" ca="1" si="274"/>
        <v>1</v>
      </c>
      <c r="AH920" s="49">
        <f t="shared" ca="1" si="275"/>
        <v>0</v>
      </c>
      <c r="AI920" s="49">
        <f t="shared" ca="1" si="268"/>
        <v>1</v>
      </c>
      <c r="AJ920" s="49">
        <f t="shared" ca="1" si="269"/>
        <v>4500</v>
      </c>
      <c r="AK920" s="49">
        <f t="shared" ca="1" si="270"/>
        <v>3.6536422806093469</v>
      </c>
      <c r="AL920" s="49">
        <f t="shared" ca="1" si="271"/>
        <v>16441.390262742061</v>
      </c>
      <c r="AM920" s="49">
        <f t="shared" ca="1" si="264"/>
        <v>36171.058578032535</v>
      </c>
      <c r="AN920" s="49">
        <f t="shared" ca="1" si="272"/>
        <v>2029</v>
      </c>
      <c r="AO920" s="49">
        <f t="shared" ca="1" si="273"/>
        <v>1</v>
      </c>
      <c r="AU920" s="25">
        <v>910</v>
      </c>
      <c r="AV920" s="25">
        <v>0.98535167352258068</v>
      </c>
      <c r="AW920" s="25">
        <v>0.97896432054984062</v>
      </c>
      <c r="AX920" s="25">
        <v>0.98685252133245971</v>
      </c>
      <c r="AY920" s="25">
        <v>0.98543300087818919</v>
      </c>
      <c r="AZ920" s="25">
        <v>0.98732106978900924</v>
      </c>
      <c r="BA920" s="25">
        <v>0.99355972299511464</v>
      </c>
      <c r="BB920" s="25">
        <v>0.98586484650965034</v>
      </c>
      <c r="BC920" s="25">
        <v>0.9896884652521154</v>
      </c>
      <c r="BD920" s="25">
        <v>0.98559902723830584</v>
      </c>
      <c r="BE920" s="25">
        <v>0.98998403762928266</v>
      </c>
      <c r="BF920" s="25">
        <v>0.98580934328124514</v>
      </c>
      <c r="BG920" s="25">
        <v>0.98582330366315896</v>
      </c>
      <c r="BH920" s="25">
        <v>0.97896432054984062</v>
      </c>
      <c r="BI920" s="25">
        <v>0.98667694001146256</v>
      </c>
    </row>
    <row r="921" spans="29:61">
      <c r="AC921" s="49">
        <v>918</v>
      </c>
      <c r="AD921" s="90">
        <f t="shared" ca="1" si="265"/>
        <v>47132.787381529051</v>
      </c>
      <c r="AE921" s="49" t="str">
        <f t="shared" ca="1" si="266"/>
        <v>EQUIPO 2</v>
      </c>
      <c r="AF921" s="49" t="str">
        <f t="shared" ca="1" si="267"/>
        <v>FIN</v>
      </c>
      <c r="AG921" s="49">
        <f t="shared" ca="1" si="274"/>
        <v>1</v>
      </c>
      <c r="AH921" s="49">
        <f t="shared" ca="1" si="275"/>
        <v>1</v>
      </c>
      <c r="AI921" s="49">
        <f t="shared" ca="1" si="268"/>
        <v>1</v>
      </c>
      <c r="AJ921" s="49">
        <f t="shared" ca="1" si="269"/>
        <v>9900</v>
      </c>
      <c r="AK921" s="49">
        <f t="shared" ca="1" si="270"/>
        <v>228.16983286809409</v>
      </c>
      <c r="AL921" s="49">
        <f t="shared" ca="1" si="271"/>
        <v>2258881.3453941317</v>
      </c>
      <c r="AM921" s="49">
        <f t="shared" ca="1" si="264"/>
        <v>2258881.3453941317</v>
      </c>
      <c r="AN921" s="49">
        <f t="shared" ca="1" si="272"/>
        <v>2029</v>
      </c>
      <c r="AO921" s="49">
        <f t="shared" ca="1" si="273"/>
        <v>1</v>
      </c>
      <c r="AU921" s="25">
        <v>911</v>
      </c>
      <c r="AV921" s="25">
        <v>0.98137499377798232</v>
      </c>
      <c r="AW921" s="25">
        <v>0.9782466330437749</v>
      </c>
      <c r="AX921" s="25">
        <v>0.98631978549963728</v>
      </c>
      <c r="AY921" s="25">
        <v>0.98459234579545463</v>
      </c>
      <c r="AZ921" s="25">
        <v>0.98490898853122322</v>
      </c>
      <c r="BA921" s="25">
        <v>0.99044638470972368</v>
      </c>
      <c r="BB921" s="25">
        <v>0.99260555688723484</v>
      </c>
      <c r="BC921" s="25">
        <v>0.98476774836389913</v>
      </c>
      <c r="BD921" s="25">
        <v>0.97813990101179582</v>
      </c>
      <c r="BE921" s="25">
        <v>0.99746118330388522</v>
      </c>
      <c r="BF921" s="25">
        <v>0.99215285577679013</v>
      </c>
      <c r="BG921" s="25">
        <v>0.99249685228504569</v>
      </c>
      <c r="BH921" s="25">
        <v>0.97813990101179582</v>
      </c>
      <c r="BI921" s="25">
        <v>0.98697641391387703</v>
      </c>
    </row>
    <row r="922" spans="29:61">
      <c r="AC922" s="49">
        <v>919</v>
      </c>
      <c r="AD922" s="90">
        <f t="shared" ca="1" si="265"/>
        <v>47142.294457898555</v>
      </c>
      <c r="AE922" s="49" t="str">
        <f t="shared" ca="1" si="266"/>
        <v>EQUIPO 2</v>
      </c>
      <c r="AF922" s="49" t="str">
        <f t="shared" ca="1" si="267"/>
        <v>INICIO</v>
      </c>
      <c r="AG922" s="49">
        <f t="shared" ca="1" si="274"/>
        <v>1</v>
      </c>
      <c r="AH922" s="49">
        <f t="shared" ca="1" si="275"/>
        <v>0</v>
      </c>
      <c r="AI922" s="49">
        <f t="shared" ca="1" si="268"/>
        <v>1</v>
      </c>
      <c r="AJ922" s="49">
        <f t="shared" ca="1" si="269"/>
        <v>4500</v>
      </c>
      <c r="AK922" s="49">
        <f t="shared" ca="1" si="270"/>
        <v>3.8932968498556875</v>
      </c>
      <c r="AL922" s="49">
        <f t="shared" ca="1" si="271"/>
        <v>17519.835824350594</v>
      </c>
      <c r="AM922" s="49">
        <f t="shared" ca="1" si="264"/>
        <v>38543.638813571306</v>
      </c>
      <c r="AN922" s="49">
        <f t="shared" ca="1" si="272"/>
        <v>2029</v>
      </c>
      <c r="AO922" s="49">
        <f t="shared" ca="1" si="273"/>
        <v>1</v>
      </c>
      <c r="AU922" s="25">
        <v>912</v>
      </c>
      <c r="AV922" s="25">
        <v>0.98724275466070566</v>
      </c>
      <c r="AW922" s="25">
        <v>0.98279944594621838</v>
      </c>
      <c r="AX922" s="25">
        <v>0.99003507501341248</v>
      </c>
      <c r="AY922" s="25">
        <v>0.97773737190047028</v>
      </c>
      <c r="AZ922" s="25">
        <v>0.99049877390808128</v>
      </c>
      <c r="BA922" s="25">
        <v>0.99076742601896639</v>
      </c>
      <c r="BB922" s="25">
        <v>0.98212038640731225</v>
      </c>
      <c r="BC922" s="25">
        <v>0.99046615512801728</v>
      </c>
      <c r="BD922" s="25">
        <v>0.99214150433107595</v>
      </c>
      <c r="BE922" s="25">
        <v>0.994549373208514</v>
      </c>
      <c r="BF922" s="25">
        <v>0.98476302069384769</v>
      </c>
      <c r="BG922" s="25">
        <v>0.98536128986817539</v>
      </c>
      <c r="BH922" s="25">
        <v>0.97773737190047028</v>
      </c>
      <c r="BI922" s="25">
        <v>0.98744248881486518</v>
      </c>
    </row>
    <row r="923" spans="29:61">
      <c r="AC923" s="49">
        <v>920</v>
      </c>
      <c r="AD923" s="90">
        <f t="shared" ca="1" si="265"/>
        <v>47142.456678600633</v>
      </c>
      <c r="AE923" s="49" t="str">
        <f t="shared" ca="1" si="266"/>
        <v>EQUIPO 2</v>
      </c>
      <c r="AF923" s="49" t="str">
        <f t="shared" ca="1" si="267"/>
        <v>FIN</v>
      </c>
      <c r="AG923" s="49">
        <f t="shared" ca="1" si="274"/>
        <v>1</v>
      </c>
      <c r="AH923" s="49">
        <f t="shared" ca="1" si="275"/>
        <v>1</v>
      </c>
      <c r="AI923" s="49">
        <f t="shared" ca="1" si="268"/>
        <v>1</v>
      </c>
      <c r="AJ923" s="49">
        <f t="shared" ca="1" si="269"/>
        <v>9900</v>
      </c>
      <c r="AK923" s="49"/>
      <c r="AL923" s="49"/>
      <c r="AM923" s="49"/>
      <c r="AN923" s="49"/>
      <c r="AO923" s="49"/>
      <c r="AU923" s="25">
        <v>913</v>
      </c>
      <c r="AV923" s="25">
        <v>0.98306103217478125</v>
      </c>
      <c r="AW923" s="25">
        <v>0.98549610636312424</v>
      </c>
      <c r="AX923" s="25">
        <v>0.98412166399580536</v>
      </c>
      <c r="AY923" s="25">
        <v>0.98699816980628041</v>
      </c>
      <c r="AZ923" s="25">
        <v>0.98591647752396983</v>
      </c>
      <c r="BA923" s="25">
        <v>0.9799771927051274</v>
      </c>
      <c r="BB923" s="25">
        <v>0.99000007983081484</v>
      </c>
      <c r="BC923" s="25">
        <v>0.98186155639806683</v>
      </c>
      <c r="BD923" s="25">
        <v>0.99002661435158457</v>
      </c>
      <c r="BE923" s="25">
        <v>0.9763605587646037</v>
      </c>
      <c r="BF923" s="25">
        <v>0.97843018475259358</v>
      </c>
      <c r="BG923" s="25">
        <v>0.98394844092329159</v>
      </c>
      <c r="BH923" s="25">
        <v>0.9763605587646037</v>
      </c>
      <c r="BI923" s="25">
        <v>0.98385702994477253</v>
      </c>
    </row>
    <row r="924" spans="29:61">
      <c r="AD924" s="1"/>
      <c r="AU924" s="25">
        <v>914</v>
      </c>
      <c r="AV924" s="25">
        <v>0.98282974071595208</v>
      </c>
      <c r="AW924" s="25">
        <v>0.98802142755066646</v>
      </c>
      <c r="AX924" s="25">
        <v>1</v>
      </c>
      <c r="AY924" s="25">
        <v>0.99530512299627716</v>
      </c>
      <c r="AZ924" s="25">
        <v>0.99525896828796423</v>
      </c>
      <c r="BA924" s="25">
        <v>0.98129215322355123</v>
      </c>
      <c r="BB924" s="25">
        <v>0.99096703052125501</v>
      </c>
      <c r="BC924" s="25">
        <v>0.98523478224087746</v>
      </c>
      <c r="BD924" s="25">
        <v>0.98722908953568778</v>
      </c>
      <c r="BE924" s="25">
        <v>0.98874972554247098</v>
      </c>
      <c r="BF924" s="25">
        <v>0.9828050742104647</v>
      </c>
      <c r="BG924" s="25">
        <v>0.98218136406484846</v>
      </c>
      <c r="BH924" s="25">
        <v>0.98129215322355123</v>
      </c>
      <c r="BI924" s="25">
        <v>0.98832337459235853</v>
      </c>
    </row>
    <row r="925" spans="29:61">
      <c r="AD925" s="1"/>
      <c r="AU925" s="25">
        <v>915</v>
      </c>
      <c r="AV925" s="25">
        <v>0.9873012888107483</v>
      </c>
      <c r="AW925" s="25">
        <v>0.9853110373285352</v>
      </c>
      <c r="AX925" s="25">
        <v>0.98612069590769125</v>
      </c>
      <c r="AY925" s="25">
        <v>0.97883748093652223</v>
      </c>
      <c r="AZ925" s="25">
        <v>0.99511636061797182</v>
      </c>
      <c r="BA925" s="25">
        <v>1</v>
      </c>
      <c r="BB925" s="25">
        <v>0.98908982694669112</v>
      </c>
      <c r="BC925" s="25">
        <v>0.98821008139398814</v>
      </c>
      <c r="BD925" s="25">
        <v>0.98915911608564566</v>
      </c>
      <c r="BE925" s="25">
        <v>0.98637068174826203</v>
      </c>
      <c r="BF925" s="25">
        <v>0.99232228719236892</v>
      </c>
      <c r="BG925" s="25">
        <v>0.9905442790933725</v>
      </c>
      <c r="BH925" s="25">
        <v>0.97883748093652223</v>
      </c>
      <c r="BI925" s="25">
        <v>0.98908364689783312</v>
      </c>
    </row>
    <row r="926" spans="29:61">
      <c r="AD926" s="1"/>
      <c r="AU926" s="25">
        <v>916</v>
      </c>
      <c r="AV926" s="25">
        <v>0.99267282947605973</v>
      </c>
      <c r="AW926" s="25">
        <v>0.99089981507076119</v>
      </c>
      <c r="AX926" s="25">
        <v>0.99148958511145291</v>
      </c>
      <c r="AY926" s="25">
        <v>0.97785109610977805</v>
      </c>
      <c r="AZ926" s="25">
        <v>0.97584018437932241</v>
      </c>
      <c r="BA926" s="25">
        <v>0.99320098093627496</v>
      </c>
      <c r="BB926" s="25">
        <v>0.99137674467002723</v>
      </c>
      <c r="BC926" s="25">
        <v>0.99318524743705938</v>
      </c>
      <c r="BD926" s="25">
        <v>0.98072056115071204</v>
      </c>
      <c r="BE926" s="25">
        <v>0.98144113883380624</v>
      </c>
      <c r="BF926" s="25">
        <v>0.99105134199529543</v>
      </c>
      <c r="BG926" s="25">
        <v>0.99279164658225483</v>
      </c>
      <c r="BH926" s="25">
        <v>0.97584018437932241</v>
      </c>
      <c r="BI926" s="25">
        <v>0.98773833598948746</v>
      </c>
    </row>
    <row r="927" spans="29:61">
      <c r="AD927" s="1"/>
      <c r="AU927" s="25">
        <v>917</v>
      </c>
      <c r="AV927" s="25">
        <v>0.98910601328854231</v>
      </c>
      <c r="AW927" s="25">
        <v>0.99205631398987804</v>
      </c>
      <c r="AX927" s="25">
        <v>0.98120370968476245</v>
      </c>
      <c r="AY927" s="25">
        <v>0.97175790159648878</v>
      </c>
      <c r="AZ927" s="25">
        <v>0.97387146513754685</v>
      </c>
      <c r="BA927" s="25">
        <v>0.99733096423773193</v>
      </c>
      <c r="BB927" s="25">
        <v>0.98300890194432999</v>
      </c>
      <c r="BC927" s="25">
        <v>0.9829903481558151</v>
      </c>
      <c r="BD927" s="25">
        <v>0.98068819908280791</v>
      </c>
      <c r="BE927" s="25">
        <v>0.98379557896046554</v>
      </c>
      <c r="BF927" s="25">
        <v>0.98611574653111866</v>
      </c>
      <c r="BG927" s="25">
        <v>0.99293408383717896</v>
      </c>
      <c r="BH927" s="25">
        <v>0.97175790159648878</v>
      </c>
      <c r="BI927" s="25">
        <v>0.98462964176121648</v>
      </c>
    </row>
    <row r="928" spans="29:61">
      <c r="AD928" s="1"/>
      <c r="AU928" s="25">
        <v>918</v>
      </c>
      <c r="AV928" s="25">
        <v>0.98196333499826405</v>
      </c>
      <c r="AW928" s="25">
        <v>0.97203432743328666</v>
      </c>
      <c r="AX928" s="25">
        <v>0.99132445284237658</v>
      </c>
      <c r="AY928" s="25">
        <v>0.99153994499531772</v>
      </c>
      <c r="AZ928" s="25">
        <v>0.98867458641722239</v>
      </c>
      <c r="BA928" s="25">
        <v>0.97284488517142342</v>
      </c>
      <c r="BB928" s="25">
        <v>0.97825373774173352</v>
      </c>
      <c r="BC928" s="25">
        <v>0.98320522918787034</v>
      </c>
      <c r="BD928" s="25">
        <v>0.98804701675090023</v>
      </c>
      <c r="BE928" s="25">
        <v>0.98027559807040587</v>
      </c>
      <c r="BF928" s="25">
        <v>0.98779677268768973</v>
      </c>
      <c r="BG928" s="25">
        <v>0.97605701331114469</v>
      </c>
      <c r="BH928" s="25">
        <v>0.97203432743328666</v>
      </c>
      <c r="BI928" s="25">
        <v>0.98260847624878234</v>
      </c>
    </row>
    <row r="929" spans="30:61">
      <c r="AD929" s="1"/>
      <c r="AU929" s="25">
        <v>919</v>
      </c>
      <c r="AV929" s="25">
        <v>0.97999949257123675</v>
      </c>
      <c r="AW929" s="25">
        <v>0.98421541458825623</v>
      </c>
      <c r="AX929" s="25">
        <v>0.9854660401014268</v>
      </c>
      <c r="AY929" s="25">
        <v>0.98983983759100791</v>
      </c>
      <c r="AZ929" s="25">
        <v>0.98855188413172945</v>
      </c>
      <c r="BA929" s="25">
        <v>0.97936203932631272</v>
      </c>
      <c r="BB929" s="25">
        <v>0.99077496824007616</v>
      </c>
      <c r="BC929" s="25">
        <v>0.99808182358527009</v>
      </c>
      <c r="BD929" s="25">
        <v>0.99511027133251551</v>
      </c>
      <c r="BE929" s="25">
        <v>0.9849910221071434</v>
      </c>
      <c r="BF929" s="25">
        <v>0.98345059372438826</v>
      </c>
      <c r="BG929" s="25">
        <v>0.97937153139560196</v>
      </c>
      <c r="BH929" s="25">
        <v>0.97936203932631272</v>
      </c>
      <c r="BI929" s="25">
        <v>0.98658972333579098</v>
      </c>
    </row>
    <row r="930" spans="30:61">
      <c r="AD930" s="1"/>
      <c r="AU930" s="25">
        <v>920</v>
      </c>
      <c r="AV930" s="25">
        <v>0.98480246910030722</v>
      </c>
      <c r="AW930" s="25">
        <v>0.98809442896113997</v>
      </c>
      <c r="AX930" s="25">
        <v>0.98686116836525373</v>
      </c>
      <c r="AY930" s="25">
        <v>0.98938282577884318</v>
      </c>
      <c r="AZ930" s="25">
        <v>0.98394469897284276</v>
      </c>
      <c r="BA930" s="25">
        <v>0.98624056240419811</v>
      </c>
      <c r="BB930" s="25">
        <v>0.98237090017911988</v>
      </c>
      <c r="BC930" s="25">
        <v>0.98951794030735707</v>
      </c>
      <c r="BD930" s="25">
        <v>0.98123661295561249</v>
      </c>
      <c r="BE930" s="25">
        <v>0.99332942150108106</v>
      </c>
      <c r="BF930" s="25">
        <v>0.98443511422535213</v>
      </c>
      <c r="BG930" s="25">
        <v>0.98636039792754382</v>
      </c>
      <c r="BH930" s="25">
        <v>0.98123661295561249</v>
      </c>
      <c r="BI930" s="25">
        <v>0.98635815944565597</v>
      </c>
    </row>
    <row r="931" spans="30:61">
      <c r="AD931" s="1"/>
      <c r="AU931" s="25">
        <v>921</v>
      </c>
      <c r="AV931" s="25">
        <v>0.99293891802321232</v>
      </c>
      <c r="AW931" s="25">
        <v>0.99769491735010929</v>
      </c>
      <c r="AX931" s="25">
        <v>0.98336633397019191</v>
      </c>
      <c r="AY931" s="25">
        <v>0.9811201182802306</v>
      </c>
      <c r="AZ931" s="25">
        <v>0.98707587949538078</v>
      </c>
      <c r="BA931" s="25">
        <v>0.99540619151020737</v>
      </c>
      <c r="BB931" s="25">
        <v>0.98977593714314149</v>
      </c>
      <c r="BC931" s="25">
        <v>0.98231398296184413</v>
      </c>
      <c r="BD931" s="25">
        <v>0.98656903146053898</v>
      </c>
      <c r="BE931" s="25">
        <v>0.98662245947456817</v>
      </c>
      <c r="BF931" s="25">
        <v>0.99034808961757015</v>
      </c>
      <c r="BG931" s="25">
        <v>0.98494908097328104</v>
      </c>
      <c r="BH931" s="25">
        <v>0.9811201182802306</v>
      </c>
      <c r="BI931" s="25">
        <v>0.98821710030442478</v>
      </c>
    </row>
    <row r="932" spans="30:61">
      <c r="AD932" s="1"/>
      <c r="AU932" s="25">
        <v>922</v>
      </c>
      <c r="AV932" s="25">
        <v>0.99289967149922043</v>
      </c>
      <c r="AW932" s="25">
        <v>0.98070292968943162</v>
      </c>
      <c r="AX932" s="25">
        <v>0.99285423466777423</v>
      </c>
      <c r="AY932" s="25">
        <v>0.97402292229344367</v>
      </c>
      <c r="AZ932" s="25">
        <v>0.99296764038600716</v>
      </c>
      <c r="BA932" s="25">
        <v>0.98834808747428304</v>
      </c>
      <c r="BB932" s="25">
        <v>0.99036419719058699</v>
      </c>
      <c r="BC932" s="25">
        <v>0.98238777526763221</v>
      </c>
      <c r="BD932" s="25">
        <v>0.99542235118726419</v>
      </c>
      <c r="BE932" s="25">
        <v>0.98861382697478728</v>
      </c>
      <c r="BF932" s="25">
        <v>0.98517194910814532</v>
      </c>
      <c r="BG932" s="25">
        <v>0.98815991976327855</v>
      </c>
      <c r="BH932" s="25">
        <v>0.97402292229344367</v>
      </c>
      <c r="BI932" s="25">
        <v>0.98777672443925435</v>
      </c>
    </row>
    <row r="933" spans="30:61">
      <c r="AD933" s="1"/>
      <c r="AU933" s="25">
        <v>923</v>
      </c>
      <c r="AV933" s="25">
        <v>0.98117575462809237</v>
      </c>
      <c r="AW933" s="25">
        <v>0.98609270778245417</v>
      </c>
      <c r="AX933" s="25">
        <v>0.99102090622531924</v>
      </c>
      <c r="AY933" s="25">
        <v>0.99446544485001676</v>
      </c>
      <c r="AZ933" s="25">
        <v>0.98782727597851461</v>
      </c>
      <c r="BA933" s="25">
        <v>0.98361130808872554</v>
      </c>
      <c r="BB933" s="25">
        <v>0.98839660876482971</v>
      </c>
      <c r="BC933" s="25">
        <v>1</v>
      </c>
      <c r="BD933" s="25">
        <v>0.97933398991951814</v>
      </c>
      <c r="BE933" s="25">
        <v>0.99076272008373967</v>
      </c>
      <c r="BF933" s="25">
        <v>0.98424245143083411</v>
      </c>
      <c r="BG933" s="25">
        <v>0.98436436022603591</v>
      </c>
      <c r="BH933" s="25">
        <v>0.97933398991951814</v>
      </c>
      <c r="BI933" s="25">
        <v>0.98755526991403497</v>
      </c>
    </row>
    <row r="934" spans="30:61">
      <c r="AD934" s="1"/>
      <c r="AU934" s="25">
        <v>924</v>
      </c>
      <c r="AV934" s="25">
        <v>0.98340863016049052</v>
      </c>
      <c r="AW934" s="25">
        <v>0.98370419743041893</v>
      </c>
      <c r="AX934" s="25">
        <v>0.98458396513222446</v>
      </c>
      <c r="AY934" s="25">
        <v>0.98720160067561857</v>
      </c>
      <c r="AZ934" s="25">
        <v>0.98138342218348862</v>
      </c>
      <c r="BA934" s="25">
        <v>0.98293314861514269</v>
      </c>
      <c r="BB934" s="25">
        <v>0.99540848366870849</v>
      </c>
      <c r="BC934" s="25">
        <v>0.99268281184406748</v>
      </c>
      <c r="BD934" s="25">
        <v>0.99470662313915093</v>
      </c>
      <c r="BE934" s="25">
        <v>0.99439227845425227</v>
      </c>
      <c r="BF934" s="25">
        <v>0.97411076834749011</v>
      </c>
      <c r="BG934" s="25">
        <v>0.97384497980626294</v>
      </c>
      <c r="BH934" s="25">
        <v>0.97384497980626294</v>
      </c>
      <c r="BI934" s="25">
        <v>0.98571081652652814</v>
      </c>
    </row>
    <row r="935" spans="30:61">
      <c r="AD935" s="1"/>
      <c r="AU935" s="25">
        <v>925</v>
      </c>
      <c r="AV935" s="25">
        <v>0.9874192566107951</v>
      </c>
      <c r="AW935" s="25">
        <v>0.99372396080511372</v>
      </c>
      <c r="AX935" s="25">
        <v>0.98005349703643152</v>
      </c>
      <c r="AY935" s="25">
        <v>0.98416004095085907</v>
      </c>
      <c r="AZ935" s="25">
        <v>0.98853839329602855</v>
      </c>
      <c r="BA935" s="25">
        <v>0.98713898389824239</v>
      </c>
      <c r="BB935" s="25">
        <v>0.98751466447436542</v>
      </c>
      <c r="BC935" s="25">
        <v>0.98275622391855444</v>
      </c>
      <c r="BD935" s="25">
        <v>0.9920794483505686</v>
      </c>
      <c r="BE935" s="25">
        <v>0.98290362895703731</v>
      </c>
      <c r="BF935" s="25">
        <v>0.97284081432122582</v>
      </c>
      <c r="BG935" s="25">
        <v>0.98968801711687837</v>
      </c>
      <c r="BH935" s="25">
        <v>0.97284081432122582</v>
      </c>
      <c r="BI935" s="25">
        <v>0.98578271074032253</v>
      </c>
    </row>
    <row r="936" spans="30:61">
      <c r="AD936" s="1"/>
      <c r="AU936" s="25">
        <v>926</v>
      </c>
      <c r="AV936" s="25">
        <v>0.97787791974895466</v>
      </c>
      <c r="AW936" s="25">
        <v>0.99569982643066535</v>
      </c>
      <c r="AX936" s="25">
        <v>0.98810199945363664</v>
      </c>
      <c r="AY936" s="25">
        <v>0.99743291810336343</v>
      </c>
      <c r="AZ936" s="25">
        <v>0.98777396876949231</v>
      </c>
      <c r="BA936" s="25">
        <v>0.98762144065216417</v>
      </c>
      <c r="BB936" s="25">
        <v>0.97748728878300672</v>
      </c>
      <c r="BC936" s="25">
        <v>0.99297108283236901</v>
      </c>
      <c r="BD936" s="25">
        <v>0.97991153129362485</v>
      </c>
      <c r="BE936" s="25">
        <v>0.98347925132821912</v>
      </c>
      <c r="BF936" s="25">
        <v>0.9926078479716538</v>
      </c>
      <c r="BG936" s="25">
        <v>0.99063144739250975</v>
      </c>
      <c r="BH936" s="25">
        <v>0.97748728878300672</v>
      </c>
      <c r="BI936" s="25">
        <v>0.98755100043844979</v>
      </c>
    </row>
    <row r="937" spans="30:61">
      <c r="AD937" s="1"/>
      <c r="AU937" s="25">
        <v>927</v>
      </c>
      <c r="AV937" s="25">
        <v>0.98031146853838502</v>
      </c>
      <c r="AW937" s="25">
        <v>0.98940174041684703</v>
      </c>
      <c r="AX937" s="25">
        <v>0.97579525147626256</v>
      </c>
      <c r="AY937" s="25">
        <v>0.98568120291679084</v>
      </c>
      <c r="AZ937" s="25">
        <v>0.98582534368435493</v>
      </c>
      <c r="BA937" s="25">
        <v>0.98950089814042619</v>
      </c>
      <c r="BB937" s="25">
        <v>0.98754697971902794</v>
      </c>
      <c r="BC937" s="25">
        <v>0.98005439270747219</v>
      </c>
      <c r="BD937" s="25">
        <v>0.98971217308069537</v>
      </c>
      <c r="BE937" s="25">
        <v>0.98796700910734059</v>
      </c>
      <c r="BF937" s="25">
        <v>0.98576538421828352</v>
      </c>
      <c r="BG937" s="25">
        <v>0.98092771688936831</v>
      </c>
      <c r="BH937" s="25">
        <v>0.97579525147626256</v>
      </c>
      <c r="BI937" s="25">
        <v>0.98487808393259701</v>
      </c>
    </row>
    <row r="938" spans="30:61">
      <c r="AD938" s="1"/>
      <c r="AU938" s="25">
        <v>928</v>
      </c>
      <c r="AV938" s="25">
        <v>0.98337716900729899</v>
      </c>
      <c r="AW938" s="25">
        <v>0.98691135591015167</v>
      </c>
      <c r="AX938" s="25">
        <v>0.98812170167449487</v>
      </c>
      <c r="AY938" s="25">
        <v>0.98198810868489561</v>
      </c>
      <c r="AZ938" s="25">
        <v>0.99471461887998325</v>
      </c>
      <c r="BA938" s="25">
        <v>0.9927870059125945</v>
      </c>
      <c r="BB938" s="25">
        <v>0.98769686335004825</v>
      </c>
      <c r="BC938" s="25">
        <v>0.98325212908060733</v>
      </c>
      <c r="BD938" s="25">
        <v>0.99591370006572411</v>
      </c>
      <c r="BE938" s="25">
        <v>0.98522445279089221</v>
      </c>
      <c r="BF938" s="25">
        <v>0.97656167381873893</v>
      </c>
      <c r="BG938" s="25">
        <v>0.99021878991513468</v>
      </c>
      <c r="BH938" s="25">
        <v>0.97656167381873893</v>
      </c>
      <c r="BI938" s="25">
        <v>0.98730918448748928</v>
      </c>
    </row>
    <row r="939" spans="30:61">
      <c r="AD939" s="1"/>
      <c r="AU939" s="25">
        <v>929</v>
      </c>
      <c r="AV939" s="25">
        <v>0.98424867123445237</v>
      </c>
      <c r="AW939" s="25">
        <v>0.97940905478999229</v>
      </c>
      <c r="AX939" s="25">
        <v>0.99106869630262417</v>
      </c>
      <c r="AY939" s="25">
        <v>0.98480630493289123</v>
      </c>
      <c r="AZ939" s="25">
        <v>0.99012471113863176</v>
      </c>
      <c r="BA939" s="25">
        <v>0.99809596418984281</v>
      </c>
      <c r="BB939" s="25">
        <v>0.98397781588612143</v>
      </c>
      <c r="BC939" s="25">
        <v>0.99234539423412205</v>
      </c>
      <c r="BD939" s="25">
        <v>0.98103622131238155</v>
      </c>
      <c r="BE939" s="25">
        <v>0.9924109051622575</v>
      </c>
      <c r="BF939" s="25">
        <v>0.99372739670456423</v>
      </c>
      <c r="BG939" s="25">
        <v>0.98423158869080207</v>
      </c>
      <c r="BH939" s="25">
        <v>0.97940905478999229</v>
      </c>
      <c r="BI939" s="25">
        <v>0.98793733731719857</v>
      </c>
    </row>
    <row r="940" spans="30:61">
      <c r="AD940" s="1"/>
      <c r="AU940" s="25">
        <v>930</v>
      </c>
      <c r="AV940" s="25">
        <v>0.98326369054332374</v>
      </c>
      <c r="AW940" s="25">
        <v>0.98839995509790712</v>
      </c>
      <c r="AX940" s="25">
        <v>0.99129378583490124</v>
      </c>
      <c r="AY940" s="25">
        <v>0.96939059326199073</v>
      </c>
      <c r="AZ940" s="25">
        <v>0.98720718361721127</v>
      </c>
      <c r="BA940" s="25">
        <v>0.98370865127376017</v>
      </c>
      <c r="BB940" s="25">
        <v>0.98605303162571223</v>
      </c>
      <c r="BC940" s="25">
        <v>0.99553370883608527</v>
      </c>
      <c r="BD940" s="25">
        <v>0.98632470153791008</v>
      </c>
      <c r="BE940" s="25">
        <v>0.98846006709644452</v>
      </c>
      <c r="BF940" s="25">
        <v>0.98719905322606361</v>
      </c>
      <c r="BG940" s="25">
        <v>0.99566529370059409</v>
      </c>
      <c r="BH940" s="25">
        <v>0.96939059326199073</v>
      </c>
      <c r="BI940" s="25">
        <v>0.98701264192203775</v>
      </c>
    </row>
    <row r="941" spans="30:61">
      <c r="AD941" s="1"/>
      <c r="AU941" s="25">
        <v>931</v>
      </c>
      <c r="AV941" s="25">
        <v>0.99082926949501571</v>
      </c>
      <c r="AW941" s="25">
        <v>0.9795990725010717</v>
      </c>
      <c r="AX941" s="25">
        <v>0.98300249650720628</v>
      </c>
      <c r="AY941" s="25">
        <v>0.97617761132724745</v>
      </c>
      <c r="AZ941" s="25">
        <v>0.98580226710978924</v>
      </c>
      <c r="BA941" s="25">
        <v>0.9796046681131968</v>
      </c>
      <c r="BB941" s="25">
        <v>0.98538006541434531</v>
      </c>
      <c r="BC941" s="25">
        <v>0.98743305617273558</v>
      </c>
      <c r="BD941" s="25">
        <v>0.99315288157289017</v>
      </c>
      <c r="BE941" s="25">
        <v>0.99173092252288597</v>
      </c>
      <c r="BF941" s="25">
        <v>0.98212924738554386</v>
      </c>
      <c r="BG941" s="25">
        <v>0.98727771970118239</v>
      </c>
      <c r="BH941" s="25">
        <v>0.97617761132724745</v>
      </c>
      <c r="BI941" s="25">
        <v>0.98525251654073487</v>
      </c>
    </row>
    <row r="942" spans="30:61">
      <c r="AD942" s="1"/>
      <c r="AU942" s="25">
        <v>932</v>
      </c>
      <c r="AV942" s="25">
        <v>0.98797307975654602</v>
      </c>
      <c r="AW942" s="25">
        <v>0.97977259053149801</v>
      </c>
      <c r="AX942" s="25">
        <v>0.99561265436563307</v>
      </c>
      <c r="AY942" s="25">
        <v>0.99303648366832653</v>
      </c>
      <c r="AZ942" s="25">
        <v>0.98549478006553204</v>
      </c>
      <c r="BA942" s="25">
        <v>0.98046688803010384</v>
      </c>
      <c r="BB942" s="25">
        <v>0.98049104380327645</v>
      </c>
      <c r="BC942" s="25">
        <v>0.98948712892518176</v>
      </c>
      <c r="BD942" s="25">
        <v>0.9825620259867941</v>
      </c>
      <c r="BE942" s="25">
        <v>0.97409411948885194</v>
      </c>
      <c r="BF942" s="25">
        <v>0.99117321697770167</v>
      </c>
      <c r="BG942" s="25">
        <v>0.98175854591538902</v>
      </c>
      <c r="BH942" s="25">
        <v>0.97409411948885194</v>
      </c>
      <c r="BI942" s="25">
        <v>0.98507230005004187</v>
      </c>
    </row>
    <row r="943" spans="30:61">
      <c r="AD943" s="1"/>
      <c r="AU943" s="25">
        <v>933</v>
      </c>
      <c r="AV943" s="25">
        <v>0.97612543639911709</v>
      </c>
      <c r="AW943" s="25">
        <v>0.99259479263921746</v>
      </c>
      <c r="AX943" s="25">
        <v>0.98454030455750097</v>
      </c>
      <c r="AY943" s="25">
        <v>0.98772702337829588</v>
      </c>
      <c r="AZ943" s="25">
        <v>0.99053679078970924</v>
      </c>
      <c r="BA943" s="25">
        <v>0.99507479133304011</v>
      </c>
      <c r="BB943" s="25">
        <v>0.97430645111596015</v>
      </c>
      <c r="BC943" s="25">
        <v>0.98870607887969753</v>
      </c>
      <c r="BD943" s="25">
        <v>0.99239901502946493</v>
      </c>
      <c r="BE943" s="25">
        <v>0.9930158616216459</v>
      </c>
      <c r="BF943" s="25">
        <v>0.9865471060006572</v>
      </c>
      <c r="BG943" s="25">
        <v>0.99531730536055341</v>
      </c>
      <c r="BH943" s="25">
        <v>0.97430645111596015</v>
      </c>
      <c r="BI943" s="25">
        <v>0.98809311010274847</v>
      </c>
    </row>
    <row r="944" spans="30:61">
      <c r="AD944" s="1"/>
      <c r="AU944" s="25">
        <v>934</v>
      </c>
      <c r="AV944" s="25">
        <v>0.99340013863481802</v>
      </c>
      <c r="AW944" s="25">
        <v>0.98909298440794313</v>
      </c>
      <c r="AX944" s="25">
        <v>0.99110668558496595</v>
      </c>
      <c r="AY944" s="25">
        <v>0.98956998855157796</v>
      </c>
      <c r="AZ944" s="25">
        <v>0.97762066961388672</v>
      </c>
      <c r="BA944" s="25">
        <v>0.97940529979098223</v>
      </c>
      <c r="BB944" s="25">
        <v>0.97791711143530358</v>
      </c>
      <c r="BC944" s="25">
        <v>0.98949982842739592</v>
      </c>
      <c r="BD944" s="25">
        <v>0.98528570856535802</v>
      </c>
      <c r="BE944" s="25">
        <v>0.98020928523147244</v>
      </c>
      <c r="BF944" s="25">
        <v>0.98823129028219892</v>
      </c>
      <c r="BG944" s="25">
        <v>0.98577206720748434</v>
      </c>
      <c r="BH944" s="25">
        <v>0.97762066961388672</v>
      </c>
      <c r="BI944" s="25">
        <v>0.98553752401902706</v>
      </c>
    </row>
    <row r="945" spans="30:61">
      <c r="AD945" s="1"/>
      <c r="AU945" s="25">
        <v>935</v>
      </c>
      <c r="AV945" s="25">
        <v>0.99029297390456617</v>
      </c>
      <c r="AW945" s="25">
        <v>0.99154481323354138</v>
      </c>
      <c r="AX945" s="25">
        <v>0.99536042237876055</v>
      </c>
      <c r="AY945" s="25">
        <v>0.98585864604830065</v>
      </c>
      <c r="AZ945" s="25">
        <v>0.98545378897474978</v>
      </c>
      <c r="BA945" s="25">
        <v>0.98471322581434373</v>
      </c>
      <c r="BB945" s="25">
        <v>0.98650284693252044</v>
      </c>
      <c r="BC945" s="25">
        <v>0.98597324498045846</v>
      </c>
      <c r="BD945" s="25">
        <v>0.98010293253960912</v>
      </c>
      <c r="BE945" s="25">
        <v>0.98298941493759251</v>
      </c>
      <c r="BF945" s="25">
        <v>0.99713463526753565</v>
      </c>
      <c r="BG945" s="25">
        <v>0.98448452608475234</v>
      </c>
      <c r="BH945" s="25">
        <v>0.98010293253960912</v>
      </c>
      <c r="BI945" s="25">
        <v>0.98752620708462147</v>
      </c>
    </row>
    <row r="946" spans="30:61">
      <c r="AD946" s="1"/>
      <c r="AU946" s="25">
        <v>936</v>
      </c>
      <c r="AV946" s="25">
        <v>0.98339935662063915</v>
      </c>
      <c r="AW946" s="25">
        <v>0.99357085402103651</v>
      </c>
      <c r="AX946" s="25">
        <v>0.99691497973883159</v>
      </c>
      <c r="AY946" s="25">
        <v>0.9825754808806032</v>
      </c>
      <c r="AZ946" s="25">
        <v>0.99613474323311435</v>
      </c>
      <c r="BA946" s="25">
        <v>0.99258116405696695</v>
      </c>
      <c r="BB946" s="25">
        <v>0.99179623732195654</v>
      </c>
      <c r="BC946" s="25">
        <v>0.99233574797981416</v>
      </c>
      <c r="BD946" s="25">
        <v>0.98282825870039014</v>
      </c>
      <c r="BE946" s="25">
        <v>0.99205265549265675</v>
      </c>
      <c r="BF946" s="25">
        <v>0.99300937741661044</v>
      </c>
      <c r="BG946" s="25">
        <v>0.99089117770357549</v>
      </c>
      <c r="BH946" s="25">
        <v>0.9825754808806032</v>
      </c>
      <c r="BI946" s="25">
        <v>0.99074449024503064</v>
      </c>
    </row>
    <row r="947" spans="30:61">
      <c r="AD947" s="1"/>
      <c r="AU947" s="25">
        <v>937</v>
      </c>
      <c r="AV947" s="25">
        <v>0.98755016582918786</v>
      </c>
      <c r="AW947" s="25">
        <v>0.99253172484302743</v>
      </c>
      <c r="AX947" s="25">
        <v>0.98309666771261028</v>
      </c>
      <c r="AY947" s="25">
        <v>0.97881833094156334</v>
      </c>
      <c r="AZ947" s="25">
        <v>0.98370702176754188</v>
      </c>
      <c r="BA947" s="25">
        <v>0.98317392176148544</v>
      </c>
      <c r="BB947" s="25">
        <v>0.98217479089535153</v>
      </c>
      <c r="BC947" s="25">
        <v>0.9866712624664864</v>
      </c>
      <c r="BD947" s="25">
        <v>0.98613883634309529</v>
      </c>
      <c r="BE947" s="25">
        <v>0.97918105234312691</v>
      </c>
      <c r="BF947" s="25">
        <v>0.98553279342694711</v>
      </c>
      <c r="BG947" s="25">
        <v>0.99321980803167187</v>
      </c>
      <c r="BH947" s="25">
        <v>0.97881833094156334</v>
      </c>
      <c r="BI947" s="25">
        <v>0.98519535487922216</v>
      </c>
    </row>
    <row r="948" spans="30:61">
      <c r="AD948" s="1"/>
      <c r="AU948" s="25">
        <v>938</v>
      </c>
      <c r="AV948" s="25">
        <v>0.988709820602658</v>
      </c>
      <c r="AW948" s="25">
        <v>0.96536452983402898</v>
      </c>
      <c r="AX948" s="25">
        <v>0.97756539080376503</v>
      </c>
      <c r="AY948" s="25">
        <v>0.97300647085684411</v>
      </c>
      <c r="AZ948" s="25">
        <v>0.99364546801264364</v>
      </c>
      <c r="BA948" s="25">
        <v>0.99101968974917487</v>
      </c>
      <c r="BB948" s="25">
        <v>0.98467891419244002</v>
      </c>
      <c r="BC948" s="25">
        <v>0.99041183453651183</v>
      </c>
      <c r="BD948" s="25">
        <v>0.98646806317772973</v>
      </c>
      <c r="BE948" s="25">
        <v>0.99536687146113201</v>
      </c>
      <c r="BF948" s="25">
        <v>0.98116928424463945</v>
      </c>
      <c r="BG948" s="25">
        <v>0.99145202558691892</v>
      </c>
      <c r="BH948" s="25">
        <v>0.96536452983402898</v>
      </c>
      <c r="BI948" s="25">
        <v>0.98497062798112212</v>
      </c>
    </row>
    <row r="949" spans="30:61">
      <c r="AD949" s="1"/>
      <c r="AU949" s="25">
        <v>939</v>
      </c>
      <c r="AV949" s="25">
        <v>0.98882742830147363</v>
      </c>
      <c r="AW949" s="25">
        <v>0.99299690151082531</v>
      </c>
      <c r="AX949" s="25">
        <v>0.98971997572836601</v>
      </c>
      <c r="AY949" s="25">
        <v>0.98424558448369959</v>
      </c>
      <c r="AZ949" s="25">
        <v>0.99502279613182143</v>
      </c>
      <c r="BA949" s="25">
        <v>0.97992130314091674</v>
      </c>
      <c r="BB949" s="25">
        <v>0.98373244668742776</v>
      </c>
      <c r="BC949" s="25">
        <v>0.97816180718406087</v>
      </c>
      <c r="BD949" s="25">
        <v>0.98031519870281458</v>
      </c>
      <c r="BE949" s="25">
        <v>0.99057805684676037</v>
      </c>
      <c r="BF949" s="25">
        <v>0.98591486779374526</v>
      </c>
      <c r="BG949" s="25">
        <v>0.98733896277255129</v>
      </c>
      <c r="BH949" s="25">
        <v>0.97816180718406087</v>
      </c>
      <c r="BI949" s="25">
        <v>0.98645061109026588</v>
      </c>
    </row>
    <row r="950" spans="30:61">
      <c r="AD950" s="1"/>
      <c r="AU950" s="25">
        <v>940</v>
      </c>
      <c r="AV950" s="25">
        <v>0.98197272010484926</v>
      </c>
      <c r="AW950" s="25">
        <v>0.99236511631904256</v>
      </c>
      <c r="AX950" s="25">
        <v>0.98807541866868032</v>
      </c>
      <c r="AY950" s="25">
        <v>0.98389887895323891</v>
      </c>
      <c r="AZ950" s="25">
        <v>0.99320095441808298</v>
      </c>
      <c r="BA950" s="25">
        <v>0.99011081538428147</v>
      </c>
      <c r="BB950" s="25">
        <v>0.99549564897013021</v>
      </c>
      <c r="BC950" s="25">
        <v>0.98770107902338633</v>
      </c>
      <c r="BD950" s="25">
        <v>0.98459343306904712</v>
      </c>
      <c r="BE950" s="25">
        <v>0.9742545057793115</v>
      </c>
      <c r="BF950" s="25">
        <v>0.98603715029704764</v>
      </c>
      <c r="BG950" s="25">
        <v>0.9947910215982162</v>
      </c>
      <c r="BH950" s="25">
        <v>0.9742545057793115</v>
      </c>
      <c r="BI950" s="25">
        <v>0.98775309758486451</v>
      </c>
    </row>
    <row r="951" spans="30:61">
      <c r="AD951" s="1"/>
      <c r="AU951" s="25">
        <v>941</v>
      </c>
      <c r="AV951" s="25">
        <v>0.98928501233914901</v>
      </c>
      <c r="AW951" s="25">
        <v>0.99279195862044567</v>
      </c>
      <c r="AX951" s="25">
        <v>0.98161132540592233</v>
      </c>
      <c r="AY951" s="25">
        <v>0.98935603923925908</v>
      </c>
      <c r="AZ951" s="25">
        <v>0.99744387167221527</v>
      </c>
      <c r="BA951" s="25">
        <v>0.9919887379372746</v>
      </c>
      <c r="BB951" s="25">
        <v>0.98866465365533529</v>
      </c>
      <c r="BC951" s="25">
        <v>0.98055049135679517</v>
      </c>
      <c r="BD951" s="25">
        <v>0.98317297775133794</v>
      </c>
      <c r="BE951" s="25">
        <v>0.99053962664808692</v>
      </c>
      <c r="BF951" s="25">
        <v>0.98493993995699292</v>
      </c>
      <c r="BG951" s="25">
        <v>0.98278034366478639</v>
      </c>
      <c r="BH951" s="25">
        <v>0.98055049135679517</v>
      </c>
      <c r="BI951" s="25">
        <v>0.98775901925032239</v>
      </c>
    </row>
    <row r="952" spans="30:61">
      <c r="AD952" s="1"/>
      <c r="AU952" s="25">
        <v>942</v>
      </c>
      <c r="AV952" s="25">
        <v>0.98338102548018069</v>
      </c>
      <c r="AW952" s="25">
        <v>0.98999759088510375</v>
      </c>
      <c r="AX952" s="25">
        <v>0.97363296801678734</v>
      </c>
      <c r="AY952" s="25">
        <v>0.9929282020062814</v>
      </c>
      <c r="AZ952" s="25">
        <v>0.99004181673874647</v>
      </c>
      <c r="BA952" s="25">
        <v>0.97727662475083354</v>
      </c>
      <c r="BB952" s="25">
        <v>0.99559264583481122</v>
      </c>
      <c r="BC952" s="25">
        <v>0.99574132274894078</v>
      </c>
      <c r="BD952" s="25">
        <v>1</v>
      </c>
      <c r="BE952" s="25">
        <v>0.98655972465931396</v>
      </c>
      <c r="BF952" s="25">
        <v>0.98460150186356532</v>
      </c>
      <c r="BG952" s="25">
        <v>0.99082804543002523</v>
      </c>
      <c r="BH952" s="25">
        <v>0.97363296801678734</v>
      </c>
      <c r="BI952" s="25">
        <v>0.98837874093147915</v>
      </c>
    </row>
    <row r="953" spans="30:61">
      <c r="AD953" s="1"/>
      <c r="AU953" s="25">
        <v>943</v>
      </c>
      <c r="AV953" s="25">
        <v>0.98657011946532736</v>
      </c>
      <c r="AW953" s="25">
        <v>0.97370380677989155</v>
      </c>
      <c r="AX953" s="25">
        <v>0.98186875203563506</v>
      </c>
      <c r="AY953" s="25">
        <v>0.9975370881342811</v>
      </c>
      <c r="AZ953" s="25">
        <v>0.98105818334511274</v>
      </c>
      <c r="BA953" s="25">
        <v>0.98524864795686107</v>
      </c>
      <c r="BB953" s="25">
        <v>0.98569777235375955</v>
      </c>
      <c r="BC953" s="25">
        <v>0.98769662607581155</v>
      </c>
      <c r="BD953" s="25">
        <v>0.98838638359699282</v>
      </c>
      <c r="BE953" s="25">
        <v>0.99019786415921562</v>
      </c>
      <c r="BF953" s="25">
        <v>0.9905184627916076</v>
      </c>
      <c r="BG953" s="25">
        <v>0.99769309272823969</v>
      </c>
      <c r="BH953" s="25">
        <v>0.97370380677989155</v>
      </c>
      <c r="BI953" s="25">
        <v>0.98709270044222563</v>
      </c>
    </row>
    <row r="954" spans="30:61">
      <c r="AD954" s="1"/>
      <c r="AU954" s="25">
        <v>944</v>
      </c>
      <c r="AV954" s="25">
        <v>0.9857706394525213</v>
      </c>
      <c r="AW954" s="25">
        <v>0.98173425808747217</v>
      </c>
      <c r="AX954" s="25">
        <v>0.98636107135898565</v>
      </c>
      <c r="AY954" s="25">
        <v>0.98265174962641655</v>
      </c>
      <c r="AZ954" s="25">
        <v>0.98276901218987756</v>
      </c>
      <c r="BA954" s="25">
        <v>0.98503955347519945</v>
      </c>
      <c r="BB954" s="25">
        <v>0.98652396795828612</v>
      </c>
      <c r="BC954" s="25">
        <v>0.99518647046484565</v>
      </c>
      <c r="BD954" s="25">
        <v>0.99342892558037887</v>
      </c>
      <c r="BE954" s="25">
        <v>0.97812648328713592</v>
      </c>
      <c r="BF954" s="25">
        <v>0.98984808113441836</v>
      </c>
      <c r="BG954" s="25">
        <v>0.98221187970936119</v>
      </c>
      <c r="BH954" s="25">
        <v>0.97812648328713592</v>
      </c>
      <c r="BI954" s="25">
        <v>0.98579565717442641</v>
      </c>
    </row>
    <row r="955" spans="30:61">
      <c r="AD955" s="1"/>
      <c r="AU955" s="25">
        <v>945</v>
      </c>
      <c r="AV955" s="25">
        <v>0.97179466072790976</v>
      </c>
      <c r="AW955" s="25">
        <v>0.99084262116396526</v>
      </c>
      <c r="AX955" s="25">
        <v>0.96582334745906862</v>
      </c>
      <c r="AY955" s="25">
        <v>0.98588395568067566</v>
      </c>
      <c r="AZ955" s="25">
        <v>0.99238146898231561</v>
      </c>
      <c r="BA955" s="25">
        <v>0.99708487324056805</v>
      </c>
      <c r="BB955" s="25">
        <v>0.97726939895594489</v>
      </c>
      <c r="BC955" s="25">
        <v>0.97144036897454622</v>
      </c>
      <c r="BD955" s="25">
        <v>0.9859436508695073</v>
      </c>
      <c r="BE955" s="25">
        <v>0.98721824010730919</v>
      </c>
      <c r="BF955" s="25">
        <v>0.97806932306504502</v>
      </c>
      <c r="BG955" s="25">
        <v>0.9933824216189876</v>
      </c>
      <c r="BH955" s="25">
        <v>0.96582334745906862</v>
      </c>
      <c r="BI955" s="25">
        <v>0.9831099264744414</v>
      </c>
    </row>
    <row r="956" spans="30:61">
      <c r="AD956" s="1"/>
      <c r="AU956" s="25">
        <v>946</v>
      </c>
      <c r="AV956" s="25">
        <v>0.97413386820542525</v>
      </c>
      <c r="AW956" s="25">
        <v>0.98573094804252237</v>
      </c>
      <c r="AX956" s="25">
        <v>0.97798520391664867</v>
      </c>
      <c r="AY956" s="25">
        <v>0.98684372822820221</v>
      </c>
      <c r="AZ956" s="25">
        <v>0.99147494135902359</v>
      </c>
      <c r="BA956" s="25">
        <v>0.97679852900389852</v>
      </c>
      <c r="BB956" s="25">
        <v>0.99096292394950425</v>
      </c>
      <c r="BC956" s="25">
        <v>0.99148668440673537</v>
      </c>
      <c r="BD956" s="25">
        <v>0.98808321418966816</v>
      </c>
      <c r="BE956" s="25">
        <v>0.98517562441275741</v>
      </c>
      <c r="BF956" s="25">
        <v>0.98516822110530378</v>
      </c>
      <c r="BG956" s="25">
        <v>0.9830080847524264</v>
      </c>
      <c r="BH956" s="25">
        <v>0.97413386820542525</v>
      </c>
      <c r="BI956" s="25">
        <v>0.98475148666117718</v>
      </c>
    </row>
    <row r="957" spans="30:61">
      <c r="AD957" s="1"/>
      <c r="AU957" s="25">
        <v>947</v>
      </c>
      <c r="AV957" s="25">
        <v>0.98471830804383831</v>
      </c>
      <c r="AW957" s="25">
        <v>0.994528509647438</v>
      </c>
      <c r="AX957" s="25">
        <v>0.99157212590374555</v>
      </c>
      <c r="AY957" s="25">
        <v>0.97630000662866223</v>
      </c>
      <c r="AZ957" s="25">
        <v>0.98591805063969029</v>
      </c>
      <c r="BA957" s="25">
        <v>0.97075318881027406</v>
      </c>
      <c r="BB957" s="25">
        <v>0.98884057397626857</v>
      </c>
      <c r="BC957" s="25">
        <v>0.97921023271119334</v>
      </c>
      <c r="BD957" s="25">
        <v>0.98746378356313891</v>
      </c>
      <c r="BE957" s="25">
        <v>0.98827118475822362</v>
      </c>
      <c r="BF957" s="25">
        <v>0.99556047516759438</v>
      </c>
      <c r="BG957" s="25">
        <v>0.98997902654715986</v>
      </c>
      <c r="BH957" s="25">
        <v>0.97075318881027406</v>
      </c>
      <c r="BI957" s="25">
        <v>0.98621215680464425</v>
      </c>
    </row>
    <row r="958" spans="30:61">
      <c r="AD958" s="1"/>
      <c r="AU958" s="25">
        <v>948</v>
      </c>
      <c r="AV958" s="25">
        <v>0.98103914971485007</v>
      </c>
      <c r="AW958" s="25">
        <v>0.98679101653787549</v>
      </c>
      <c r="AX958" s="25">
        <v>0.9879545669961648</v>
      </c>
      <c r="AY958" s="25">
        <v>0.98628587775871102</v>
      </c>
      <c r="AZ958" s="25">
        <v>0.99324300858123704</v>
      </c>
      <c r="BA958" s="25">
        <v>0.98758902139251759</v>
      </c>
      <c r="BB958" s="25">
        <v>0.97640225044119211</v>
      </c>
      <c r="BC958" s="25">
        <v>0.98156935362154996</v>
      </c>
      <c r="BD958" s="25">
        <v>0.98249700723436195</v>
      </c>
      <c r="BE958" s="25">
        <v>0.98843423085843851</v>
      </c>
      <c r="BF958" s="25">
        <v>0.99340607128423553</v>
      </c>
      <c r="BG958" s="25">
        <v>0.99226603560627447</v>
      </c>
      <c r="BH958" s="25">
        <v>0.97640225044119211</v>
      </c>
      <c r="BI958" s="25">
        <v>0.98646395633304218</v>
      </c>
    </row>
    <row r="959" spans="30:61">
      <c r="AD959" s="1"/>
      <c r="AU959" s="25">
        <v>949</v>
      </c>
      <c r="AV959" s="25">
        <v>0.97489343148576357</v>
      </c>
      <c r="AW959" s="25">
        <v>0.99066542253806156</v>
      </c>
      <c r="AX959" s="25">
        <v>0.99378490735246883</v>
      </c>
      <c r="AY959" s="25">
        <v>0.97242635041260794</v>
      </c>
      <c r="AZ959" s="25">
        <v>0.98748012029163768</v>
      </c>
      <c r="BA959" s="25">
        <v>0.98815904965996382</v>
      </c>
      <c r="BB959" s="25">
        <v>0.98676672985731928</v>
      </c>
      <c r="BC959" s="25">
        <v>0.98480639512135637</v>
      </c>
      <c r="BD959" s="25">
        <v>0.98219212270011524</v>
      </c>
      <c r="BE959" s="25">
        <v>0.9903369346856995</v>
      </c>
      <c r="BF959" s="25">
        <v>0.98843321375152848</v>
      </c>
      <c r="BG959" s="25">
        <v>0.98683013507365402</v>
      </c>
      <c r="BH959" s="25">
        <v>0.97242635041260794</v>
      </c>
      <c r="BI959" s="25">
        <v>0.9856888987933673</v>
      </c>
    </row>
    <row r="960" spans="30:61">
      <c r="AD960" s="1"/>
      <c r="AU960" s="25">
        <v>950</v>
      </c>
      <c r="AV960" s="25">
        <v>0.98828613506133967</v>
      </c>
      <c r="AW960" s="25">
        <v>0.99056346788905547</v>
      </c>
      <c r="AX960" s="25">
        <v>0.99457260971490147</v>
      </c>
      <c r="AY960" s="25">
        <v>0.98083864499591555</v>
      </c>
      <c r="AZ960" s="25">
        <v>0.99067850959221149</v>
      </c>
      <c r="BA960" s="25">
        <v>0.97897502287858951</v>
      </c>
      <c r="BB960" s="25">
        <v>0.98057693664417755</v>
      </c>
      <c r="BC960" s="25">
        <v>0.98494804330504426</v>
      </c>
      <c r="BD960" s="25">
        <v>0.99320651179572483</v>
      </c>
      <c r="BE960" s="25">
        <v>0.98775356809500325</v>
      </c>
      <c r="BF960" s="25">
        <v>0.98129560218856726</v>
      </c>
      <c r="BG960" s="25">
        <v>0.9837359415515412</v>
      </c>
      <c r="BH960" s="25">
        <v>0.97897502287858951</v>
      </c>
      <c r="BI960" s="25">
        <v>0.98636257552507656</v>
      </c>
    </row>
    <row r="961" spans="30:61">
      <c r="AD961" s="1"/>
      <c r="AU961" s="25">
        <v>951</v>
      </c>
      <c r="AV961" s="25">
        <v>0.9903651381153119</v>
      </c>
      <c r="AW961" s="25">
        <v>0.9930016231936758</v>
      </c>
      <c r="AX961" s="25">
        <v>0.98463272014436076</v>
      </c>
      <c r="AY961" s="25">
        <v>0.98411915946024975</v>
      </c>
      <c r="AZ961" s="25">
        <v>0.99303172425881758</v>
      </c>
      <c r="BA961" s="25">
        <v>0.99274629708042161</v>
      </c>
      <c r="BB961" s="25">
        <v>0.99539965522301255</v>
      </c>
      <c r="BC961" s="25">
        <v>0.98732524093804508</v>
      </c>
      <c r="BD961" s="25">
        <v>0.98545055395535275</v>
      </c>
      <c r="BE961" s="25">
        <v>0.98528856691314437</v>
      </c>
      <c r="BF961" s="25">
        <v>0.99087639493924196</v>
      </c>
      <c r="BG961" s="25">
        <v>0.98231624436055742</v>
      </c>
      <c r="BH961" s="25">
        <v>0.98231624436055742</v>
      </c>
      <c r="BI961" s="25">
        <v>0.98873282829203912</v>
      </c>
    </row>
    <row r="962" spans="30:61">
      <c r="AD962" s="1"/>
      <c r="AU962" s="25">
        <v>952</v>
      </c>
      <c r="AV962" s="25">
        <v>0.98721275187671176</v>
      </c>
      <c r="AW962" s="25">
        <v>0.98152185623254351</v>
      </c>
      <c r="AX962" s="25">
        <v>0.98709758445414841</v>
      </c>
      <c r="AY962" s="25">
        <v>0.98148404873302142</v>
      </c>
      <c r="AZ962" s="25">
        <v>0.99346181990566307</v>
      </c>
      <c r="BA962" s="25">
        <v>0.98994956486353514</v>
      </c>
      <c r="BB962" s="25">
        <v>0.99508747550943677</v>
      </c>
      <c r="BC962" s="25">
        <v>0.99511720843718532</v>
      </c>
      <c r="BD962" s="25">
        <v>0.97450800222411083</v>
      </c>
      <c r="BE962" s="25">
        <v>0.99523138018557367</v>
      </c>
      <c r="BF962" s="25">
        <v>0.99049046086504589</v>
      </c>
      <c r="BG962" s="25">
        <v>0.99324942848356157</v>
      </c>
      <c r="BH962" s="25">
        <v>0.97450800222411083</v>
      </c>
      <c r="BI962" s="25">
        <v>0.98873845726752085</v>
      </c>
    </row>
    <row r="963" spans="30:61">
      <c r="AD963" s="1"/>
      <c r="AU963" s="25">
        <v>953</v>
      </c>
      <c r="AV963" s="25">
        <v>0.98713796437172485</v>
      </c>
      <c r="AW963" s="25">
        <v>0.97697325741602969</v>
      </c>
      <c r="AX963" s="25">
        <v>0.98571621096857542</v>
      </c>
      <c r="AY963" s="25">
        <v>0.98610845243626521</v>
      </c>
      <c r="AZ963" s="25">
        <v>0.98456534178649913</v>
      </c>
      <c r="BA963" s="25">
        <v>0.98029522875554942</v>
      </c>
      <c r="BB963" s="25">
        <v>0.98440736181271182</v>
      </c>
      <c r="BC963" s="25">
        <v>0.97340959520517967</v>
      </c>
      <c r="BD963" s="25">
        <v>0.9854549481095416</v>
      </c>
      <c r="BE963" s="25">
        <v>0.99098622874692055</v>
      </c>
      <c r="BF963" s="25">
        <v>0.98096951135834587</v>
      </c>
      <c r="BG963" s="25">
        <v>0.98086350317671012</v>
      </c>
      <c r="BH963" s="25">
        <v>0.97340959520517967</v>
      </c>
      <c r="BI963" s="25">
        <v>0.98307774814100291</v>
      </c>
    </row>
    <row r="964" spans="30:61">
      <c r="AD964" s="1"/>
      <c r="AU964" s="25">
        <v>954</v>
      </c>
      <c r="AV964" s="25">
        <v>0.98709167801509601</v>
      </c>
      <c r="AW964" s="25">
        <v>0.99360194654998391</v>
      </c>
      <c r="AX964" s="25">
        <v>0.98806220813707035</v>
      </c>
      <c r="AY964" s="25">
        <v>0.97961283920567332</v>
      </c>
      <c r="AZ964" s="25">
        <v>0.9907079279363914</v>
      </c>
      <c r="BA964" s="25">
        <v>0.98719741811179451</v>
      </c>
      <c r="BB964" s="25">
        <v>0.9934261077331753</v>
      </c>
      <c r="BC964" s="25">
        <v>0.99002120313893871</v>
      </c>
      <c r="BD964" s="25">
        <v>0.98017784509469563</v>
      </c>
      <c r="BE964" s="25">
        <v>0.98424558377801863</v>
      </c>
      <c r="BF964" s="25">
        <v>0.995414804737216</v>
      </c>
      <c r="BG964" s="25">
        <v>0.99317456223902767</v>
      </c>
      <c r="BH964" s="25">
        <v>0.97961283920567332</v>
      </c>
      <c r="BI964" s="25">
        <v>0.98861971025580664</v>
      </c>
    </row>
    <row r="965" spans="30:61">
      <c r="AD965" s="1"/>
      <c r="AU965" s="25">
        <v>955</v>
      </c>
      <c r="AV965" s="25">
        <v>0.98448879555574165</v>
      </c>
      <c r="AW965" s="25">
        <v>0.99470450305611213</v>
      </c>
      <c r="AX965" s="25">
        <v>0.99450232561827401</v>
      </c>
      <c r="AY965" s="25">
        <v>0.97844320619097069</v>
      </c>
      <c r="AZ965" s="25">
        <v>0.986875968666035</v>
      </c>
      <c r="BA965" s="25">
        <v>0.98257013883421396</v>
      </c>
      <c r="BB965" s="25">
        <v>0.99524124222557953</v>
      </c>
      <c r="BC965" s="25">
        <v>0.98083273563207662</v>
      </c>
      <c r="BD965" s="25">
        <v>0.99526567878271155</v>
      </c>
      <c r="BE965" s="25">
        <v>0.98277426938773149</v>
      </c>
      <c r="BF965" s="25">
        <v>0.98136686440943066</v>
      </c>
      <c r="BG965" s="25">
        <v>0.98379840518044004</v>
      </c>
      <c r="BH965" s="25">
        <v>0.97844320619097069</v>
      </c>
      <c r="BI965" s="25">
        <v>0.9868553424293548</v>
      </c>
    </row>
    <row r="966" spans="30:61">
      <c r="AD966" s="1"/>
      <c r="AU966" s="25">
        <v>956</v>
      </c>
      <c r="AV966" s="25">
        <v>0.99067695399756883</v>
      </c>
      <c r="AW966" s="25">
        <v>0.98700103637800096</v>
      </c>
      <c r="AX966" s="25">
        <v>0.98648433369407518</v>
      </c>
      <c r="AY966" s="25">
        <v>0.97000271041117625</v>
      </c>
      <c r="AZ966" s="25">
        <v>0.98071741977314553</v>
      </c>
      <c r="BA966" s="25">
        <v>0.97379197824817398</v>
      </c>
      <c r="BB966" s="25">
        <v>0.98397909731070632</v>
      </c>
      <c r="BC966" s="25">
        <v>0.98424595896312073</v>
      </c>
      <c r="BD966" s="25">
        <v>0.97321749480012421</v>
      </c>
      <c r="BE966" s="25">
        <v>0.99515780907585505</v>
      </c>
      <c r="BF966" s="25">
        <v>0.97393540792007549</v>
      </c>
      <c r="BG966" s="25">
        <v>0.98347854300237292</v>
      </c>
      <c r="BH966" s="25">
        <v>0.97000271041117625</v>
      </c>
      <c r="BI966" s="25">
        <v>0.98200189759025713</v>
      </c>
    </row>
    <row r="967" spans="30:61">
      <c r="AD967" s="1"/>
      <c r="AU967" s="25">
        <v>957</v>
      </c>
      <c r="AV967" s="25">
        <v>0.98972353049199824</v>
      </c>
      <c r="AW967" s="25">
        <v>0.97983940927258617</v>
      </c>
      <c r="AX967" s="25">
        <v>0.9848808915298366</v>
      </c>
      <c r="AY967" s="25">
        <v>0.98540095553955742</v>
      </c>
      <c r="AZ967" s="25">
        <v>0.98791617462148207</v>
      </c>
      <c r="BA967" s="25">
        <v>0.98681067866636996</v>
      </c>
      <c r="BB967" s="25">
        <v>0.98377277385036344</v>
      </c>
      <c r="BC967" s="25">
        <v>0.98523741545207233</v>
      </c>
      <c r="BD967" s="25">
        <v>0.98446400816435142</v>
      </c>
      <c r="BE967" s="25">
        <v>0.98566372332081598</v>
      </c>
      <c r="BF967" s="25">
        <v>0.97761645991794843</v>
      </c>
      <c r="BG967" s="25">
        <v>0.99050995062915392</v>
      </c>
      <c r="BH967" s="25">
        <v>0.97761645991794843</v>
      </c>
      <c r="BI967" s="25">
        <v>0.9851543127780974</v>
      </c>
    </row>
    <row r="968" spans="30:61">
      <c r="AD968" s="1"/>
      <c r="AU968" s="25">
        <v>958</v>
      </c>
      <c r="AV968" s="25">
        <v>0.98233915380780801</v>
      </c>
      <c r="AW968" s="25">
        <v>0.99773151822850081</v>
      </c>
      <c r="AX968" s="25">
        <v>0.98170443596105827</v>
      </c>
      <c r="AY968" s="25">
        <v>0.9800237024289119</v>
      </c>
      <c r="AZ968" s="25">
        <v>0.99096384213707656</v>
      </c>
      <c r="BA968" s="25">
        <v>0.98404051689428862</v>
      </c>
      <c r="BB968" s="25">
        <v>0.99248154222903107</v>
      </c>
      <c r="BC968" s="25">
        <v>0.98669782064984746</v>
      </c>
      <c r="BD968" s="25">
        <v>0.99269555718243274</v>
      </c>
      <c r="BE968" s="25">
        <v>0.98862404402784021</v>
      </c>
      <c r="BF968" s="25">
        <v>0.99053024951162205</v>
      </c>
      <c r="BG968" s="25">
        <v>0.98407761308227937</v>
      </c>
      <c r="BH968" s="25">
        <v>0.9800237024289119</v>
      </c>
      <c r="BI968" s="25">
        <v>0.98774118091016805</v>
      </c>
    </row>
    <row r="969" spans="30:61">
      <c r="AD969" s="1"/>
      <c r="AU969" s="25">
        <v>959</v>
      </c>
      <c r="AV969" s="25">
        <v>0.99394591557189205</v>
      </c>
      <c r="AW969" s="25">
        <v>0.9836174110256849</v>
      </c>
      <c r="AX969" s="25">
        <v>0.97631540329164324</v>
      </c>
      <c r="AY969" s="25">
        <v>0.98199251293606904</v>
      </c>
      <c r="AZ969" s="25">
        <v>0.9979826443818357</v>
      </c>
      <c r="BA969" s="25">
        <v>0.98278199184179271</v>
      </c>
      <c r="BB969" s="25">
        <v>0.98336140632211544</v>
      </c>
      <c r="BC969" s="25">
        <v>0.9882336952619275</v>
      </c>
      <c r="BD969" s="25">
        <v>0.98248167579804246</v>
      </c>
      <c r="BE969" s="25">
        <v>0.98759474790743584</v>
      </c>
      <c r="BF969" s="25">
        <v>0.99064699694740055</v>
      </c>
      <c r="BG969" s="25">
        <v>0.98796127244340315</v>
      </c>
      <c r="BH969" s="25">
        <v>0.97631540329164324</v>
      </c>
      <c r="BI969" s="25">
        <v>0.9864186294443158</v>
      </c>
    </row>
    <row r="970" spans="30:61">
      <c r="AD970" s="1"/>
      <c r="AU970" s="25">
        <v>960</v>
      </c>
      <c r="AV970" s="25">
        <v>0.99076378307367885</v>
      </c>
      <c r="AW970" s="25">
        <v>0.9954839399066695</v>
      </c>
      <c r="AX970" s="25">
        <v>0.98469048198044484</v>
      </c>
      <c r="AY970" s="25">
        <v>0.97911723184483612</v>
      </c>
      <c r="AZ970" s="25">
        <v>0.99516827912799399</v>
      </c>
      <c r="BA970" s="25">
        <v>0.98238166931828774</v>
      </c>
      <c r="BB970" s="25">
        <v>0.9834433629487882</v>
      </c>
      <c r="BC970" s="25">
        <v>0.98087390616439585</v>
      </c>
      <c r="BD970" s="25">
        <v>0.9893928182234244</v>
      </c>
      <c r="BE970" s="25">
        <v>0.9760452741520621</v>
      </c>
      <c r="BF970" s="25">
        <v>0.99019442699954563</v>
      </c>
      <c r="BG970" s="25">
        <v>0.99065105191078495</v>
      </c>
      <c r="BH970" s="25">
        <v>0.9760452741520621</v>
      </c>
      <c r="BI970" s="25">
        <v>0.98658308907969294</v>
      </c>
    </row>
    <row r="971" spans="30:61">
      <c r="AD971" s="1"/>
      <c r="AU971" s="25">
        <v>961</v>
      </c>
      <c r="AV971" s="25">
        <v>0.98949023278374548</v>
      </c>
      <c r="AW971" s="25">
        <v>0.98800745172476656</v>
      </c>
      <c r="AX971" s="25">
        <v>0.98230534322941587</v>
      </c>
      <c r="AY971" s="25">
        <v>0.99724843352834636</v>
      </c>
      <c r="AZ971" s="25">
        <v>0.99253629908085828</v>
      </c>
      <c r="BA971" s="25">
        <v>0.99564125617226562</v>
      </c>
      <c r="BB971" s="25">
        <v>0.9783102996941424</v>
      </c>
      <c r="BC971" s="25">
        <v>0.98784563951350823</v>
      </c>
      <c r="BD971" s="25">
        <v>0.99047204761935659</v>
      </c>
      <c r="BE971" s="25">
        <v>0.98456442360613861</v>
      </c>
      <c r="BF971" s="25">
        <v>0.9798937928293362</v>
      </c>
      <c r="BG971" s="25">
        <v>0.99114929644926142</v>
      </c>
      <c r="BH971" s="25">
        <v>0.9783102996941424</v>
      </c>
      <c r="BI971" s="25">
        <v>0.98804598296241486</v>
      </c>
    </row>
    <row r="972" spans="30:61">
      <c r="AD972" s="1"/>
      <c r="AU972" s="25">
        <v>962</v>
      </c>
      <c r="AV972" s="25">
        <v>0.98500871262572631</v>
      </c>
      <c r="AW972" s="25">
        <v>0.98025700546905814</v>
      </c>
      <c r="AX972" s="25">
        <v>0.97970625641751474</v>
      </c>
      <c r="AY972" s="25">
        <v>0.99013154054884656</v>
      </c>
      <c r="AZ972" s="25">
        <v>0.98783863669991412</v>
      </c>
      <c r="BA972" s="25">
        <v>0.98367310993271506</v>
      </c>
      <c r="BB972" s="25">
        <v>0.97990078968375749</v>
      </c>
      <c r="BC972" s="25">
        <v>0.99286466307420407</v>
      </c>
      <c r="BD972" s="25">
        <v>1</v>
      </c>
      <c r="BE972" s="25">
        <v>1</v>
      </c>
      <c r="BF972" s="25">
        <v>0.98317398635139619</v>
      </c>
      <c r="BG972" s="25">
        <v>0.99593487490462107</v>
      </c>
      <c r="BH972" s="25">
        <v>0.97970625641751474</v>
      </c>
      <c r="BI972" s="25">
        <v>0.98821386781728693</v>
      </c>
    </row>
    <row r="973" spans="30:61">
      <c r="AD973" s="1"/>
      <c r="AU973" s="25">
        <v>963</v>
      </c>
      <c r="AV973" s="25">
        <v>0.98131713635721618</v>
      </c>
      <c r="AW973" s="25">
        <v>0.98100442682857458</v>
      </c>
      <c r="AX973" s="25">
        <v>0.98460857929977075</v>
      </c>
      <c r="AY973" s="25">
        <v>0.98487398532422776</v>
      </c>
      <c r="AZ973" s="25">
        <v>0.98576470972777941</v>
      </c>
      <c r="BA973" s="25">
        <v>0.99496112015414939</v>
      </c>
      <c r="BB973" s="25">
        <v>0.98783212594003966</v>
      </c>
      <c r="BC973" s="25">
        <v>0.98306032632328533</v>
      </c>
      <c r="BD973" s="25">
        <v>0.9840133323981225</v>
      </c>
      <c r="BE973" s="25">
        <v>0.99119077287803814</v>
      </c>
      <c r="BF973" s="25">
        <v>0.98510339363386845</v>
      </c>
      <c r="BG973" s="25">
        <v>0.98896968525356355</v>
      </c>
      <c r="BH973" s="25">
        <v>0.98100442682857458</v>
      </c>
      <c r="BI973" s="25">
        <v>0.98606746160338776</v>
      </c>
    </row>
    <row r="974" spans="30:61">
      <c r="AD974" s="1"/>
      <c r="AU974" s="25">
        <v>964</v>
      </c>
      <c r="AV974" s="25">
        <v>0.99322411863232085</v>
      </c>
      <c r="AW974" s="25">
        <v>0.98070120849113884</v>
      </c>
      <c r="AX974" s="25">
        <v>0.9889403448333749</v>
      </c>
      <c r="AY974" s="25">
        <v>0.98513192487014556</v>
      </c>
      <c r="AZ974" s="25">
        <v>0.9926474861494865</v>
      </c>
      <c r="BA974" s="25">
        <v>0.97621012836911703</v>
      </c>
      <c r="BB974" s="25">
        <v>0.99073124139957935</v>
      </c>
      <c r="BC974" s="25">
        <v>0.98515112670581639</v>
      </c>
      <c r="BD974" s="25">
        <v>0.97312809357166474</v>
      </c>
      <c r="BE974" s="25">
        <v>0.98738590629295631</v>
      </c>
      <c r="BF974" s="25">
        <v>0.99047089901666352</v>
      </c>
      <c r="BG974" s="25">
        <v>0.99224813327344663</v>
      </c>
      <c r="BH974" s="25">
        <v>0.97312809357166474</v>
      </c>
      <c r="BI974" s="25">
        <v>0.98634147099299374</v>
      </c>
    </row>
    <row r="975" spans="30:61">
      <c r="AD975" s="1"/>
      <c r="AU975" s="25">
        <v>965</v>
      </c>
      <c r="AV975" s="25">
        <v>0.97833312593861765</v>
      </c>
      <c r="AW975" s="25">
        <v>0.98818377034619242</v>
      </c>
      <c r="AX975" s="25">
        <v>0.98643567356718964</v>
      </c>
      <c r="AY975" s="25">
        <v>0.98976630508348706</v>
      </c>
      <c r="AZ975" s="25">
        <v>0.99306574180466012</v>
      </c>
      <c r="BA975" s="25">
        <v>0.97782997704427643</v>
      </c>
      <c r="BB975" s="25">
        <v>0.98807426689133249</v>
      </c>
      <c r="BC975" s="25">
        <v>0.98327136804926507</v>
      </c>
      <c r="BD975" s="25">
        <v>0.98334358644408792</v>
      </c>
      <c r="BE975" s="25">
        <v>0.9878998955188667</v>
      </c>
      <c r="BF975" s="25">
        <v>0.98593849581227544</v>
      </c>
      <c r="BG975" s="25">
        <v>0.98978603951948496</v>
      </c>
      <c r="BH975" s="25">
        <v>0.97782997704427643</v>
      </c>
      <c r="BI975" s="25">
        <v>0.98601398286169017</v>
      </c>
    </row>
    <row r="976" spans="30:61">
      <c r="AD976" s="1"/>
      <c r="AU976" s="25">
        <v>966</v>
      </c>
      <c r="AV976" s="25">
        <v>0.98321010755702687</v>
      </c>
      <c r="AW976" s="25">
        <v>0.99353671655172993</v>
      </c>
      <c r="AX976" s="25">
        <v>0.99493081443950337</v>
      </c>
      <c r="AY976" s="25">
        <v>0.991552321314223</v>
      </c>
      <c r="AZ976" s="25">
        <v>0.97612279499104704</v>
      </c>
      <c r="BA976" s="25">
        <v>0.98787901864533068</v>
      </c>
      <c r="BB976" s="25">
        <v>0.98256992074894189</v>
      </c>
      <c r="BC976" s="25">
        <v>0.97817520395130331</v>
      </c>
      <c r="BD976" s="25">
        <v>0.98932389435680967</v>
      </c>
      <c r="BE976" s="25">
        <v>0.98898959261737962</v>
      </c>
      <c r="BF976" s="25">
        <v>0.98732798453444626</v>
      </c>
      <c r="BG976" s="25">
        <v>0.9763003850960098</v>
      </c>
      <c r="BH976" s="25">
        <v>0.97612279499104704</v>
      </c>
      <c r="BI976" s="25">
        <v>0.98579789621996028</v>
      </c>
    </row>
    <row r="977" spans="30:61">
      <c r="AD977" s="1"/>
      <c r="AU977" s="25">
        <v>967</v>
      </c>
      <c r="AV977" s="25">
        <v>0.97770344080966998</v>
      </c>
      <c r="AW977" s="25">
        <v>0.9831588635146401</v>
      </c>
      <c r="AX977" s="25">
        <v>0.98255739001969655</v>
      </c>
      <c r="AY977" s="25">
        <v>0.98742630813313714</v>
      </c>
      <c r="AZ977" s="25">
        <v>0.98147306725216132</v>
      </c>
      <c r="BA977" s="25">
        <v>0.99127126555608958</v>
      </c>
      <c r="BB977" s="25">
        <v>0.99532358916905683</v>
      </c>
      <c r="BC977" s="25">
        <v>0.98383010287870998</v>
      </c>
      <c r="BD977" s="25">
        <v>0.99052532495397949</v>
      </c>
      <c r="BE977" s="25">
        <v>0.97971677114755429</v>
      </c>
      <c r="BF977" s="25">
        <v>0.97258394526815573</v>
      </c>
      <c r="BG977" s="25">
        <v>0.98594543485833275</v>
      </c>
      <c r="BH977" s="25">
        <v>0.97258394526815573</v>
      </c>
      <c r="BI977" s="25">
        <v>0.98429948748351981</v>
      </c>
    </row>
    <row r="978" spans="30:61">
      <c r="AD978" s="1"/>
      <c r="AU978" s="25">
        <v>968</v>
      </c>
      <c r="AV978" s="25">
        <v>0.98579550769383362</v>
      </c>
      <c r="AW978" s="25">
        <v>0.99102362570268532</v>
      </c>
      <c r="AX978" s="25">
        <v>0.993627111366163</v>
      </c>
      <c r="AY978" s="25">
        <v>0.99285144519431068</v>
      </c>
      <c r="AZ978" s="25">
        <v>0.99389309830044992</v>
      </c>
      <c r="BA978" s="25">
        <v>0.98795961588991554</v>
      </c>
      <c r="BB978" s="25">
        <v>0.99504202001780517</v>
      </c>
      <c r="BC978" s="25">
        <v>0.9837057102779605</v>
      </c>
      <c r="BD978" s="25">
        <v>0.98336263079831387</v>
      </c>
      <c r="BE978" s="25">
        <v>0.99317401895144475</v>
      </c>
      <c r="BF978" s="25">
        <v>0.99539641841005178</v>
      </c>
      <c r="BG978" s="25">
        <v>0.99007411178251281</v>
      </c>
      <c r="BH978" s="25">
        <v>0.98336263079831387</v>
      </c>
      <c r="BI978" s="25">
        <v>0.99049767988518933</v>
      </c>
    </row>
    <row r="979" spans="30:61">
      <c r="AD979" s="1"/>
      <c r="AU979" s="25">
        <v>969</v>
      </c>
      <c r="AV979" s="25">
        <v>0.99177309370861633</v>
      </c>
      <c r="AW979" s="25">
        <v>0.98311836359721316</v>
      </c>
      <c r="AX979" s="25">
        <v>0.98109644688793474</v>
      </c>
      <c r="AY979" s="25">
        <v>0.98339590546308875</v>
      </c>
      <c r="AZ979" s="25">
        <v>0.98289335055281102</v>
      </c>
      <c r="BA979" s="25">
        <v>0.98176398670358622</v>
      </c>
      <c r="BB979" s="25">
        <v>0.99296522048243352</v>
      </c>
      <c r="BC979" s="25">
        <v>0.98078438007545321</v>
      </c>
      <c r="BD979" s="25">
        <v>0.99047082762743099</v>
      </c>
      <c r="BE979" s="25">
        <v>0.98148921788942389</v>
      </c>
      <c r="BF979" s="25">
        <v>0.98555007524059457</v>
      </c>
      <c r="BG979" s="25">
        <v>0.99504049228268054</v>
      </c>
      <c r="BH979" s="25">
        <v>0.98078438007545321</v>
      </c>
      <c r="BI979" s="25">
        <v>0.98589184362666216</v>
      </c>
    </row>
    <row r="980" spans="30:61">
      <c r="AD980" s="1"/>
      <c r="AU980" s="25">
        <v>970</v>
      </c>
      <c r="AV980" s="25">
        <v>0.97400857454532253</v>
      </c>
      <c r="AW980" s="25">
        <v>0.97844699032457794</v>
      </c>
      <c r="AX980" s="25">
        <v>0.99072059136139401</v>
      </c>
      <c r="AY980" s="25">
        <v>0.98970289422651181</v>
      </c>
      <c r="AZ980" s="25">
        <v>0.98672894565151292</v>
      </c>
      <c r="BA980" s="25">
        <v>0.99359484616268845</v>
      </c>
      <c r="BB980" s="25">
        <v>0.98858977394838066</v>
      </c>
      <c r="BC980" s="25">
        <v>1</v>
      </c>
      <c r="BD980" s="25">
        <v>0.99406347507578485</v>
      </c>
      <c r="BE980" s="25">
        <v>0.99078301749945985</v>
      </c>
      <c r="BF980" s="25">
        <v>0.98992995453562338</v>
      </c>
      <c r="BG980" s="25">
        <v>0.99486344430097706</v>
      </c>
      <c r="BH980" s="25">
        <v>0.97400857454532253</v>
      </c>
      <c r="BI980" s="25">
        <v>0.98928154980459215</v>
      </c>
    </row>
    <row r="981" spans="30:61">
      <c r="AD981" s="1"/>
      <c r="AU981" s="25">
        <v>971</v>
      </c>
      <c r="AV981" s="25">
        <v>0.98460289298710657</v>
      </c>
      <c r="AW981" s="25">
        <v>0.97123979015620721</v>
      </c>
      <c r="AX981" s="25">
        <v>0.98547287500608782</v>
      </c>
      <c r="AY981" s="25">
        <v>0.98992736990395946</v>
      </c>
      <c r="AZ981" s="25">
        <v>0.97449765921381937</v>
      </c>
      <c r="BA981" s="25">
        <v>0.98965436390669015</v>
      </c>
      <c r="BB981" s="25">
        <v>0.99200752178554252</v>
      </c>
      <c r="BC981" s="25">
        <v>0.98083144327562555</v>
      </c>
      <c r="BD981" s="25">
        <v>0.99588808736775325</v>
      </c>
      <c r="BE981" s="25">
        <v>0.98260153901131753</v>
      </c>
      <c r="BF981" s="25">
        <v>0.98355185303973314</v>
      </c>
      <c r="BG981" s="25">
        <v>0.98647534302134521</v>
      </c>
      <c r="BH981" s="25">
        <v>0.97123979015620721</v>
      </c>
      <c r="BI981" s="25">
        <v>0.98468726092057479</v>
      </c>
    </row>
    <row r="982" spans="30:61">
      <c r="AD982" s="1"/>
      <c r="AU982" s="25">
        <v>972</v>
      </c>
      <c r="AV982" s="25">
        <v>0.99246326110592087</v>
      </c>
      <c r="AW982" s="25">
        <v>0.988718980918601</v>
      </c>
      <c r="AX982" s="25">
        <v>0.9935464760886632</v>
      </c>
      <c r="AY982" s="25">
        <v>0.98428344679530999</v>
      </c>
      <c r="AZ982" s="25">
        <v>0.98380136840722954</v>
      </c>
      <c r="BA982" s="25">
        <v>1</v>
      </c>
      <c r="BB982" s="25">
        <v>0.98485954526011787</v>
      </c>
      <c r="BC982" s="25">
        <v>0.98670649960832002</v>
      </c>
      <c r="BD982" s="25">
        <v>0.97865754865685439</v>
      </c>
      <c r="BE982" s="25">
        <v>0.975576591476776</v>
      </c>
      <c r="BF982" s="25">
        <v>0.98216297889827719</v>
      </c>
      <c r="BG982" s="25">
        <v>0.98751019845987487</v>
      </c>
      <c r="BH982" s="25">
        <v>0.975576591476776</v>
      </c>
      <c r="BI982" s="25">
        <v>0.98650057722179674</v>
      </c>
    </row>
    <row r="983" spans="30:61">
      <c r="AD983" s="1"/>
      <c r="AU983" s="25">
        <v>973</v>
      </c>
      <c r="AV983" s="25">
        <v>0.98317800939493649</v>
      </c>
      <c r="AW983" s="25">
        <v>0.98197720415409373</v>
      </c>
      <c r="AX983" s="25">
        <v>0.98823483757706865</v>
      </c>
      <c r="AY983" s="25">
        <v>0.986597855137337</v>
      </c>
      <c r="AZ983" s="25">
        <v>0.98578988814784407</v>
      </c>
      <c r="BA983" s="25">
        <v>0.99021071784683801</v>
      </c>
      <c r="BB983" s="25">
        <v>0.98073914762327086</v>
      </c>
      <c r="BC983" s="25">
        <v>0.99739072083082814</v>
      </c>
      <c r="BD983" s="25">
        <v>0.97835881469247299</v>
      </c>
      <c r="BE983" s="25">
        <v>0.98848686712369216</v>
      </c>
      <c r="BF983" s="25">
        <v>0.9945945087543806</v>
      </c>
      <c r="BG983" s="25">
        <v>0.9897523970143286</v>
      </c>
      <c r="BH983" s="25">
        <v>0.97835881469247299</v>
      </c>
      <c r="BI983" s="25">
        <v>0.98706704793142697</v>
      </c>
    </row>
    <row r="984" spans="30:61">
      <c r="AD984" s="1"/>
      <c r="AU984" s="25">
        <v>974</v>
      </c>
      <c r="AV984" s="25">
        <v>0.99075014903333569</v>
      </c>
      <c r="AW984" s="25">
        <v>0.97691469474373338</v>
      </c>
      <c r="AX984" s="25">
        <v>0.98845294782491311</v>
      </c>
      <c r="AY984" s="25">
        <v>0.98220060903518713</v>
      </c>
      <c r="AZ984" s="25">
        <v>0.98832745745662354</v>
      </c>
      <c r="BA984" s="25">
        <v>0.98975576656097941</v>
      </c>
      <c r="BB984" s="25">
        <v>0.97966933776314669</v>
      </c>
      <c r="BC984" s="25">
        <v>0.99092077588085736</v>
      </c>
      <c r="BD984" s="25">
        <v>0.96975575026786665</v>
      </c>
      <c r="BE984" s="25">
        <v>0.97773721543033321</v>
      </c>
      <c r="BF984" s="25">
        <v>0.98467889969930766</v>
      </c>
      <c r="BG984" s="25">
        <v>0.97082033501548792</v>
      </c>
      <c r="BH984" s="25">
        <v>0.96975575026786665</v>
      </c>
      <c r="BI984" s="25">
        <v>0.9824295744706435</v>
      </c>
    </row>
    <row r="985" spans="30:61">
      <c r="AD985" s="1"/>
      <c r="AU985" s="25">
        <v>975</v>
      </c>
      <c r="AV985" s="25">
        <v>0.99151143695813859</v>
      </c>
      <c r="AW985" s="25">
        <v>0.98564928998547441</v>
      </c>
      <c r="AX985" s="25">
        <v>0.98851642149674324</v>
      </c>
      <c r="AY985" s="25">
        <v>0.98707426953903932</v>
      </c>
      <c r="AZ985" s="25">
        <v>0.99059193103203458</v>
      </c>
      <c r="BA985" s="25">
        <v>0.98690754746397336</v>
      </c>
      <c r="BB985" s="25">
        <v>0.98784862850606914</v>
      </c>
      <c r="BC985" s="25">
        <v>0.98285455978336622</v>
      </c>
      <c r="BD985" s="25">
        <v>0.99352318794627692</v>
      </c>
      <c r="BE985" s="25">
        <v>0.99294354351069036</v>
      </c>
      <c r="BF985" s="25">
        <v>0.98124418244397305</v>
      </c>
      <c r="BG985" s="25">
        <v>0.97402560252425663</v>
      </c>
      <c r="BH985" s="25">
        <v>0.97402560252425663</v>
      </c>
      <c r="BI985" s="25">
        <v>0.98690320027842338</v>
      </c>
    </row>
    <row r="986" spans="30:61">
      <c r="AD986" s="1"/>
      <c r="AU986" s="25">
        <v>976</v>
      </c>
      <c r="AV986" s="25">
        <v>0.99119728882931535</v>
      </c>
      <c r="AW986" s="25">
        <v>0.98502434131523708</v>
      </c>
      <c r="AX986" s="25">
        <v>0.98846364661813835</v>
      </c>
      <c r="AY986" s="25">
        <v>1</v>
      </c>
      <c r="AZ986" s="25">
        <v>0.98570163155233947</v>
      </c>
      <c r="BA986" s="25">
        <v>0.98285439028711108</v>
      </c>
      <c r="BB986" s="25">
        <v>0.98029921969280287</v>
      </c>
      <c r="BC986" s="25">
        <v>0.99221393300240657</v>
      </c>
      <c r="BD986" s="25">
        <v>0.9970316304687834</v>
      </c>
      <c r="BE986" s="25">
        <v>0.98755309949253889</v>
      </c>
      <c r="BF986" s="25">
        <v>0.99220161648360472</v>
      </c>
      <c r="BG986" s="25">
        <v>0.98095374443720029</v>
      </c>
      <c r="BH986" s="25">
        <v>0.98029921969280287</v>
      </c>
      <c r="BI986" s="25">
        <v>0.98852017418893556</v>
      </c>
    </row>
    <row r="987" spans="30:61">
      <c r="AD987" s="1"/>
      <c r="AU987" s="25">
        <v>977</v>
      </c>
      <c r="AV987" s="25">
        <v>0.97865583176597148</v>
      </c>
      <c r="AW987" s="25">
        <v>0.97986385121032094</v>
      </c>
      <c r="AX987" s="25">
        <v>0.98060329158771975</v>
      </c>
      <c r="AY987" s="25">
        <v>0.99687262885619288</v>
      </c>
      <c r="AZ987" s="25">
        <v>0.99023885971156789</v>
      </c>
      <c r="BA987" s="25">
        <v>0.99188421023930196</v>
      </c>
      <c r="BB987" s="25">
        <v>0.97366024603830548</v>
      </c>
      <c r="BC987" s="25">
        <v>0.96895109971757698</v>
      </c>
      <c r="BD987" s="25">
        <v>0.9823226977001106</v>
      </c>
      <c r="BE987" s="25">
        <v>0.99288225705297817</v>
      </c>
      <c r="BF987" s="25">
        <v>0.99794753031043593</v>
      </c>
      <c r="BG987" s="25">
        <v>0.99132325135493937</v>
      </c>
      <c r="BH987" s="25">
        <v>0.96895109971757698</v>
      </c>
      <c r="BI987" s="25">
        <v>0.9853515667487841</v>
      </c>
    </row>
    <row r="988" spans="30:61">
      <c r="AD988" s="1"/>
      <c r="AU988" s="25">
        <v>978</v>
      </c>
      <c r="AV988" s="25">
        <v>0.97828115999496223</v>
      </c>
      <c r="AW988" s="25">
        <v>0.98087367587249585</v>
      </c>
      <c r="AX988" s="25">
        <v>0.98826381333558611</v>
      </c>
      <c r="AY988" s="25">
        <v>0.98938019050131398</v>
      </c>
      <c r="AZ988" s="25">
        <v>0.98926341470413393</v>
      </c>
      <c r="BA988" s="25">
        <v>0.99801548843904386</v>
      </c>
      <c r="BB988" s="25">
        <v>0.99502235119331495</v>
      </c>
      <c r="BC988" s="25">
        <v>0.98533465864128411</v>
      </c>
      <c r="BD988" s="25">
        <v>0.98833743571727117</v>
      </c>
      <c r="BE988" s="25">
        <v>0.98389706731069526</v>
      </c>
      <c r="BF988" s="25">
        <v>0.98952248768195694</v>
      </c>
      <c r="BG988" s="25">
        <v>0.99229993238218794</v>
      </c>
      <c r="BH988" s="25">
        <v>0.97828115999496223</v>
      </c>
      <c r="BI988" s="25">
        <v>0.98820259611709715</v>
      </c>
    </row>
    <row r="989" spans="30:61">
      <c r="AD989" s="1"/>
      <c r="AU989" s="25">
        <v>979</v>
      </c>
      <c r="AV989" s="25">
        <v>0.97086673336541018</v>
      </c>
      <c r="AW989" s="25">
        <v>0.98905916275731631</v>
      </c>
      <c r="AX989" s="25">
        <v>0.99122441073247081</v>
      </c>
      <c r="AY989" s="25">
        <v>0.98457079056826391</v>
      </c>
      <c r="AZ989" s="25">
        <v>0.99364874455582375</v>
      </c>
      <c r="BA989" s="25">
        <v>0.97974930616277767</v>
      </c>
      <c r="BB989" s="25">
        <v>0.98695850827661347</v>
      </c>
      <c r="BC989" s="25">
        <v>0.98687571876556235</v>
      </c>
      <c r="BD989" s="25">
        <v>0.99593325277307876</v>
      </c>
      <c r="BE989" s="25">
        <v>0.97782349039225991</v>
      </c>
      <c r="BF989" s="25">
        <v>0.98304664541669129</v>
      </c>
      <c r="BG989" s="25">
        <v>0.99356861184774903</v>
      </c>
      <c r="BH989" s="25">
        <v>0.97086673336541018</v>
      </c>
      <c r="BI989" s="25">
        <v>0.98618859142087489</v>
      </c>
    </row>
    <row r="990" spans="30:61">
      <c r="AD990" s="1"/>
      <c r="AU990" s="25">
        <v>980</v>
      </c>
      <c r="AV990" s="25">
        <v>0.98167220173863556</v>
      </c>
      <c r="AW990" s="25">
        <v>0.99005019324029819</v>
      </c>
      <c r="AX990" s="25">
        <v>0.99035349527939009</v>
      </c>
      <c r="AY990" s="25">
        <v>0.98706358770297276</v>
      </c>
      <c r="AZ990" s="25">
        <v>0.98597243021632297</v>
      </c>
      <c r="BA990" s="25">
        <v>0.99260777139266321</v>
      </c>
      <c r="BB990" s="25">
        <v>0.9927307723916311</v>
      </c>
      <c r="BC990" s="25">
        <v>0.98550183993550788</v>
      </c>
      <c r="BD990" s="25">
        <v>0.98326716216559207</v>
      </c>
      <c r="BE990" s="25">
        <v>0.99534674332052286</v>
      </c>
      <c r="BF990" s="25">
        <v>0.99069821093582888</v>
      </c>
      <c r="BG990" s="25">
        <v>0.98573594077457316</v>
      </c>
      <c r="BH990" s="25">
        <v>0.98167220173863556</v>
      </c>
      <c r="BI990" s="25">
        <v>0.98843654804054948</v>
      </c>
    </row>
    <row r="991" spans="30:61">
      <c r="AD991" s="1"/>
      <c r="AU991" s="25">
        <v>981</v>
      </c>
      <c r="AV991" s="25">
        <v>0.98571351808592822</v>
      </c>
      <c r="AW991" s="25">
        <v>0.97505924367431474</v>
      </c>
      <c r="AX991" s="25">
        <v>0.99295732956764571</v>
      </c>
      <c r="AY991" s="25">
        <v>0.99050747901522984</v>
      </c>
      <c r="AZ991" s="25">
        <v>0.98814185662566367</v>
      </c>
      <c r="BA991" s="25">
        <v>0.9922875506017369</v>
      </c>
      <c r="BB991" s="25">
        <v>0.98056567416009066</v>
      </c>
      <c r="BC991" s="25">
        <v>0.98837525562002237</v>
      </c>
      <c r="BD991" s="25">
        <v>0.98072876931724429</v>
      </c>
      <c r="BE991" s="25">
        <v>0.98855623231112644</v>
      </c>
      <c r="BF991" s="25">
        <v>0.98952948216780601</v>
      </c>
      <c r="BG991" s="25">
        <v>0.97683490488422242</v>
      </c>
      <c r="BH991" s="25">
        <v>0.97505924367431474</v>
      </c>
      <c r="BI991" s="25">
        <v>0.98569739159846814</v>
      </c>
    </row>
    <row r="992" spans="30:61">
      <c r="AD992" s="1"/>
      <c r="AU992" s="25">
        <v>982</v>
      </c>
      <c r="AV992" s="25">
        <v>0.98372308085882032</v>
      </c>
      <c r="AW992" s="25">
        <v>0.99006797107368183</v>
      </c>
      <c r="AX992" s="25">
        <v>0.97874615688394251</v>
      </c>
      <c r="AY992" s="25">
        <v>0.99245327379016945</v>
      </c>
      <c r="AZ992" s="25">
        <v>0.98367415259176494</v>
      </c>
      <c r="BA992" s="25">
        <v>0.98842259050822268</v>
      </c>
      <c r="BB992" s="25">
        <v>0.98221606706056386</v>
      </c>
      <c r="BC992" s="25">
        <v>0.99745023025117741</v>
      </c>
      <c r="BD992" s="25">
        <v>0.99288799431742747</v>
      </c>
      <c r="BE992" s="25">
        <v>0.9851714560813557</v>
      </c>
      <c r="BF992" s="25">
        <v>0.98416330271795605</v>
      </c>
      <c r="BG992" s="25">
        <v>0.99513780501144733</v>
      </c>
      <c r="BH992" s="25">
        <v>0.97874615688394251</v>
      </c>
      <c r="BI992" s="25">
        <v>0.98779840408174169</v>
      </c>
    </row>
    <row r="993" spans="30:61">
      <c r="AD993" s="1"/>
      <c r="AU993" s="25">
        <v>983</v>
      </c>
      <c r="AV993" s="25">
        <v>0.97222619478559458</v>
      </c>
      <c r="AW993" s="25">
        <v>0.99046190054360439</v>
      </c>
      <c r="AX993" s="25">
        <v>0.98057603643686242</v>
      </c>
      <c r="AY993" s="25">
        <v>0.99488100926431466</v>
      </c>
      <c r="AZ993" s="25">
        <v>0.97314711722564218</v>
      </c>
      <c r="BA993" s="25">
        <v>0.98864506879738967</v>
      </c>
      <c r="BB993" s="25">
        <v>0.98586078248193876</v>
      </c>
      <c r="BC993" s="25">
        <v>0.98731267656390131</v>
      </c>
      <c r="BD993" s="25">
        <v>0.98922547803573535</v>
      </c>
      <c r="BE993" s="25">
        <v>0.993493659084974</v>
      </c>
      <c r="BF993" s="25">
        <v>0.9854692137842711</v>
      </c>
      <c r="BG993" s="25">
        <v>0.97835239618531866</v>
      </c>
      <c r="BH993" s="25">
        <v>0.97222619478559458</v>
      </c>
      <c r="BI993" s="25">
        <v>0.98490657903329293</v>
      </c>
    </row>
    <row r="994" spans="30:61">
      <c r="AD994" s="1"/>
      <c r="AU994" s="25">
        <v>984</v>
      </c>
      <c r="AV994" s="25">
        <v>0.98303017493356804</v>
      </c>
      <c r="AW994" s="25">
        <v>0.9786792036044234</v>
      </c>
      <c r="AX994" s="25">
        <v>0.98345756600632239</v>
      </c>
      <c r="AY994" s="25">
        <v>0.98467442071743383</v>
      </c>
      <c r="AZ994" s="25">
        <v>0.99091918527627376</v>
      </c>
      <c r="BA994" s="25">
        <v>0.98494218666202182</v>
      </c>
      <c r="BB994" s="25">
        <v>0.99265918636211814</v>
      </c>
      <c r="BC994" s="25">
        <v>0.98015024625763703</v>
      </c>
      <c r="BD994" s="25">
        <v>0.97878140598568231</v>
      </c>
      <c r="BE994" s="25">
        <v>0.9940312886037086</v>
      </c>
      <c r="BF994" s="25">
        <v>0.99057144121210461</v>
      </c>
      <c r="BG994" s="25">
        <v>0.98504179158144556</v>
      </c>
      <c r="BH994" s="25">
        <v>0.9786792036044234</v>
      </c>
      <c r="BI994" s="25">
        <v>0.98559551699196513</v>
      </c>
    </row>
    <row r="995" spans="30:61">
      <c r="AD995" s="1"/>
      <c r="AU995" s="25">
        <v>985</v>
      </c>
      <c r="AV995" s="25">
        <v>0.97998361187730365</v>
      </c>
      <c r="AW995" s="25">
        <v>0.98855207076940932</v>
      </c>
      <c r="AX995" s="25">
        <v>0.97330403859255366</v>
      </c>
      <c r="AY995" s="25">
        <v>0.98988691875503687</v>
      </c>
      <c r="AZ995" s="25">
        <v>0.9649647686755225</v>
      </c>
      <c r="BA995" s="25">
        <v>0.99042077375298976</v>
      </c>
      <c r="BB995" s="25">
        <v>0.9977123082717726</v>
      </c>
      <c r="BC995" s="25">
        <v>0.98876327526322161</v>
      </c>
      <c r="BD995" s="25">
        <v>0.98782565327669514</v>
      </c>
      <c r="BE995" s="25">
        <v>0.9855326219177265</v>
      </c>
      <c r="BF995" s="25">
        <v>0.97660473854579555</v>
      </c>
      <c r="BG995" s="25">
        <v>0.97880905260968798</v>
      </c>
      <c r="BH995" s="25">
        <v>0.9649647686755225</v>
      </c>
      <c r="BI995" s="25">
        <v>0.98347320998858834</v>
      </c>
    </row>
    <row r="996" spans="30:61">
      <c r="AD996" s="1"/>
      <c r="AU996" s="25">
        <v>986</v>
      </c>
      <c r="AV996" s="25">
        <v>0.99386413055749878</v>
      </c>
      <c r="AW996" s="25">
        <v>1</v>
      </c>
      <c r="AX996" s="25">
        <v>0.99426346189493331</v>
      </c>
      <c r="AY996" s="25">
        <v>0.99521635920115969</v>
      </c>
      <c r="AZ996" s="25">
        <v>0.96819034019328742</v>
      </c>
      <c r="BA996" s="25">
        <v>0.98048370822619868</v>
      </c>
      <c r="BB996" s="25">
        <v>0.98976244493207133</v>
      </c>
      <c r="BC996" s="25">
        <v>0.98803215488148965</v>
      </c>
      <c r="BD996" s="25">
        <v>0.99262219670938256</v>
      </c>
      <c r="BE996" s="25">
        <v>0.98405130172377187</v>
      </c>
      <c r="BF996" s="25">
        <v>0.98123719459236414</v>
      </c>
      <c r="BG996" s="25">
        <v>0.98677649157255953</v>
      </c>
      <c r="BH996" s="25">
        <v>0.96819034019328742</v>
      </c>
      <c r="BI996" s="25">
        <v>0.98783623850182245</v>
      </c>
    </row>
    <row r="997" spans="30:61">
      <c r="AD997" s="1"/>
      <c r="AU997" s="25">
        <v>987</v>
      </c>
      <c r="AV997" s="25">
        <v>0.99139735973993504</v>
      </c>
      <c r="AW997" s="25">
        <v>0.98924666950768469</v>
      </c>
      <c r="AX997" s="25">
        <v>0.99222228406093582</v>
      </c>
      <c r="AY997" s="25">
        <v>0.99087456477850966</v>
      </c>
      <c r="AZ997" s="25">
        <v>0.99054916299132933</v>
      </c>
      <c r="BA997" s="25">
        <v>0.98670570977666316</v>
      </c>
      <c r="BB997" s="25">
        <v>0.98290476868072685</v>
      </c>
      <c r="BC997" s="25">
        <v>0.98705713401798156</v>
      </c>
      <c r="BD997" s="25">
        <v>0.9897882990261947</v>
      </c>
      <c r="BE997" s="25">
        <v>0.98328386527389111</v>
      </c>
      <c r="BF997" s="25">
        <v>0.97856970017982692</v>
      </c>
      <c r="BG997" s="25">
        <v>0.97591984838571966</v>
      </c>
      <c r="BH997" s="25">
        <v>0.97591984838571966</v>
      </c>
      <c r="BI997" s="25">
        <v>0.98651437468753811</v>
      </c>
    </row>
    <row r="998" spans="30:61">
      <c r="AD998" s="1"/>
      <c r="AU998" s="25">
        <v>988</v>
      </c>
      <c r="AV998" s="25">
        <v>0.98280820297961424</v>
      </c>
      <c r="AW998" s="25">
        <v>0.99009072263821984</v>
      </c>
      <c r="AX998" s="25">
        <v>0.98579411642865578</v>
      </c>
      <c r="AY998" s="25">
        <v>0.99007502622313126</v>
      </c>
      <c r="AZ998" s="25">
        <v>0.9822045749092535</v>
      </c>
      <c r="BA998" s="25">
        <v>0.98982590154379135</v>
      </c>
      <c r="BB998" s="25">
        <v>0.99266860378614918</v>
      </c>
      <c r="BC998" s="25">
        <v>0.99547969247071177</v>
      </c>
      <c r="BD998" s="25">
        <v>0.98072720789072343</v>
      </c>
      <c r="BE998" s="25">
        <v>0.98851304386420313</v>
      </c>
      <c r="BF998" s="25">
        <v>0.98174540313440495</v>
      </c>
      <c r="BG998" s="25">
        <v>0.99271602491210442</v>
      </c>
      <c r="BH998" s="25">
        <v>0.98072720789072343</v>
      </c>
      <c r="BI998" s="25">
        <v>0.98770416401482719</v>
      </c>
    </row>
    <row r="999" spans="30:61">
      <c r="AD999" s="1"/>
      <c r="AU999" s="25">
        <v>989</v>
      </c>
      <c r="AV999" s="25">
        <v>0.99003486015064857</v>
      </c>
      <c r="AW999" s="25">
        <v>0.99031706024441835</v>
      </c>
      <c r="AX999" s="25">
        <v>0.98800190281038613</v>
      </c>
      <c r="AY999" s="25">
        <v>0.98756313965995202</v>
      </c>
      <c r="AZ999" s="25">
        <v>0.98381916608827302</v>
      </c>
      <c r="BA999" s="25">
        <v>0.97972751626192367</v>
      </c>
      <c r="BB999" s="25">
        <v>0.9811151422474822</v>
      </c>
      <c r="BC999" s="25">
        <v>0.98228680428772797</v>
      </c>
      <c r="BD999" s="25">
        <v>0.97470014713599362</v>
      </c>
      <c r="BE999" s="25">
        <v>0.97875170696040625</v>
      </c>
      <c r="BF999" s="25">
        <v>0.99478256734080117</v>
      </c>
      <c r="BG999" s="25">
        <v>0.99529655138359241</v>
      </c>
      <c r="BH999" s="25">
        <v>0.97470014713599362</v>
      </c>
      <c r="BI999" s="25">
        <v>0.98550348584848979</v>
      </c>
    </row>
    <row r="1000" spans="30:61">
      <c r="AD1000" s="1"/>
      <c r="AU1000" s="25">
        <v>990</v>
      </c>
      <c r="AV1000" s="25">
        <v>0.99235045469121708</v>
      </c>
      <c r="AW1000" s="25">
        <v>0.9912129016292246</v>
      </c>
      <c r="AX1000" s="25">
        <v>0.99296657419986689</v>
      </c>
      <c r="AY1000" s="25">
        <v>0.99131019139762921</v>
      </c>
      <c r="AZ1000" s="25">
        <v>0.9844989358737507</v>
      </c>
      <c r="BA1000" s="25">
        <v>0.99582284809465904</v>
      </c>
      <c r="BB1000" s="25">
        <v>0.9874024049350254</v>
      </c>
      <c r="BC1000" s="25">
        <v>0.99246438830366857</v>
      </c>
      <c r="BD1000" s="25">
        <v>0.98919607388095321</v>
      </c>
      <c r="BE1000" s="25">
        <v>0.98557801504881104</v>
      </c>
      <c r="BF1000" s="25">
        <v>0.99307680555304445</v>
      </c>
      <c r="BG1000" s="25">
        <v>0.98794243709413199</v>
      </c>
      <c r="BH1000" s="25">
        <v>0.9844989358737507</v>
      </c>
      <c r="BI1000" s="25">
        <v>0.99027626816692027</v>
      </c>
    </row>
    <row r="1001" spans="30:61">
      <c r="AD1001" s="1"/>
      <c r="AU1001" s="25">
        <v>991</v>
      </c>
      <c r="AV1001" s="25">
        <v>0.98693892620905177</v>
      </c>
      <c r="AW1001" s="25">
        <v>0.98232929876392228</v>
      </c>
      <c r="AX1001" s="25">
        <v>0.99055486547222027</v>
      </c>
      <c r="AY1001" s="25">
        <v>0.98667457930331426</v>
      </c>
      <c r="AZ1001" s="25">
        <v>0.99343038926125871</v>
      </c>
      <c r="BA1001" s="25">
        <v>0.98614431373231737</v>
      </c>
      <c r="BB1001" s="25">
        <v>0.98852387233626637</v>
      </c>
      <c r="BC1001" s="25">
        <v>0.99554435431282129</v>
      </c>
      <c r="BD1001" s="25">
        <v>0.98292737289895049</v>
      </c>
      <c r="BE1001" s="25">
        <v>0.99059912332445776</v>
      </c>
      <c r="BF1001" s="25">
        <v>0.98915483374494784</v>
      </c>
      <c r="BG1001" s="25">
        <v>0.97358859421815425</v>
      </c>
      <c r="BH1001" s="25">
        <v>0.97358859421815425</v>
      </c>
      <c r="BI1001" s="25">
        <v>0.98718060291780563</v>
      </c>
    </row>
    <row r="1002" spans="30:61">
      <c r="AD1002" s="1"/>
      <c r="AU1002" s="25">
        <v>992</v>
      </c>
      <c r="AV1002" s="25">
        <v>0.98811697760051376</v>
      </c>
      <c r="AW1002" s="25">
        <v>0.98091976060462482</v>
      </c>
      <c r="AX1002" s="25">
        <v>0.99334758708550186</v>
      </c>
      <c r="AY1002" s="25">
        <v>0.98885003148168749</v>
      </c>
      <c r="AZ1002" s="25">
        <v>0.99562247045990815</v>
      </c>
      <c r="BA1002" s="25">
        <v>0.98874521882808586</v>
      </c>
      <c r="BB1002" s="25">
        <v>0.98895971696134044</v>
      </c>
      <c r="BC1002" s="25">
        <v>0.98845732423067234</v>
      </c>
      <c r="BD1002" s="25">
        <v>0.98409330323871524</v>
      </c>
      <c r="BE1002" s="25">
        <v>0.98203343719978353</v>
      </c>
      <c r="BF1002" s="25">
        <v>0.99019705835676042</v>
      </c>
      <c r="BG1002" s="25">
        <v>0.97877113283124073</v>
      </c>
      <c r="BH1002" s="25">
        <v>0.97877113283124073</v>
      </c>
      <c r="BI1002" s="25">
        <v>0.98731361071721302</v>
      </c>
    </row>
    <row r="1003" spans="30:61">
      <c r="AD1003" s="1"/>
      <c r="AU1003" s="25">
        <v>993</v>
      </c>
      <c r="AV1003" s="25">
        <v>0.9901011995101614</v>
      </c>
      <c r="AW1003" s="25">
        <v>0.98728332951729092</v>
      </c>
      <c r="AX1003" s="25">
        <v>0.99053292244224189</v>
      </c>
      <c r="AY1003" s="25">
        <v>0.99187109070790735</v>
      </c>
      <c r="AZ1003" s="25">
        <v>0.99039774283145332</v>
      </c>
      <c r="BA1003" s="25">
        <v>0.99519917411168779</v>
      </c>
      <c r="BB1003" s="25">
        <v>0.98339893435299763</v>
      </c>
      <c r="BC1003" s="25">
        <v>0.98645380147504358</v>
      </c>
      <c r="BD1003" s="25">
        <v>0.98569208504791284</v>
      </c>
      <c r="BE1003" s="25">
        <v>0.98838591113153307</v>
      </c>
      <c r="BF1003" s="25">
        <v>0.99413036474791383</v>
      </c>
      <c r="BG1003" s="25">
        <v>0.99095192257493458</v>
      </c>
      <c r="BH1003" s="25">
        <v>0.98339893435299763</v>
      </c>
      <c r="BI1003" s="25">
        <v>0.98949275347949317</v>
      </c>
    </row>
    <row r="1004" spans="30:61">
      <c r="AD1004" s="1"/>
      <c r="AU1004" s="25">
        <v>994</v>
      </c>
      <c r="AV1004" s="25">
        <v>0.9810954802890729</v>
      </c>
      <c r="AW1004" s="25">
        <v>0.98726450687329315</v>
      </c>
      <c r="AX1004" s="25">
        <v>0.99112033551169931</v>
      </c>
      <c r="AY1004" s="25">
        <v>0.98670874249740304</v>
      </c>
      <c r="AZ1004" s="25">
        <v>0.99108360508178839</v>
      </c>
      <c r="BA1004" s="25">
        <v>0.98604684858029501</v>
      </c>
      <c r="BB1004" s="25">
        <v>0.98499132071735152</v>
      </c>
      <c r="BC1004" s="25">
        <v>0.98588504919424658</v>
      </c>
      <c r="BD1004" s="25">
        <v>0.98347295076758123</v>
      </c>
      <c r="BE1004" s="25">
        <v>0.98799255860250268</v>
      </c>
      <c r="BF1004" s="25">
        <v>0.98645759199730076</v>
      </c>
      <c r="BG1004" s="25">
        <v>0.99065761883017056</v>
      </c>
      <c r="BH1004" s="25">
        <v>0.9810954802890729</v>
      </c>
      <c r="BI1004" s="25">
        <v>0.98692181830046777</v>
      </c>
    </row>
    <row r="1005" spans="30:61">
      <c r="AD1005" s="1"/>
      <c r="AU1005" s="25">
        <v>995</v>
      </c>
      <c r="AV1005" s="25">
        <v>0.99253305164007044</v>
      </c>
      <c r="AW1005" s="25">
        <v>0.97449067645207621</v>
      </c>
      <c r="AX1005" s="25">
        <v>0.98387059369184604</v>
      </c>
      <c r="AY1005" s="25">
        <v>0.97786875006754759</v>
      </c>
      <c r="AZ1005" s="25">
        <v>0.9825190978022833</v>
      </c>
      <c r="BA1005" s="25">
        <v>0.97784988323667954</v>
      </c>
      <c r="BB1005" s="25">
        <v>0.9830858290982889</v>
      </c>
      <c r="BC1005" s="25">
        <v>0.99076554252039362</v>
      </c>
      <c r="BD1005" s="25">
        <v>0.98835464362512959</v>
      </c>
      <c r="BE1005" s="25">
        <v>0.98534001308709507</v>
      </c>
      <c r="BF1005" s="25">
        <v>0.98829709511857922</v>
      </c>
      <c r="BG1005" s="25">
        <v>0.98857653635880738</v>
      </c>
      <c r="BH1005" s="25">
        <v>0.97449067645207621</v>
      </c>
      <c r="BI1005" s="25">
        <v>0.9844850719751902</v>
      </c>
    </row>
    <row r="1006" spans="30:61">
      <c r="AD1006" s="1"/>
      <c r="AU1006" s="25">
        <v>996</v>
      </c>
      <c r="AV1006" s="25">
        <v>0.98604284772200923</v>
      </c>
      <c r="AW1006" s="25">
        <v>0.98140310861408919</v>
      </c>
      <c r="AX1006" s="25">
        <v>0.98746710253629011</v>
      </c>
      <c r="AY1006" s="25">
        <v>0.99143276991866525</v>
      </c>
      <c r="AZ1006" s="25">
        <v>0.98646317223310398</v>
      </c>
      <c r="BA1006" s="25">
        <v>0.99744758357450014</v>
      </c>
      <c r="BB1006" s="25">
        <v>0.99588743821897718</v>
      </c>
      <c r="BC1006" s="25">
        <v>0.98885078054350517</v>
      </c>
      <c r="BD1006" s="25">
        <v>0.97354942215612128</v>
      </c>
      <c r="BE1006" s="25">
        <v>0.98435910828656548</v>
      </c>
      <c r="BF1006" s="25">
        <v>0.98515556179750796</v>
      </c>
      <c r="BG1006" s="25">
        <v>0.98266537563573697</v>
      </c>
      <c r="BH1006" s="25">
        <v>0.97354942215612128</v>
      </c>
      <c r="BI1006" s="25">
        <v>0.98665933513686499</v>
      </c>
    </row>
    <row r="1007" spans="30:61">
      <c r="AD1007" s="1"/>
      <c r="AU1007" s="25">
        <v>997</v>
      </c>
      <c r="AV1007" s="25">
        <v>0.98813860205733695</v>
      </c>
      <c r="AW1007" s="25">
        <v>0.98773695150614071</v>
      </c>
      <c r="AX1007" s="25">
        <v>0.98526471504392177</v>
      </c>
      <c r="AY1007" s="25">
        <v>0.99208364929952286</v>
      </c>
      <c r="AZ1007" s="25">
        <v>0.99283410391703819</v>
      </c>
      <c r="BA1007" s="25">
        <v>0.98108397088195254</v>
      </c>
      <c r="BB1007" s="25">
        <v>0.99547181700028897</v>
      </c>
      <c r="BC1007" s="25">
        <v>0.97991956340503572</v>
      </c>
      <c r="BD1007" s="25">
        <v>0.98103144333115866</v>
      </c>
      <c r="BE1007" s="25">
        <v>0.98280853554303882</v>
      </c>
      <c r="BF1007" s="25">
        <v>0.99188916582206721</v>
      </c>
      <c r="BG1007" s="25">
        <v>0.99080694590042617</v>
      </c>
      <c r="BH1007" s="25">
        <v>0.97991956340503572</v>
      </c>
      <c r="BI1007" s="25">
        <v>0.98740786609556386</v>
      </c>
    </row>
    <row r="1008" spans="30:61">
      <c r="AD1008" s="1"/>
      <c r="AU1008" s="25">
        <v>998</v>
      </c>
      <c r="AV1008" s="25">
        <v>0.98159168595770052</v>
      </c>
      <c r="AW1008" s="25">
        <v>0.98750394546515852</v>
      </c>
      <c r="AX1008" s="25">
        <v>0.9908085134871657</v>
      </c>
      <c r="AY1008" s="25">
        <v>0.99254911736699625</v>
      </c>
      <c r="AZ1008" s="25">
        <v>0.98729599934300305</v>
      </c>
      <c r="BA1008" s="25">
        <v>0.98631242576496636</v>
      </c>
      <c r="BB1008" s="25">
        <v>0.9855787842913214</v>
      </c>
      <c r="BC1008" s="25">
        <v>0.99265727781131508</v>
      </c>
      <c r="BD1008" s="25">
        <v>0.98067194276174907</v>
      </c>
      <c r="BE1008" s="25">
        <v>0.99072506649402492</v>
      </c>
      <c r="BF1008" s="25">
        <v>0.99763790806041053</v>
      </c>
      <c r="BG1008" s="25">
        <v>0.99327257827325122</v>
      </c>
      <c r="BH1008" s="25">
        <v>0.98067194276174907</v>
      </c>
      <c r="BI1008" s="25">
        <v>0.98884634506217417</v>
      </c>
    </row>
    <row r="1009" spans="30:61">
      <c r="AD1009" s="1"/>
      <c r="AU1009" s="25">
        <v>999</v>
      </c>
      <c r="AV1009" s="25">
        <v>0.9777227738327352</v>
      </c>
      <c r="AW1009" s="25">
        <v>0.98257912802031577</v>
      </c>
      <c r="AX1009" s="25">
        <v>0.97135578762352248</v>
      </c>
      <c r="AY1009" s="25">
        <v>0.99777526830730023</v>
      </c>
      <c r="AZ1009" s="25">
        <v>0.98622491084795161</v>
      </c>
      <c r="BA1009" s="25">
        <v>0.9853724961611795</v>
      </c>
      <c r="BB1009" s="25">
        <v>0.99330494341451092</v>
      </c>
      <c r="BC1009" s="25">
        <v>0.98901457593498043</v>
      </c>
      <c r="BD1009" s="25">
        <v>0.98134164542475344</v>
      </c>
      <c r="BE1009" s="25">
        <v>0.98428417197684259</v>
      </c>
      <c r="BF1009" s="25">
        <v>0.98533976154519187</v>
      </c>
      <c r="BG1009" s="25">
        <v>0.9976631950748045</v>
      </c>
      <c r="BH1009" s="25">
        <v>0.97135578762352248</v>
      </c>
      <c r="BI1009" s="25">
        <v>0.98591935065942671</v>
      </c>
    </row>
    <row r="1010" spans="30:61">
      <c r="AD1010" s="1"/>
      <c r="AU1010" s="25">
        <v>1000</v>
      </c>
      <c r="AV1010" s="25">
        <v>0.98289647322378693</v>
      </c>
      <c r="AW1010" s="25">
        <v>0.98655797771885378</v>
      </c>
      <c r="AX1010" s="25">
        <v>0.99755646651633778</v>
      </c>
      <c r="AY1010" s="25">
        <v>0.99766403229369205</v>
      </c>
      <c r="AZ1010" s="25">
        <v>0.98352829798540287</v>
      </c>
      <c r="BA1010" s="25">
        <v>0.991043330622007</v>
      </c>
      <c r="BB1010" s="25">
        <v>0.97688150767001714</v>
      </c>
      <c r="BC1010" s="25">
        <v>0.97989184531053797</v>
      </c>
      <c r="BD1010" s="25">
        <v>0.98305313213043166</v>
      </c>
      <c r="BE1010" s="25">
        <v>0.99062554475023823</v>
      </c>
      <c r="BF1010" s="25">
        <v>0.99728669271068848</v>
      </c>
      <c r="BG1010" s="25">
        <v>0.98828818382574302</v>
      </c>
      <c r="BH1010" s="25">
        <v>0.97688150767001714</v>
      </c>
      <c r="BI1010" s="25">
        <v>0.987861281065046</v>
      </c>
    </row>
    <row r="1011" spans="30:61">
      <c r="AD1011" s="1"/>
    </row>
    <row r="1012" spans="30:61">
      <c r="AD1012" s="1"/>
    </row>
    <row r="1013" spans="30:61">
      <c r="AD1013" s="1"/>
    </row>
    <row r="1014" spans="30:61">
      <c r="AD1014" s="1"/>
    </row>
    <row r="1015" spans="30:61">
      <c r="AD1015" s="1"/>
    </row>
    <row r="1016" spans="30:61">
      <c r="AD1016" s="1"/>
    </row>
    <row r="1017" spans="30:61">
      <c r="AD1017" s="1"/>
    </row>
    <row r="1018" spans="30:61">
      <c r="AD1018" s="1"/>
    </row>
    <row r="1019" spans="30:61">
      <c r="AD1019" s="1"/>
    </row>
    <row r="1020" spans="30:61">
      <c r="AD1020" s="1"/>
    </row>
    <row r="1021" spans="30:61">
      <c r="AD1021" s="1"/>
    </row>
    <row r="1022" spans="30:61">
      <c r="AD1022" s="1"/>
    </row>
    <row r="1023" spans="30:61">
      <c r="AD1023" s="1"/>
    </row>
    <row r="1024" spans="30:61">
      <c r="AD1024" s="1"/>
    </row>
    <row r="1025" spans="30:30">
      <c r="AD1025" s="1"/>
    </row>
    <row r="1026" spans="30:30">
      <c r="AD1026" s="1"/>
    </row>
    <row r="1027" spans="30:30">
      <c r="AD1027" s="1"/>
    </row>
    <row r="1028" spans="30:30">
      <c r="AD1028" s="1"/>
    </row>
    <row r="1029" spans="30:30">
      <c r="AD1029" s="1"/>
    </row>
    <row r="1030" spans="30:30">
      <c r="AD1030" s="1"/>
    </row>
    <row r="1031" spans="30:30">
      <c r="AD1031" s="1"/>
    </row>
    <row r="1032" spans="30:30">
      <c r="AD1032" s="1"/>
    </row>
    <row r="1033" spans="30:30">
      <c r="AD1033" s="1"/>
    </row>
    <row r="1034" spans="30:30">
      <c r="AD1034" s="1"/>
    </row>
    <row r="1035" spans="30:30">
      <c r="AD1035" s="1"/>
    </row>
    <row r="1036" spans="30:30">
      <c r="AD1036" s="1"/>
    </row>
    <row r="1037" spans="30:30">
      <c r="AD1037" s="1"/>
    </row>
    <row r="1038" spans="30:30">
      <c r="AD1038" s="1"/>
    </row>
    <row r="1039" spans="30:30">
      <c r="AD1039" s="1"/>
    </row>
    <row r="1040" spans="30:30">
      <c r="AD1040" s="1"/>
    </row>
    <row r="1041" spans="30:30">
      <c r="AD1041" s="1"/>
    </row>
    <row r="1042" spans="30:30">
      <c r="AD1042" s="1"/>
    </row>
    <row r="1043" spans="30:30">
      <c r="AD1043" s="1"/>
    </row>
    <row r="1044" spans="30:30">
      <c r="AD1044" s="1"/>
    </row>
    <row r="1045" spans="30:30">
      <c r="AD1045" s="1"/>
    </row>
    <row r="1046" spans="30:30">
      <c r="AD1046" s="1"/>
    </row>
    <row r="1047" spans="30:30">
      <c r="AD1047" s="1"/>
    </row>
    <row r="1048" spans="30:30">
      <c r="AD1048" s="1"/>
    </row>
    <row r="1049" spans="30:30">
      <c r="AD1049" s="1"/>
    </row>
    <row r="1050" spans="30:30">
      <c r="AD1050" s="1"/>
    </row>
    <row r="1051" spans="30:30">
      <c r="AD1051" s="1"/>
    </row>
    <row r="1052" spans="30:30">
      <c r="AD1052" s="1"/>
    </row>
    <row r="1053" spans="30:30">
      <c r="AD1053" s="1"/>
    </row>
    <row r="1054" spans="30:30">
      <c r="AD1054" s="1"/>
    </row>
    <row r="1055" spans="30:30">
      <c r="AD1055" s="1"/>
    </row>
    <row r="1056" spans="30:30">
      <c r="AD1056" s="1"/>
    </row>
    <row r="1057" spans="30:30">
      <c r="AD1057" s="1"/>
    </row>
    <row r="1058" spans="30:30">
      <c r="AD1058" s="1"/>
    </row>
    <row r="1059" spans="30:30">
      <c r="AD1059" s="1"/>
    </row>
    <row r="1060" spans="30:30">
      <c r="AD1060" s="1"/>
    </row>
    <row r="1061" spans="30:30">
      <c r="AD1061" s="1"/>
    </row>
    <row r="1062" spans="30:30">
      <c r="AD1062" s="1"/>
    </row>
    <row r="1063" spans="30:30">
      <c r="AD1063" s="1"/>
    </row>
    <row r="1064" spans="30:30">
      <c r="AD1064" s="1"/>
    </row>
    <row r="1065" spans="30:30">
      <c r="AD1065" s="1"/>
    </row>
    <row r="1066" spans="30:30">
      <c r="AD1066" s="1"/>
    </row>
    <row r="1067" spans="30:30">
      <c r="AD1067" s="1"/>
    </row>
    <row r="1068" spans="30:30">
      <c r="AD1068" s="1"/>
    </row>
    <row r="1069" spans="30:30">
      <c r="AD1069" s="1"/>
    </row>
    <row r="1070" spans="30:30">
      <c r="AD1070" s="1"/>
    </row>
    <row r="1071" spans="30:30">
      <c r="AD1071" s="1"/>
    </row>
    <row r="1072" spans="30:30">
      <c r="AD1072" s="1"/>
    </row>
    <row r="1073" spans="30:30">
      <c r="AD1073" s="1"/>
    </row>
    <row r="1074" spans="30:30">
      <c r="AD1074" s="1"/>
    </row>
    <row r="1075" spans="30:30">
      <c r="AD1075" s="1"/>
    </row>
    <row r="1076" spans="30:30">
      <c r="AD1076" s="1"/>
    </row>
    <row r="1077" spans="30:30">
      <c r="AD1077" s="1"/>
    </row>
    <row r="1078" spans="30:30">
      <c r="AD1078" s="1"/>
    </row>
    <row r="1079" spans="30:30">
      <c r="AD1079" s="1"/>
    </row>
    <row r="1080" spans="30:30">
      <c r="AD1080" s="1"/>
    </row>
    <row r="1081" spans="30:30">
      <c r="AD1081" s="1"/>
    </row>
    <row r="1082" spans="30:30">
      <c r="AD1082" s="1"/>
    </row>
    <row r="1083" spans="30:30">
      <c r="AD1083" s="1"/>
    </row>
    <row r="1084" spans="30:30">
      <c r="AD1084" s="1"/>
    </row>
    <row r="1085" spans="30:30">
      <c r="AD1085" s="1"/>
    </row>
    <row r="1086" spans="30:30">
      <c r="AD1086" s="1"/>
    </row>
    <row r="1087" spans="30:30">
      <c r="AD1087" s="1"/>
    </row>
    <row r="1088" spans="30:30">
      <c r="AD1088" s="1"/>
    </row>
    <row r="1089" spans="30:30">
      <c r="AD1089" s="1"/>
    </row>
    <row r="1090" spans="30:30">
      <c r="AD1090" s="1"/>
    </row>
    <row r="1091" spans="30:30">
      <c r="AD1091" s="1"/>
    </row>
    <row r="1092" spans="30:30">
      <c r="AD1092" s="1"/>
    </row>
    <row r="1093" spans="30:30">
      <c r="AD1093" s="1"/>
    </row>
    <row r="1094" spans="30:30">
      <c r="AD1094" s="1"/>
    </row>
    <row r="1095" spans="30:30">
      <c r="AD1095" s="1"/>
    </row>
    <row r="1096" spans="30:30">
      <c r="AD1096" s="1"/>
    </row>
    <row r="1097" spans="30:30">
      <c r="AD1097" s="1"/>
    </row>
    <row r="1098" spans="30:30">
      <c r="AD1098" s="1"/>
    </row>
    <row r="1099" spans="30:30">
      <c r="AD1099" s="1"/>
    </row>
    <row r="1100" spans="30:30">
      <c r="AD1100" s="1"/>
    </row>
    <row r="1101" spans="30:30">
      <c r="AD1101" s="1"/>
    </row>
    <row r="1102" spans="30:30">
      <c r="AD1102" s="1"/>
    </row>
    <row r="1103" spans="30:30">
      <c r="AD1103" s="1"/>
    </row>
    <row r="1104" spans="30:30">
      <c r="AD1104" s="1"/>
    </row>
    <row r="1105" spans="30:30">
      <c r="AD1105" s="1"/>
    </row>
    <row r="1106" spans="30:30">
      <c r="AD1106" s="1"/>
    </row>
    <row r="1107" spans="30:30">
      <c r="AD1107" s="1"/>
    </row>
    <row r="1108" spans="30:30">
      <c r="AD1108" s="1"/>
    </row>
    <row r="1109" spans="30:30">
      <c r="AD1109" s="1"/>
    </row>
    <row r="1110" spans="30:30">
      <c r="AD1110" s="1"/>
    </row>
    <row r="1111" spans="30:30">
      <c r="AD1111" s="1"/>
    </row>
    <row r="1112" spans="30:30">
      <c r="AD1112" s="1"/>
    </row>
    <row r="1113" spans="30:30">
      <c r="AD1113" s="1"/>
    </row>
    <row r="1114" spans="30:30">
      <c r="AD1114" s="1"/>
    </row>
    <row r="1115" spans="30:30">
      <c r="AD1115" s="1"/>
    </row>
    <row r="1116" spans="30:30">
      <c r="AD1116" s="1"/>
    </row>
    <row r="1117" spans="30:30">
      <c r="AD1117" s="1"/>
    </row>
    <row r="1118" spans="30:30">
      <c r="AD1118" s="1"/>
    </row>
    <row r="1119" spans="30:30">
      <c r="AD1119" s="1"/>
    </row>
    <row r="1120" spans="30:30">
      <c r="AD1120" s="1"/>
    </row>
    <row r="1121" spans="30:30">
      <c r="AD1121" s="1"/>
    </row>
    <row r="1122" spans="30:30">
      <c r="AD1122" s="1"/>
    </row>
    <row r="1123" spans="30:30">
      <c r="AD1123" s="1"/>
    </row>
    <row r="1124" spans="30:30">
      <c r="AD1124" s="1"/>
    </row>
    <row r="1125" spans="30:30">
      <c r="AD1125" s="1"/>
    </row>
    <row r="1126" spans="30:30">
      <c r="AD1126" s="1"/>
    </row>
    <row r="1127" spans="30:30">
      <c r="AD1127" s="1"/>
    </row>
    <row r="1128" spans="30:30">
      <c r="AD1128" s="1"/>
    </row>
    <row r="1129" spans="30:30">
      <c r="AD1129" s="1"/>
    </row>
    <row r="1130" spans="30:30">
      <c r="AD1130" s="1"/>
    </row>
    <row r="1131" spans="30:30">
      <c r="AD1131" s="1"/>
    </row>
    <row r="1132" spans="30:30">
      <c r="AD1132" s="1"/>
    </row>
    <row r="1133" spans="30:30">
      <c r="AD1133" s="1"/>
    </row>
    <row r="1134" spans="30:30">
      <c r="AD1134" s="1"/>
    </row>
    <row r="1135" spans="30:30">
      <c r="AD1135" s="1"/>
    </row>
    <row r="1136" spans="30:30">
      <c r="AD1136" s="1"/>
    </row>
    <row r="1137" spans="30:30">
      <c r="AD1137" s="1"/>
    </row>
    <row r="1138" spans="30:30">
      <c r="AD1138" s="1"/>
    </row>
    <row r="1139" spans="30:30">
      <c r="AD1139" s="1"/>
    </row>
    <row r="1140" spans="30:30">
      <c r="AD1140" s="1"/>
    </row>
    <row r="1141" spans="30:30">
      <c r="AD1141" s="1"/>
    </row>
    <row r="1142" spans="30:30">
      <c r="AD1142" s="1"/>
    </row>
    <row r="1143" spans="30:30">
      <c r="AD1143" s="1"/>
    </row>
    <row r="1144" spans="30:30">
      <c r="AD1144" s="1"/>
    </row>
    <row r="1145" spans="30:30">
      <c r="AD1145" s="1"/>
    </row>
    <row r="1146" spans="30:30">
      <c r="AD1146" s="1"/>
    </row>
    <row r="1147" spans="30:30">
      <c r="AD1147" s="1"/>
    </row>
    <row r="1148" spans="30:30">
      <c r="AD1148" s="1"/>
    </row>
    <row r="1149" spans="30:30">
      <c r="AD1149" s="1"/>
    </row>
    <row r="1150" spans="30:30">
      <c r="AD1150" s="1"/>
    </row>
    <row r="1151" spans="30:30">
      <c r="AD1151" s="1"/>
    </row>
    <row r="1152" spans="30:30">
      <c r="AD1152" s="1"/>
    </row>
    <row r="1153" spans="30:30">
      <c r="AD1153" s="1"/>
    </row>
    <row r="1154" spans="30:30">
      <c r="AD1154" s="1"/>
    </row>
    <row r="1155" spans="30:30">
      <c r="AD1155" s="1"/>
    </row>
    <row r="1156" spans="30:30">
      <c r="AD1156" s="1"/>
    </row>
    <row r="1157" spans="30:30">
      <c r="AD1157" s="1"/>
    </row>
    <row r="1158" spans="30:30">
      <c r="AD1158" s="1"/>
    </row>
    <row r="1159" spans="30:30">
      <c r="AD1159" s="1"/>
    </row>
    <row r="1160" spans="30:30">
      <c r="AD1160" s="1"/>
    </row>
    <row r="1161" spans="30:30">
      <c r="AD1161" s="1"/>
    </row>
    <row r="1162" spans="30:30">
      <c r="AD1162" s="1"/>
    </row>
    <row r="1163" spans="30:30">
      <c r="AD1163" s="1"/>
    </row>
    <row r="1164" spans="30:30">
      <c r="AD1164" s="1"/>
    </row>
    <row r="1165" spans="30:30">
      <c r="AD1165" s="1"/>
    </row>
    <row r="1166" spans="30:30">
      <c r="AD1166" s="1"/>
    </row>
    <row r="1167" spans="30:30">
      <c r="AD1167" s="1"/>
    </row>
    <row r="1168" spans="30:30">
      <c r="AD1168" s="1"/>
    </row>
    <row r="1169" spans="30:30">
      <c r="AD1169" s="1"/>
    </row>
    <row r="1170" spans="30:30">
      <c r="AD1170" s="1"/>
    </row>
    <row r="1171" spans="30:30">
      <c r="AD1171" s="1"/>
    </row>
    <row r="1172" spans="30:30">
      <c r="AD1172" s="1"/>
    </row>
    <row r="1173" spans="30:30">
      <c r="AD1173" s="1"/>
    </row>
    <row r="1174" spans="30:30">
      <c r="AD1174" s="1"/>
    </row>
    <row r="1175" spans="30:30">
      <c r="AD1175" s="1"/>
    </row>
    <row r="1176" spans="30:30">
      <c r="AD1176" s="1"/>
    </row>
    <row r="1177" spans="30:30">
      <c r="AD1177" s="1"/>
    </row>
    <row r="1178" spans="30:30">
      <c r="AD1178" s="1"/>
    </row>
    <row r="1179" spans="30:30">
      <c r="AD1179" s="1"/>
    </row>
    <row r="1180" spans="30:30">
      <c r="AD1180" s="1"/>
    </row>
    <row r="1181" spans="30:30">
      <c r="AD1181" s="1"/>
    </row>
    <row r="1182" spans="30:30">
      <c r="AD1182" s="1"/>
    </row>
    <row r="1183" spans="30:30">
      <c r="AD1183" s="1"/>
    </row>
    <row r="1184" spans="30:30">
      <c r="AD1184" s="1"/>
    </row>
    <row r="1185" spans="30:30">
      <c r="AD1185" s="1"/>
    </row>
    <row r="1186" spans="30:30">
      <c r="AD1186" s="1"/>
    </row>
    <row r="1187" spans="30:30">
      <c r="AD1187" s="1"/>
    </row>
    <row r="1188" spans="30:30">
      <c r="AD1188" s="1"/>
    </row>
    <row r="1189" spans="30:30">
      <c r="AD1189" s="1"/>
    </row>
    <row r="1190" spans="30:30">
      <c r="AD1190" s="1"/>
    </row>
    <row r="1191" spans="30:30">
      <c r="AD1191" s="1"/>
    </row>
    <row r="1192" spans="30:30">
      <c r="AD1192" s="1"/>
    </row>
    <row r="1193" spans="30:30">
      <c r="AD1193" s="1"/>
    </row>
    <row r="1194" spans="30:30">
      <c r="AD1194" s="1"/>
    </row>
    <row r="1195" spans="30:30">
      <c r="AD1195" s="1"/>
    </row>
    <row r="1196" spans="30:30">
      <c r="AD1196" s="1"/>
    </row>
    <row r="1197" spans="30:30">
      <c r="AD1197" s="1"/>
    </row>
    <row r="1198" spans="30:30">
      <c r="AD1198" s="1"/>
    </row>
    <row r="1199" spans="30:30">
      <c r="AD1199" s="1"/>
    </row>
    <row r="1200" spans="30:30">
      <c r="AD1200" s="1"/>
    </row>
    <row r="1201" spans="30:30">
      <c r="AD1201" s="1"/>
    </row>
    <row r="1202" spans="30:30">
      <c r="AD1202" s="1"/>
    </row>
    <row r="1203" spans="30:30">
      <c r="AD1203" s="1"/>
    </row>
    <row r="1204" spans="30:30">
      <c r="AD1204" s="1"/>
    </row>
    <row r="1205" spans="30:30">
      <c r="AD1205" s="1"/>
    </row>
    <row r="1206" spans="30:30">
      <c r="AD1206" s="1"/>
    </row>
    <row r="1207" spans="30:30">
      <c r="AD1207" s="1"/>
    </row>
    <row r="1208" spans="30:30">
      <c r="AD1208" s="1"/>
    </row>
    <row r="1209" spans="30:30">
      <c r="AD1209" s="1"/>
    </row>
    <row r="1210" spans="30:30">
      <c r="AD1210" s="1"/>
    </row>
    <row r="1211" spans="30:30">
      <c r="AD1211" s="1"/>
    </row>
    <row r="1212" spans="30:30">
      <c r="AD1212" s="1"/>
    </row>
    <row r="1213" spans="30:30">
      <c r="AD1213" s="1"/>
    </row>
    <row r="1214" spans="30:30">
      <c r="AD1214" s="1"/>
    </row>
    <row r="1215" spans="30:30">
      <c r="AD1215" s="1"/>
    </row>
    <row r="1216" spans="30:30">
      <c r="AD1216" s="1"/>
    </row>
    <row r="1217" spans="30:30">
      <c r="AD1217" s="1"/>
    </row>
    <row r="1218" spans="30:30">
      <c r="AD1218" s="1"/>
    </row>
    <row r="1219" spans="30:30">
      <c r="AD1219" s="1"/>
    </row>
    <row r="1220" spans="30:30">
      <c r="AD1220" s="1"/>
    </row>
    <row r="1221" spans="30:30">
      <c r="AD1221" s="1"/>
    </row>
    <row r="1222" spans="30:30">
      <c r="AD1222" s="1"/>
    </row>
    <row r="1223" spans="30:30">
      <c r="AD1223" s="1"/>
    </row>
    <row r="1224" spans="30:30">
      <c r="AD1224" s="1"/>
    </row>
    <row r="1225" spans="30:30">
      <c r="AD1225" s="1"/>
    </row>
    <row r="1226" spans="30:30">
      <c r="AD1226" s="1"/>
    </row>
    <row r="1227" spans="30:30">
      <c r="AD1227" s="1"/>
    </row>
    <row r="1228" spans="30:30">
      <c r="AD1228" s="1"/>
    </row>
    <row r="1229" spans="30:30">
      <c r="AD1229" s="1"/>
    </row>
    <row r="1230" spans="30:30">
      <c r="AD1230" s="1"/>
    </row>
    <row r="1231" spans="30:30">
      <c r="AD1231" s="1"/>
    </row>
    <row r="1232" spans="30:30">
      <c r="AD1232" s="1"/>
    </row>
    <row r="1233" spans="30:30">
      <c r="AD1233" s="1"/>
    </row>
    <row r="1234" spans="30:30">
      <c r="AD1234" s="1"/>
    </row>
    <row r="1235" spans="30:30">
      <c r="AD1235" s="1"/>
    </row>
    <row r="1236" spans="30:30">
      <c r="AD1236" s="1"/>
    </row>
    <row r="1237" spans="30:30">
      <c r="AD1237" s="1"/>
    </row>
    <row r="1238" spans="30:30">
      <c r="AD1238" s="1"/>
    </row>
    <row r="1239" spans="30:30">
      <c r="AD1239" s="1"/>
    </row>
    <row r="1240" spans="30:30">
      <c r="AD1240" s="1"/>
    </row>
    <row r="1241" spans="30:30">
      <c r="AD1241" s="1"/>
    </row>
    <row r="1242" spans="30:30">
      <c r="AD1242" s="1"/>
    </row>
    <row r="1243" spans="30:30">
      <c r="AD1243" s="1"/>
    </row>
    <row r="1244" spans="30:30">
      <c r="AD1244" s="1"/>
    </row>
    <row r="1245" spans="30:30">
      <c r="AD1245" s="1"/>
    </row>
    <row r="1246" spans="30:30">
      <c r="AD1246" s="1"/>
    </row>
    <row r="1247" spans="30:30">
      <c r="AD1247" s="1"/>
    </row>
    <row r="1248" spans="30:30">
      <c r="AD1248" s="1"/>
    </row>
    <row r="1249" spans="30:30">
      <c r="AD1249" s="1"/>
    </row>
    <row r="1250" spans="30:30">
      <c r="AD1250" s="1"/>
    </row>
    <row r="1251" spans="30:30">
      <c r="AD1251" s="1"/>
    </row>
    <row r="1252" spans="30:30">
      <c r="AD1252" s="1"/>
    </row>
    <row r="1253" spans="30:30">
      <c r="AD1253" s="1"/>
    </row>
    <row r="1254" spans="30:30">
      <c r="AD1254" s="1"/>
    </row>
    <row r="1255" spans="30:30">
      <c r="AD1255" s="1"/>
    </row>
    <row r="1256" spans="30:30">
      <c r="AD1256" s="1"/>
    </row>
    <row r="1257" spans="30:30">
      <c r="AD1257" s="1"/>
    </row>
    <row r="1258" spans="30:30">
      <c r="AD1258" s="1"/>
    </row>
    <row r="1259" spans="30:30">
      <c r="AD1259" s="1"/>
    </row>
    <row r="1260" spans="30:30">
      <c r="AD1260" s="1"/>
    </row>
    <row r="1261" spans="30:30">
      <c r="AD1261" s="1"/>
    </row>
    <row r="1262" spans="30:30">
      <c r="AD1262" s="1"/>
    </row>
    <row r="1263" spans="30:30">
      <c r="AD1263" s="1"/>
    </row>
    <row r="1264" spans="30:30">
      <c r="AD1264" s="1"/>
    </row>
    <row r="1265" spans="30:30">
      <c r="AD1265" s="1"/>
    </row>
    <row r="1266" spans="30:30">
      <c r="AD1266" s="1"/>
    </row>
    <row r="1267" spans="30:30">
      <c r="AD1267" s="1"/>
    </row>
    <row r="1268" spans="30:30">
      <c r="AD1268" s="1"/>
    </row>
    <row r="1269" spans="30:30">
      <c r="AD1269" s="1"/>
    </row>
    <row r="1270" spans="30:30">
      <c r="AD1270" s="1"/>
    </row>
    <row r="1271" spans="30:30">
      <c r="AD1271" s="1"/>
    </row>
    <row r="1272" spans="30:30">
      <c r="AD1272" s="1"/>
    </row>
    <row r="1273" spans="30:30">
      <c r="AD1273" s="1"/>
    </row>
    <row r="1274" spans="30:30">
      <c r="AD1274" s="1"/>
    </row>
    <row r="1275" spans="30:30">
      <c r="AD1275" s="1"/>
    </row>
    <row r="1276" spans="30:30">
      <c r="AD1276" s="1"/>
    </row>
    <row r="1277" spans="30:30">
      <c r="AD1277" s="1"/>
    </row>
    <row r="1278" spans="30:30">
      <c r="AD1278" s="1"/>
    </row>
    <row r="1279" spans="30:30">
      <c r="AD1279" s="1"/>
    </row>
    <row r="1280" spans="30:30">
      <c r="AD1280" s="1"/>
    </row>
    <row r="1281" spans="30:30">
      <c r="AD1281" s="1"/>
    </row>
    <row r="1282" spans="30:30">
      <c r="AD1282" s="1"/>
    </row>
    <row r="1283" spans="30:30">
      <c r="AD1283" s="1"/>
    </row>
    <row r="1284" spans="30:30">
      <c r="AD1284" s="1"/>
    </row>
    <row r="1285" spans="30:30">
      <c r="AD1285" s="1"/>
    </row>
    <row r="1286" spans="30:30">
      <c r="AD1286" s="1"/>
    </row>
    <row r="1287" spans="30:30">
      <c r="AD1287" s="1"/>
    </row>
    <row r="1288" spans="30:30">
      <c r="AD1288" s="1"/>
    </row>
    <row r="1289" spans="30:30">
      <c r="AD1289" s="1"/>
    </row>
    <row r="1290" spans="30:30">
      <c r="AD1290" s="1"/>
    </row>
    <row r="1291" spans="30:30">
      <c r="AD1291" s="1"/>
    </row>
    <row r="1292" spans="30:30">
      <c r="AD1292" s="1"/>
    </row>
    <row r="1293" spans="30:30">
      <c r="AD1293" s="1"/>
    </row>
    <row r="1294" spans="30:30">
      <c r="AD1294" s="1"/>
    </row>
    <row r="1295" spans="30:30">
      <c r="AD1295" s="1"/>
    </row>
    <row r="1296" spans="30:30">
      <c r="AD1296" s="1"/>
    </row>
    <row r="1297" spans="30:30">
      <c r="AD1297" s="1"/>
    </row>
    <row r="1298" spans="30:30">
      <c r="AD1298" s="1"/>
    </row>
    <row r="1299" spans="30:30">
      <c r="AD1299" s="1"/>
    </row>
    <row r="1300" spans="30:30">
      <c r="AD1300" s="1"/>
    </row>
    <row r="1301" spans="30:30">
      <c r="AD1301" s="1"/>
    </row>
    <row r="1302" spans="30:30">
      <c r="AD1302" s="1"/>
    </row>
    <row r="1303" spans="30:30">
      <c r="AD1303" s="1"/>
    </row>
    <row r="1304" spans="30:30">
      <c r="AD1304" s="1"/>
    </row>
    <row r="1305" spans="30:30">
      <c r="AD1305" s="1"/>
    </row>
    <row r="1306" spans="30:30">
      <c r="AD1306" s="1"/>
    </row>
    <row r="1307" spans="30:30">
      <c r="AD1307" s="1"/>
    </row>
    <row r="1308" spans="30:30">
      <c r="AD1308" s="1"/>
    </row>
    <row r="1309" spans="30:30">
      <c r="AD1309" s="1"/>
    </row>
    <row r="1310" spans="30:30">
      <c r="AD1310" s="1"/>
    </row>
    <row r="1311" spans="30:30">
      <c r="AD1311" s="1"/>
    </row>
    <row r="1312" spans="30:30">
      <c r="AD1312" s="1"/>
    </row>
    <row r="1313" spans="30:30">
      <c r="AD1313" s="1"/>
    </row>
    <row r="1314" spans="30:30">
      <c r="AD1314" s="1"/>
    </row>
    <row r="1315" spans="30:30">
      <c r="AD1315" s="1"/>
    </row>
    <row r="1316" spans="30:30">
      <c r="AD1316" s="1"/>
    </row>
    <row r="1317" spans="30:30">
      <c r="AD1317" s="1"/>
    </row>
    <row r="1318" spans="30:30">
      <c r="AD1318" s="1"/>
    </row>
    <row r="1319" spans="30:30">
      <c r="AD1319" s="1"/>
    </row>
    <row r="1320" spans="30:30">
      <c r="AD1320" s="1"/>
    </row>
    <row r="1321" spans="30:30">
      <c r="AD1321" s="1"/>
    </row>
    <row r="1322" spans="30:30">
      <c r="AD1322" s="1"/>
    </row>
    <row r="1323" spans="30:30">
      <c r="AD1323" s="1"/>
    </row>
    <row r="1324" spans="30:30">
      <c r="AD1324" s="1"/>
    </row>
    <row r="1325" spans="30:30">
      <c r="AD1325" s="1"/>
    </row>
    <row r="1326" spans="30:30">
      <c r="AD1326" s="1"/>
    </row>
    <row r="1327" spans="30:30">
      <c r="AD1327" s="1"/>
    </row>
    <row r="1328" spans="30:30">
      <c r="AD1328" s="1"/>
    </row>
    <row r="1329" spans="30:30">
      <c r="AD1329" s="1"/>
    </row>
    <row r="1330" spans="30:30">
      <c r="AD1330" s="1"/>
    </row>
    <row r="1331" spans="30:30">
      <c r="AD1331" s="1"/>
    </row>
    <row r="1332" spans="30:30">
      <c r="AD1332" s="1"/>
    </row>
    <row r="1333" spans="30:30">
      <c r="AD1333" s="1"/>
    </row>
    <row r="1334" spans="30:30">
      <c r="AD1334" s="1"/>
    </row>
    <row r="1335" spans="30:30">
      <c r="AD1335" s="1"/>
    </row>
    <row r="1336" spans="30:30">
      <c r="AD1336" s="1"/>
    </row>
    <row r="1337" spans="30:30">
      <c r="AD1337" s="1"/>
    </row>
    <row r="1338" spans="30:30">
      <c r="AD1338" s="1"/>
    </row>
    <row r="1339" spans="30:30">
      <c r="AD1339" s="1"/>
    </row>
    <row r="1340" spans="30:30">
      <c r="AD1340" s="1"/>
    </row>
    <row r="1341" spans="30:30">
      <c r="AD1341" s="1"/>
    </row>
    <row r="1342" spans="30:30">
      <c r="AD1342" s="1"/>
    </row>
    <row r="1343" spans="30:30">
      <c r="AD1343" s="1"/>
    </row>
    <row r="1344" spans="30:30">
      <c r="AD1344" s="1"/>
    </row>
    <row r="1345" spans="30:30">
      <c r="AD1345" s="1"/>
    </row>
    <row r="1346" spans="30:30">
      <c r="AD1346" s="1"/>
    </row>
    <row r="1347" spans="30:30">
      <c r="AD1347" s="1"/>
    </row>
    <row r="1348" spans="30:30">
      <c r="AD1348" s="1"/>
    </row>
    <row r="1349" spans="30:30">
      <c r="AD1349" s="1"/>
    </row>
    <row r="1350" spans="30:30">
      <c r="AD1350" s="1"/>
    </row>
    <row r="1351" spans="30:30">
      <c r="AD1351" s="1"/>
    </row>
    <row r="1352" spans="30:30">
      <c r="AD1352" s="1"/>
    </row>
    <row r="1353" spans="30:30">
      <c r="AD1353" s="1"/>
    </row>
    <row r="1354" spans="30:30">
      <c r="AD1354" s="1"/>
    </row>
    <row r="1355" spans="30:30">
      <c r="AD1355" s="1"/>
    </row>
    <row r="1356" spans="30:30">
      <c r="AD1356" s="1"/>
    </row>
    <row r="1357" spans="30:30">
      <c r="AD1357" s="1"/>
    </row>
    <row r="1358" spans="30:30">
      <c r="AD1358" s="1"/>
    </row>
    <row r="1359" spans="30:30">
      <c r="AD1359" s="1"/>
    </row>
    <row r="1360" spans="30:30">
      <c r="AD1360" s="1"/>
    </row>
    <row r="1361" spans="30:30">
      <c r="AD1361" s="1"/>
    </row>
    <row r="1362" spans="30:30">
      <c r="AD1362" s="1"/>
    </row>
    <row r="1363" spans="30:30">
      <c r="AD1363" s="1"/>
    </row>
    <row r="1364" spans="30:30">
      <c r="AD1364" s="1"/>
    </row>
    <row r="1365" spans="30:30">
      <c r="AD1365" s="1"/>
    </row>
    <row r="1366" spans="30:30">
      <c r="AD1366" s="1"/>
    </row>
    <row r="1367" spans="30:30">
      <c r="AD1367" s="1"/>
    </row>
    <row r="1368" spans="30:30">
      <c r="AD1368" s="1"/>
    </row>
    <row r="1369" spans="30:30">
      <c r="AD1369" s="1"/>
    </row>
    <row r="1370" spans="30:30">
      <c r="AD1370" s="1"/>
    </row>
    <row r="1371" spans="30:30">
      <c r="AD1371" s="1"/>
    </row>
    <row r="1372" spans="30:30">
      <c r="AD1372" s="1"/>
    </row>
    <row r="1373" spans="30:30">
      <c r="AD1373" s="1"/>
    </row>
    <row r="1374" spans="30:30">
      <c r="AD1374" s="1"/>
    </row>
    <row r="1375" spans="30:30">
      <c r="AD1375" s="1"/>
    </row>
    <row r="1376" spans="30:30">
      <c r="AD1376" s="1"/>
    </row>
    <row r="1377" spans="30:30">
      <c r="AD1377" s="1"/>
    </row>
    <row r="1378" spans="30:30">
      <c r="AD1378" s="1"/>
    </row>
    <row r="1379" spans="30:30">
      <c r="AD1379" s="1"/>
    </row>
    <row r="1380" spans="30:30">
      <c r="AD1380" s="1"/>
    </row>
    <row r="1381" spans="30:30">
      <c r="AD1381" s="1"/>
    </row>
    <row r="1382" spans="30:30">
      <c r="AD1382" s="1"/>
    </row>
    <row r="1383" spans="30:30">
      <c r="AD1383" s="1"/>
    </row>
    <row r="1384" spans="30:30">
      <c r="AD1384" s="1"/>
    </row>
    <row r="1385" spans="30:30">
      <c r="AD1385" s="1"/>
    </row>
    <row r="1386" spans="30:30">
      <c r="AD1386" s="1"/>
    </row>
    <row r="1387" spans="30:30">
      <c r="AD1387" s="1"/>
    </row>
    <row r="1388" spans="30:30">
      <c r="AD1388" s="1"/>
    </row>
    <row r="1389" spans="30:30">
      <c r="AD1389" s="1"/>
    </row>
    <row r="1390" spans="30:30">
      <c r="AD1390" s="1"/>
    </row>
    <row r="1391" spans="30:30">
      <c r="AD1391" s="1"/>
    </row>
    <row r="1392" spans="30:30">
      <c r="AD1392" s="1"/>
    </row>
    <row r="1393" spans="30:30">
      <c r="AD1393" s="1"/>
    </row>
    <row r="1394" spans="30:30">
      <c r="AD1394" s="1"/>
    </row>
    <row r="1395" spans="30:30">
      <c r="AD1395" s="1"/>
    </row>
    <row r="1396" spans="30:30">
      <c r="AD1396" s="1"/>
    </row>
    <row r="1397" spans="30:30">
      <c r="AD1397" s="1"/>
    </row>
    <row r="1398" spans="30:30">
      <c r="AD1398" s="1"/>
    </row>
    <row r="1399" spans="30:30">
      <c r="AD1399" s="1"/>
    </row>
    <row r="1400" spans="30:30">
      <c r="AD1400" s="1"/>
    </row>
    <row r="1401" spans="30:30">
      <c r="AD1401" s="1"/>
    </row>
    <row r="1402" spans="30:30">
      <c r="AD1402" s="1"/>
    </row>
    <row r="1403" spans="30:30">
      <c r="AD1403" s="1"/>
    </row>
    <row r="1404" spans="30:30">
      <c r="AD1404" s="1"/>
    </row>
    <row r="1405" spans="30:30">
      <c r="AD1405" s="1"/>
    </row>
    <row r="1406" spans="30:30">
      <c r="AD1406" s="1"/>
    </row>
    <row r="1407" spans="30:30">
      <c r="AD1407" s="1"/>
    </row>
    <row r="1408" spans="30:30">
      <c r="AD1408" s="1"/>
    </row>
    <row r="1409" spans="30:30">
      <c r="AD1409" s="1"/>
    </row>
    <row r="1410" spans="30:30">
      <c r="AD1410" s="1"/>
    </row>
    <row r="1411" spans="30:30">
      <c r="AD1411" s="1"/>
    </row>
    <row r="1412" spans="30:30">
      <c r="AD1412" s="1"/>
    </row>
    <row r="1413" spans="30:30">
      <c r="AD1413" s="1"/>
    </row>
    <row r="1414" spans="30:30">
      <c r="AD1414" s="1"/>
    </row>
    <row r="1415" spans="30:30">
      <c r="AD1415" s="1"/>
    </row>
    <row r="1416" spans="30:30">
      <c r="AD1416" s="1"/>
    </row>
    <row r="1417" spans="30:30">
      <c r="AD1417" s="1"/>
    </row>
    <row r="1418" spans="30:30">
      <c r="AD1418" s="1"/>
    </row>
    <row r="1419" spans="30:30">
      <c r="AD1419" s="1"/>
    </row>
    <row r="1420" spans="30:30">
      <c r="AD1420" s="1"/>
    </row>
    <row r="1421" spans="30:30">
      <c r="AD1421" s="1"/>
    </row>
    <row r="1422" spans="30:30">
      <c r="AD1422" s="1"/>
    </row>
    <row r="1423" spans="30:30">
      <c r="AD1423" s="1"/>
    </row>
    <row r="1424" spans="30:30">
      <c r="AD1424" s="1"/>
    </row>
    <row r="1425" spans="30:30">
      <c r="AD1425" s="1"/>
    </row>
    <row r="1426" spans="30:30">
      <c r="AD1426" s="1"/>
    </row>
    <row r="1427" spans="30:30">
      <c r="AD1427" s="1"/>
    </row>
    <row r="1428" spans="30:30">
      <c r="AD1428" s="1"/>
    </row>
    <row r="1429" spans="30:30">
      <c r="AD1429" s="1"/>
    </row>
    <row r="1430" spans="30:30">
      <c r="AD1430" s="1"/>
    </row>
    <row r="1431" spans="30:30">
      <c r="AD1431" s="1"/>
    </row>
    <row r="1432" spans="30:30">
      <c r="AD1432" s="1"/>
    </row>
    <row r="1433" spans="30:30">
      <c r="AD1433" s="1"/>
    </row>
    <row r="1434" spans="30:30">
      <c r="AD1434" s="1"/>
    </row>
    <row r="1435" spans="30:30">
      <c r="AD1435" s="1"/>
    </row>
    <row r="1436" spans="30:30">
      <c r="AD1436" s="1"/>
    </row>
    <row r="1437" spans="30:30">
      <c r="AD1437" s="1"/>
    </row>
    <row r="1438" spans="30:30">
      <c r="AD1438" s="1"/>
    </row>
    <row r="1439" spans="30:30">
      <c r="AD1439" s="1"/>
    </row>
    <row r="1440" spans="30:30">
      <c r="AD1440" s="1"/>
    </row>
    <row r="1441" spans="30:30">
      <c r="AD1441" s="1"/>
    </row>
    <row r="1442" spans="30:30">
      <c r="AD1442" s="1"/>
    </row>
    <row r="1443" spans="30:30">
      <c r="AD1443" s="1"/>
    </row>
    <row r="1444" spans="30:30">
      <c r="AD1444" s="1"/>
    </row>
    <row r="1445" spans="30:30">
      <c r="AD1445" s="1"/>
    </row>
    <row r="1446" spans="30:30">
      <c r="AD1446" s="1"/>
    </row>
    <row r="1447" spans="30:30">
      <c r="AD1447" s="1"/>
    </row>
    <row r="1448" spans="30:30">
      <c r="AD1448" s="1"/>
    </row>
    <row r="1449" spans="30:30">
      <c r="AD1449" s="1"/>
    </row>
    <row r="1450" spans="30:30">
      <c r="AD1450" s="1"/>
    </row>
    <row r="1451" spans="30:30">
      <c r="AD1451" s="1"/>
    </row>
    <row r="1452" spans="30:30">
      <c r="AD1452" s="1"/>
    </row>
    <row r="1453" spans="30:30">
      <c r="AD1453" s="1"/>
    </row>
    <row r="1454" spans="30:30">
      <c r="AD1454" s="1"/>
    </row>
    <row r="1455" spans="30:30">
      <c r="AD1455" s="1"/>
    </row>
    <row r="1456" spans="30:30">
      <c r="AD1456" s="1"/>
    </row>
    <row r="1457" spans="30:30">
      <c r="AD1457" s="1"/>
    </row>
    <row r="1458" spans="30:30">
      <c r="AD1458" s="1"/>
    </row>
    <row r="1459" spans="30:30">
      <c r="AD1459" s="1"/>
    </row>
    <row r="1460" spans="30:30">
      <c r="AD1460" s="1"/>
    </row>
    <row r="1461" spans="30:30">
      <c r="AD1461" s="1"/>
    </row>
    <row r="1462" spans="30:30">
      <c r="AD1462" s="1"/>
    </row>
    <row r="1463" spans="30:30">
      <c r="AD1463" s="1"/>
    </row>
    <row r="1464" spans="30:30">
      <c r="AD1464" s="1"/>
    </row>
    <row r="1465" spans="30:30">
      <c r="AD1465" s="1"/>
    </row>
    <row r="1466" spans="30:30">
      <c r="AD1466" s="1"/>
    </row>
    <row r="1467" spans="30:30">
      <c r="AD1467" s="1"/>
    </row>
    <row r="1468" spans="30:30">
      <c r="AD1468" s="1"/>
    </row>
    <row r="1469" spans="30:30">
      <c r="AD1469" s="1"/>
    </row>
    <row r="1470" spans="30:30">
      <c r="AD1470" s="1"/>
    </row>
    <row r="1471" spans="30:30">
      <c r="AD1471" s="1"/>
    </row>
    <row r="1472" spans="30:30">
      <c r="AD1472" s="1"/>
    </row>
    <row r="1473" spans="30:30">
      <c r="AD1473" s="1"/>
    </row>
    <row r="1474" spans="30:30">
      <c r="AD1474" s="1"/>
    </row>
    <row r="1475" spans="30:30">
      <c r="AD1475" s="1"/>
    </row>
    <row r="1476" spans="30:30">
      <c r="AD1476" s="1"/>
    </row>
    <row r="1477" spans="30:30">
      <c r="AD1477" s="1"/>
    </row>
    <row r="1478" spans="30:30">
      <c r="AD1478" s="1"/>
    </row>
    <row r="1479" spans="30:30">
      <c r="AD1479" s="1"/>
    </row>
    <row r="1480" spans="30:30">
      <c r="AD1480" s="1"/>
    </row>
    <row r="1481" spans="30:30">
      <c r="AD1481" s="1"/>
    </row>
    <row r="1482" spans="30:30">
      <c r="AD1482" s="1"/>
    </row>
    <row r="1483" spans="30:30">
      <c r="AD1483" s="1"/>
    </row>
    <row r="1484" spans="30:30">
      <c r="AD1484" s="1"/>
    </row>
    <row r="1485" spans="30:30">
      <c r="AD1485" s="1"/>
    </row>
    <row r="1486" spans="30:30">
      <c r="AD1486" s="1"/>
    </row>
    <row r="1487" spans="30:30">
      <c r="AD1487" s="1"/>
    </row>
    <row r="1488" spans="30:30">
      <c r="AD1488" s="1"/>
    </row>
    <row r="1489" spans="30:30">
      <c r="AD1489" s="1"/>
    </row>
    <row r="1490" spans="30:30">
      <c r="AD1490" s="1"/>
    </row>
    <row r="1491" spans="30:30">
      <c r="AD1491" s="1"/>
    </row>
    <row r="1492" spans="30:30">
      <c r="AD1492" s="1"/>
    </row>
    <row r="1493" spans="30:30">
      <c r="AD1493" s="1"/>
    </row>
    <row r="1494" spans="30:30">
      <c r="AD1494" s="1"/>
    </row>
    <row r="1495" spans="30:30">
      <c r="AD1495" s="1"/>
    </row>
    <row r="1496" spans="30:30">
      <c r="AD1496" s="1"/>
    </row>
    <row r="1497" spans="30:30">
      <c r="AD1497" s="1"/>
    </row>
    <row r="1498" spans="30:30">
      <c r="AD1498" s="1"/>
    </row>
    <row r="1499" spans="30:30">
      <c r="AD1499" s="1"/>
    </row>
    <row r="1500" spans="30:30">
      <c r="AD1500" s="1"/>
    </row>
    <row r="1501" spans="30:30">
      <c r="AD1501" s="1"/>
    </row>
    <row r="1502" spans="30:30">
      <c r="AD1502" s="1"/>
    </row>
    <row r="1503" spans="30:30">
      <c r="AD1503" s="1"/>
    </row>
    <row r="1504" spans="30:30">
      <c r="AD1504" s="1"/>
    </row>
    <row r="1505" spans="30:30">
      <c r="AD1505" s="1"/>
    </row>
    <row r="1506" spans="30:30">
      <c r="AD1506" s="1"/>
    </row>
    <row r="1507" spans="30:30">
      <c r="AD1507" s="1"/>
    </row>
    <row r="1508" spans="30:30">
      <c r="AD1508" s="1"/>
    </row>
    <row r="1509" spans="30:30">
      <c r="AD1509" s="1"/>
    </row>
    <row r="1510" spans="30:30">
      <c r="AD1510" s="1"/>
    </row>
    <row r="1511" spans="30:30">
      <c r="AD1511" s="1"/>
    </row>
    <row r="1512" spans="30:30">
      <c r="AD1512" s="1"/>
    </row>
    <row r="1513" spans="30:30">
      <c r="AD1513" s="1"/>
    </row>
    <row r="1514" spans="30:30">
      <c r="AD1514" s="1"/>
    </row>
    <row r="1515" spans="30:30">
      <c r="AD1515" s="1"/>
    </row>
    <row r="1516" spans="30:30">
      <c r="AD1516" s="1"/>
    </row>
    <row r="1517" spans="30:30">
      <c r="AD1517" s="1"/>
    </row>
    <row r="1518" spans="30:30">
      <c r="AD1518" s="1"/>
    </row>
    <row r="1519" spans="30:30">
      <c r="AD1519" s="1"/>
    </row>
    <row r="1520" spans="30:30">
      <c r="AD1520" s="1"/>
    </row>
    <row r="1521" spans="30:30">
      <c r="AD1521" s="1"/>
    </row>
    <row r="1522" spans="30:30">
      <c r="AD1522" s="1"/>
    </row>
    <row r="1523" spans="30:30">
      <c r="AD1523" s="1"/>
    </row>
    <row r="1524" spans="30:30">
      <c r="AD1524" s="1"/>
    </row>
    <row r="1525" spans="30:30">
      <c r="AD1525" s="1"/>
    </row>
    <row r="1526" spans="30:30">
      <c r="AD1526" s="1"/>
    </row>
    <row r="1527" spans="30:30">
      <c r="AD1527" s="1"/>
    </row>
    <row r="1528" spans="30:30">
      <c r="AD1528" s="1"/>
    </row>
    <row r="1529" spans="30:30">
      <c r="AD1529" s="1"/>
    </row>
    <row r="1530" spans="30:30">
      <c r="AD1530" s="1"/>
    </row>
    <row r="1531" spans="30:30">
      <c r="AD1531" s="1"/>
    </row>
    <row r="1532" spans="30:30">
      <c r="AD1532" s="1"/>
    </row>
    <row r="1533" spans="30:30">
      <c r="AD1533" s="1"/>
    </row>
    <row r="1534" spans="30:30">
      <c r="AD1534" s="1"/>
    </row>
    <row r="1535" spans="30:30">
      <c r="AD1535" s="1"/>
    </row>
    <row r="1536" spans="30:30">
      <c r="AD1536" s="1"/>
    </row>
    <row r="1537" spans="30:30">
      <c r="AD1537" s="1"/>
    </row>
    <row r="1538" spans="30:30">
      <c r="AD1538" s="1"/>
    </row>
    <row r="1539" spans="30:30">
      <c r="AD1539" s="1"/>
    </row>
    <row r="1540" spans="30:30">
      <c r="AD1540" s="1"/>
    </row>
    <row r="1541" spans="30:30">
      <c r="AD1541" s="1"/>
    </row>
    <row r="1542" spans="30:30">
      <c r="AD1542" s="1"/>
    </row>
    <row r="1543" spans="30:30">
      <c r="AD1543" s="1"/>
    </row>
    <row r="1544" spans="30:30">
      <c r="AD1544" s="1"/>
    </row>
    <row r="1545" spans="30:30">
      <c r="AD1545" s="1"/>
    </row>
    <row r="1546" spans="30:30">
      <c r="AD1546" s="1"/>
    </row>
    <row r="1547" spans="30:30">
      <c r="AD1547" s="1"/>
    </row>
    <row r="1548" spans="30:30">
      <c r="AD1548" s="1"/>
    </row>
    <row r="1549" spans="30:30">
      <c r="AD1549" s="1"/>
    </row>
    <row r="1550" spans="30:30">
      <c r="AD1550" s="1"/>
    </row>
    <row r="1551" spans="30:30">
      <c r="AD1551" s="1"/>
    </row>
    <row r="1552" spans="30:30">
      <c r="AD1552" s="1"/>
    </row>
    <row r="1553" spans="30:30">
      <c r="AD1553" s="1"/>
    </row>
    <row r="1554" spans="30:30">
      <c r="AD1554" s="1"/>
    </row>
    <row r="1555" spans="30:30">
      <c r="AD1555" s="1"/>
    </row>
    <row r="1556" spans="30:30">
      <c r="AD1556" s="1"/>
    </row>
    <row r="1557" spans="30:30">
      <c r="AD1557" s="1"/>
    </row>
    <row r="1558" spans="30:30">
      <c r="AD1558" s="1"/>
    </row>
    <row r="1559" spans="30:30">
      <c r="AD1559" s="1"/>
    </row>
    <row r="1560" spans="30:30">
      <c r="AD1560" s="1"/>
    </row>
    <row r="1561" spans="30:30">
      <c r="AD1561" s="1"/>
    </row>
    <row r="1562" spans="30:30">
      <c r="AD1562" s="1"/>
    </row>
    <row r="1563" spans="30:30">
      <c r="AD1563" s="1"/>
    </row>
    <row r="1564" spans="30:30">
      <c r="AD1564" s="1"/>
    </row>
    <row r="1565" spans="30:30">
      <c r="AD1565" s="1"/>
    </row>
    <row r="1566" spans="30:30">
      <c r="AD1566" s="1"/>
    </row>
    <row r="1567" spans="30:30">
      <c r="AD1567" s="1"/>
    </row>
    <row r="1568" spans="30:30">
      <c r="AD1568" s="1"/>
    </row>
    <row r="1569" spans="30:30">
      <c r="AD1569" s="1"/>
    </row>
    <row r="1570" spans="30:30">
      <c r="AD1570" s="1"/>
    </row>
    <row r="1571" spans="30:30">
      <c r="AD1571" s="1"/>
    </row>
    <row r="1572" spans="30:30">
      <c r="AD1572" s="1"/>
    </row>
    <row r="1573" spans="30:30">
      <c r="AD1573" s="1"/>
    </row>
    <row r="1574" spans="30:30">
      <c r="AD1574" s="1"/>
    </row>
    <row r="1575" spans="30:30">
      <c r="AD1575" s="1"/>
    </row>
    <row r="1576" spans="30:30">
      <c r="AD1576" s="1"/>
    </row>
    <row r="1577" spans="30:30">
      <c r="AD1577" s="1"/>
    </row>
    <row r="1578" spans="30:30">
      <c r="AD1578" s="1"/>
    </row>
    <row r="1579" spans="30:30">
      <c r="AD1579" s="1"/>
    </row>
    <row r="1580" spans="30:30">
      <c r="AD1580" s="1"/>
    </row>
    <row r="1581" spans="30:30">
      <c r="AD1581" s="1"/>
    </row>
    <row r="1582" spans="30:30">
      <c r="AD1582" s="1"/>
    </row>
    <row r="1583" spans="30:30">
      <c r="AD1583" s="1"/>
    </row>
    <row r="1584" spans="30:30">
      <c r="AD1584" s="1"/>
    </row>
    <row r="1585" spans="30:30">
      <c r="AD1585" s="1"/>
    </row>
    <row r="1586" spans="30:30">
      <c r="AD1586" s="1"/>
    </row>
    <row r="1587" spans="30:30">
      <c r="AD1587" s="1"/>
    </row>
    <row r="1588" spans="30:30">
      <c r="AD1588" s="1"/>
    </row>
    <row r="1589" spans="30:30">
      <c r="AD1589" s="1"/>
    </row>
    <row r="1590" spans="30:30">
      <c r="AD1590" s="1"/>
    </row>
    <row r="1591" spans="30:30">
      <c r="AD1591" s="1"/>
    </row>
    <row r="1592" spans="30:30">
      <c r="AD1592" s="1"/>
    </row>
    <row r="1593" spans="30:30">
      <c r="AD1593" s="1"/>
    </row>
    <row r="1594" spans="30:30">
      <c r="AD1594" s="1"/>
    </row>
    <row r="1595" spans="30:30">
      <c r="AD1595" s="1"/>
    </row>
    <row r="1596" spans="30:30">
      <c r="AD1596" s="1"/>
    </row>
    <row r="1597" spans="30:30">
      <c r="AD1597" s="1"/>
    </row>
    <row r="1598" spans="30:30">
      <c r="AD1598" s="1"/>
    </row>
    <row r="1599" spans="30:30">
      <c r="AD1599" s="1"/>
    </row>
    <row r="1600" spans="30:30">
      <c r="AD1600" s="1"/>
    </row>
    <row r="1601" spans="30:30">
      <c r="AD1601" s="1"/>
    </row>
    <row r="1602" spans="30:30">
      <c r="AD1602" s="1"/>
    </row>
    <row r="1603" spans="30:30">
      <c r="AD1603" s="1"/>
    </row>
    <row r="1604" spans="30:30">
      <c r="AD1604" s="1"/>
    </row>
    <row r="1605" spans="30:30">
      <c r="AD1605" s="1"/>
    </row>
    <row r="1606" spans="30:30">
      <c r="AD1606" s="1"/>
    </row>
    <row r="1607" spans="30:30">
      <c r="AD1607" s="1"/>
    </row>
    <row r="1608" spans="30:30">
      <c r="AD1608" s="1"/>
    </row>
    <row r="1609" spans="30:30">
      <c r="AD1609" s="1"/>
    </row>
    <row r="1610" spans="30:30">
      <c r="AD1610" s="1"/>
    </row>
    <row r="1611" spans="30:30">
      <c r="AD1611" s="1"/>
    </row>
    <row r="1612" spans="30:30">
      <c r="AD1612" s="1"/>
    </row>
    <row r="1613" spans="30:30">
      <c r="AD1613" s="1"/>
    </row>
    <row r="1614" spans="30:30">
      <c r="AD1614" s="1"/>
    </row>
    <row r="1615" spans="30:30">
      <c r="AD1615" s="1"/>
    </row>
    <row r="1616" spans="30:30">
      <c r="AD1616" s="1"/>
    </row>
    <row r="1617" spans="30:30">
      <c r="AD1617" s="1"/>
    </row>
    <row r="1618" spans="30:30">
      <c r="AD1618" s="1"/>
    </row>
    <row r="1619" spans="30:30">
      <c r="AD1619" s="1"/>
    </row>
    <row r="1620" spans="30:30">
      <c r="AD1620" s="1"/>
    </row>
    <row r="1621" spans="30:30">
      <c r="AD1621" s="1"/>
    </row>
    <row r="1622" spans="30:30">
      <c r="AD1622" s="1"/>
    </row>
    <row r="1623" spans="30:30">
      <c r="AD1623" s="1"/>
    </row>
    <row r="1624" spans="30:30">
      <c r="AD1624" s="1"/>
    </row>
    <row r="1625" spans="30:30">
      <c r="AD1625" s="1"/>
    </row>
    <row r="1626" spans="30:30">
      <c r="AD1626" s="1"/>
    </row>
    <row r="1627" spans="30:30">
      <c r="AD1627" s="1"/>
    </row>
    <row r="1628" spans="30:30">
      <c r="AD1628" s="1"/>
    </row>
    <row r="1629" spans="30:30">
      <c r="AD1629" s="1"/>
    </row>
    <row r="1630" spans="30:30">
      <c r="AD1630" s="1"/>
    </row>
    <row r="1631" spans="30:30">
      <c r="AD1631" s="1"/>
    </row>
    <row r="1632" spans="30:30">
      <c r="AD1632" s="1"/>
    </row>
    <row r="1633" spans="30:30">
      <c r="AD1633" s="1"/>
    </row>
    <row r="1634" spans="30:30">
      <c r="AD1634" s="1"/>
    </row>
    <row r="1635" spans="30:30">
      <c r="AD1635" s="1"/>
    </row>
    <row r="1636" spans="30:30">
      <c r="AD1636" s="1"/>
    </row>
    <row r="1637" spans="30:30">
      <c r="AD1637" s="1"/>
    </row>
    <row r="1638" spans="30:30">
      <c r="AD1638" s="1"/>
    </row>
    <row r="1639" spans="30:30">
      <c r="AD1639" s="1"/>
    </row>
    <row r="1640" spans="30:30">
      <c r="AD1640" s="1"/>
    </row>
    <row r="1641" spans="30:30">
      <c r="AD1641" s="1"/>
    </row>
    <row r="1642" spans="30:30">
      <c r="AD1642" s="1"/>
    </row>
    <row r="1643" spans="30:30">
      <c r="AD1643" s="1"/>
    </row>
    <row r="1644" spans="30:30">
      <c r="AD1644" s="1"/>
    </row>
    <row r="1645" spans="30:30">
      <c r="AD1645" s="1"/>
    </row>
    <row r="1646" spans="30:30">
      <c r="AD1646" s="1"/>
    </row>
    <row r="1647" spans="30:30">
      <c r="AD1647" s="1"/>
    </row>
    <row r="1648" spans="30:30">
      <c r="AD1648" s="1"/>
    </row>
    <row r="1649" spans="30:30">
      <c r="AD1649" s="1"/>
    </row>
    <row r="1650" spans="30:30">
      <c r="AD1650" s="1"/>
    </row>
    <row r="1651" spans="30:30">
      <c r="AD1651" s="1"/>
    </row>
    <row r="1652" spans="30:30">
      <c r="AD1652" s="1"/>
    </row>
    <row r="1653" spans="30:30">
      <c r="AD1653" s="1"/>
    </row>
    <row r="1654" spans="30:30">
      <c r="AD1654" s="1"/>
    </row>
    <row r="1655" spans="30:30">
      <c r="AD1655" s="1"/>
    </row>
    <row r="1656" spans="30:30">
      <c r="AD1656" s="1"/>
    </row>
    <row r="1657" spans="30:30">
      <c r="AD1657" s="1"/>
    </row>
    <row r="1658" spans="30:30">
      <c r="AD1658" s="1"/>
    </row>
    <row r="1659" spans="30:30">
      <c r="AD1659" s="1"/>
    </row>
    <row r="1660" spans="30:30">
      <c r="AD1660" s="1"/>
    </row>
    <row r="1661" spans="30:30">
      <c r="AD1661" s="1"/>
    </row>
    <row r="1662" spans="30:30">
      <c r="AD1662" s="1"/>
    </row>
    <row r="1663" spans="30:30">
      <c r="AD1663" s="1"/>
    </row>
    <row r="1664" spans="30:30">
      <c r="AD1664" s="1"/>
    </row>
    <row r="1665" spans="30:30">
      <c r="AD1665" s="1"/>
    </row>
    <row r="1666" spans="30:30">
      <c r="AD1666" s="1"/>
    </row>
    <row r="1667" spans="30:30">
      <c r="AD1667" s="1"/>
    </row>
    <row r="1668" spans="30:30">
      <c r="AD1668" s="1"/>
    </row>
    <row r="1669" spans="30:30">
      <c r="AD1669" s="1"/>
    </row>
    <row r="1670" spans="30:30">
      <c r="AD1670" s="1"/>
    </row>
    <row r="1671" spans="30:30">
      <c r="AD1671" s="1"/>
    </row>
    <row r="1672" spans="30:30">
      <c r="AD1672" s="1"/>
    </row>
    <row r="1673" spans="30:30">
      <c r="AD1673" s="1"/>
    </row>
    <row r="1674" spans="30:30">
      <c r="AD1674" s="1"/>
    </row>
    <row r="1675" spans="30:30">
      <c r="AD1675" s="1"/>
    </row>
    <row r="1676" spans="30:30">
      <c r="AD1676" s="1"/>
    </row>
    <row r="1677" spans="30:30">
      <c r="AD1677" s="1"/>
    </row>
    <row r="1678" spans="30:30">
      <c r="AD1678" s="1"/>
    </row>
    <row r="1679" spans="30:30">
      <c r="AD1679" s="1"/>
    </row>
    <row r="1680" spans="30:30">
      <c r="AD1680" s="1"/>
    </row>
    <row r="1681" spans="30:30">
      <c r="AD1681" s="1"/>
    </row>
    <row r="1682" spans="30:30">
      <c r="AD1682" s="1"/>
    </row>
    <row r="1683" spans="30:30">
      <c r="AD1683" s="1"/>
    </row>
    <row r="1684" spans="30:30">
      <c r="AD1684" s="1"/>
    </row>
    <row r="1685" spans="30:30">
      <c r="AD1685" s="1"/>
    </row>
    <row r="1686" spans="30:30">
      <c r="AD1686" s="1"/>
    </row>
    <row r="1687" spans="30:30">
      <c r="AD1687" s="1"/>
    </row>
    <row r="1688" spans="30:30">
      <c r="AD1688" s="1"/>
    </row>
    <row r="1689" spans="30:30">
      <c r="AD1689" s="1"/>
    </row>
    <row r="1690" spans="30:30">
      <c r="AD1690" s="1"/>
    </row>
    <row r="1691" spans="30:30">
      <c r="AD1691" s="1"/>
    </row>
    <row r="1692" spans="30:30">
      <c r="AD1692" s="1"/>
    </row>
    <row r="1693" spans="30:30">
      <c r="AD1693" s="1"/>
    </row>
    <row r="1694" spans="30:30">
      <c r="AD1694" s="1"/>
    </row>
    <row r="1695" spans="30:30">
      <c r="AD1695" s="1"/>
    </row>
    <row r="1696" spans="30:30">
      <c r="AD1696" s="1"/>
    </row>
    <row r="1697" spans="30:30">
      <c r="AD1697" s="1"/>
    </row>
    <row r="1698" spans="30:30">
      <c r="AD1698" s="1"/>
    </row>
    <row r="1699" spans="30:30">
      <c r="AD1699" s="1"/>
    </row>
    <row r="1700" spans="30:30">
      <c r="AD1700" s="1"/>
    </row>
    <row r="1701" spans="30:30">
      <c r="AD1701" s="1"/>
    </row>
    <row r="1702" spans="30:30">
      <c r="AD1702" s="1"/>
    </row>
    <row r="1703" spans="30:30">
      <c r="AD1703" s="1"/>
    </row>
    <row r="1704" spans="30:30">
      <c r="AD1704" s="1"/>
    </row>
    <row r="1705" spans="30:30">
      <c r="AD1705" s="1"/>
    </row>
    <row r="1706" spans="30:30">
      <c r="AD1706" s="1"/>
    </row>
    <row r="1707" spans="30:30">
      <c r="AD1707" s="1"/>
    </row>
    <row r="1708" spans="30:30">
      <c r="AD1708" s="1"/>
    </row>
    <row r="1709" spans="30:30">
      <c r="AD1709" s="1"/>
    </row>
    <row r="1710" spans="30:30">
      <c r="AD1710" s="1"/>
    </row>
    <row r="1711" spans="30:30">
      <c r="AD1711" s="1"/>
    </row>
    <row r="1712" spans="30:30">
      <c r="AD1712" s="1"/>
    </row>
    <row r="1713" spans="30:30">
      <c r="AD1713" s="1"/>
    </row>
    <row r="1714" spans="30:30">
      <c r="AD1714" s="1"/>
    </row>
    <row r="1715" spans="30:30">
      <c r="AD1715" s="1"/>
    </row>
    <row r="1716" spans="30:30">
      <c r="AD1716" s="1"/>
    </row>
    <row r="1717" spans="30:30">
      <c r="AD1717" s="1"/>
    </row>
    <row r="1718" spans="30:30">
      <c r="AD1718" s="1"/>
    </row>
    <row r="1719" spans="30:30">
      <c r="AD1719" s="1"/>
    </row>
    <row r="1720" spans="30:30">
      <c r="AD1720" s="1"/>
    </row>
    <row r="1721" spans="30:30">
      <c r="AD1721" s="1"/>
    </row>
    <row r="1722" spans="30:30">
      <c r="AD1722" s="1"/>
    </row>
    <row r="1723" spans="30:30">
      <c r="AD1723" s="1"/>
    </row>
    <row r="1724" spans="30:30">
      <c r="AD1724" s="1"/>
    </row>
    <row r="1725" spans="30:30">
      <c r="AD1725" s="1"/>
    </row>
    <row r="1726" spans="30:30">
      <c r="AD1726" s="1"/>
    </row>
    <row r="1727" spans="30:30">
      <c r="AD1727" s="1"/>
    </row>
    <row r="1728" spans="30:30">
      <c r="AD1728" s="1"/>
    </row>
    <row r="1729" spans="30:30">
      <c r="AD1729" s="1"/>
    </row>
    <row r="1730" spans="30:30">
      <c r="AD1730" s="1"/>
    </row>
    <row r="1731" spans="30:30">
      <c r="AD1731" s="1"/>
    </row>
    <row r="1732" spans="30:30">
      <c r="AD1732" s="1"/>
    </row>
    <row r="1733" spans="30:30">
      <c r="AD1733" s="1"/>
    </row>
    <row r="1734" spans="30:30">
      <c r="AD1734" s="1"/>
    </row>
    <row r="1735" spans="30:30">
      <c r="AD1735" s="1"/>
    </row>
    <row r="1736" spans="30:30">
      <c r="AD1736" s="1"/>
    </row>
    <row r="1737" spans="30:30">
      <c r="AD1737" s="1"/>
    </row>
    <row r="1738" spans="30:30">
      <c r="AD1738" s="1"/>
    </row>
    <row r="1739" spans="30:30">
      <c r="AD1739" s="1"/>
    </row>
    <row r="1740" spans="30:30">
      <c r="AD1740" s="1"/>
    </row>
    <row r="1741" spans="30:30">
      <c r="AD1741" s="1"/>
    </row>
    <row r="1742" spans="30:30">
      <c r="AD1742" s="1"/>
    </row>
    <row r="1743" spans="30:30">
      <c r="AD1743" s="1"/>
    </row>
    <row r="1744" spans="30:30">
      <c r="AD1744" s="1"/>
    </row>
    <row r="1745" spans="30:30">
      <c r="AD1745" s="1"/>
    </row>
    <row r="1746" spans="30:30">
      <c r="AD1746" s="1"/>
    </row>
    <row r="1747" spans="30:30">
      <c r="AD1747" s="1"/>
    </row>
    <row r="1748" spans="30:30">
      <c r="AD1748" s="1"/>
    </row>
    <row r="1749" spans="30:30">
      <c r="AD1749" s="1"/>
    </row>
    <row r="1750" spans="30:30">
      <c r="AD1750" s="1"/>
    </row>
    <row r="1751" spans="30:30">
      <c r="AD1751" s="1"/>
    </row>
    <row r="1752" spans="30:30">
      <c r="AD1752" s="1"/>
    </row>
    <row r="1753" spans="30:30">
      <c r="AD1753" s="1"/>
    </row>
    <row r="1754" spans="30:30">
      <c r="AD1754" s="1"/>
    </row>
    <row r="1755" spans="30:30">
      <c r="AD1755" s="1"/>
    </row>
    <row r="1756" spans="30:30">
      <c r="AD1756" s="1"/>
    </row>
    <row r="1757" spans="30:30">
      <c r="AD1757" s="1"/>
    </row>
    <row r="1758" spans="30:30">
      <c r="AD1758" s="1"/>
    </row>
    <row r="1759" spans="30:30">
      <c r="AD1759" s="1"/>
    </row>
    <row r="1760" spans="30:30">
      <c r="AD1760" s="1"/>
    </row>
    <row r="1761" spans="30:30">
      <c r="AD1761" s="1"/>
    </row>
    <row r="1762" spans="30:30">
      <c r="AD1762" s="1"/>
    </row>
    <row r="1763" spans="30:30">
      <c r="AD1763" s="1"/>
    </row>
    <row r="1764" spans="30:30">
      <c r="AD1764" s="1"/>
    </row>
    <row r="1765" spans="30:30">
      <c r="AD1765" s="1"/>
    </row>
    <row r="1766" spans="30:30">
      <c r="AD1766" s="1"/>
    </row>
    <row r="1767" spans="30:30">
      <c r="AD1767" s="1"/>
    </row>
    <row r="1768" spans="30:30">
      <c r="AD1768" s="1"/>
    </row>
    <row r="1769" spans="30:30">
      <c r="AD1769" s="1"/>
    </row>
    <row r="1770" spans="30:30">
      <c r="AD1770" s="1"/>
    </row>
    <row r="1771" spans="30:30">
      <c r="AD1771" s="1"/>
    </row>
    <row r="1772" spans="30:30">
      <c r="AD1772" s="1"/>
    </row>
    <row r="1773" spans="30:30">
      <c r="AD1773" s="1"/>
    </row>
    <row r="1774" spans="30:30">
      <c r="AD1774" s="1"/>
    </row>
    <row r="1775" spans="30:30">
      <c r="AD1775" s="1"/>
    </row>
    <row r="1776" spans="30:30">
      <c r="AD1776" s="1"/>
    </row>
    <row r="1777" spans="30:30">
      <c r="AD1777" s="1"/>
    </row>
    <row r="1778" spans="30:30">
      <c r="AD1778" s="1"/>
    </row>
    <row r="1779" spans="30:30">
      <c r="AD1779" s="1"/>
    </row>
    <row r="1780" spans="30:30">
      <c r="AD1780" s="1"/>
    </row>
    <row r="1781" spans="30:30">
      <c r="AD1781" s="1"/>
    </row>
    <row r="1782" spans="30:30">
      <c r="AD1782" s="1"/>
    </row>
    <row r="1783" spans="30:30">
      <c r="AD1783" s="1"/>
    </row>
    <row r="1784" spans="30:30">
      <c r="AD1784" s="1"/>
    </row>
    <row r="1785" spans="30:30">
      <c r="AD1785" s="1"/>
    </row>
    <row r="1786" spans="30:30">
      <c r="AD1786" s="1"/>
    </row>
    <row r="1787" spans="30:30">
      <c r="AD1787" s="1"/>
    </row>
    <row r="1788" spans="30:30">
      <c r="AD1788" s="1"/>
    </row>
    <row r="1789" spans="30:30">
      <c r="AD1789" s="1"/>
    </row>
    <row r="1790" spans="30:30">
      <c r="AD1790" s="1"/>
    </row>
    <row r="1791" spans="30:30">
      <c r="AD1791" s="1"/>
    </row>
    <row r="1792" spans="30:30">
      <c r="AD1792" s="1"/>
    </row>
    <row r="1793" spans="30:30">
      <c r="AD1793" s="1"/>
    </row>
    <row r="1794" spans="30:30">
      <c r="AD1794" s="1"/>
    </row>
    <row r="1795" spans="30:30">
      <c r="AD1795" s="1"/>
    </row>
    <row r="1796" spans="30:30">
      <c r="AD1796" s="1"/>
    </row>
    <row r="1797" spans="30:30">
      <c r="AD1797" s="1"/>
    </row>
    <row r="1798" spans="30:30">
      <c r="AD1798" s="1"/>
    </row>
    <row r="1799" spans="30:30">
      <c r="AD1799" s="1"/>
    </row>
    <row r="1800" spans="30:30">
      <c r="AD1800" s="1"/>
    </row>
    <row r="1801" spans="30:30">
      <c r="AD1801" s="1"/>
    </row>
    <row r="1802" spans="30:30">
      <c r="AD1802" s="1"/>
    </row>
    <row r="1803" spans="30:30">
      <c r="AD1803" s="1"/>
    </row>
    <row r="1804" spans="30:30">
      <c r="AD1804" s="1"/>
    </row>
    <row r="1805" spans="30:30">
      <c r="AD1805" s="1"/>
    </row>
    <row r="1806" spans="30:30">
      <c r="AD1806" s="1"/>
    </row>
    <row r="1807" spans="30:30">
      <c r="AD1807" s="1"/>
    </row>
    <row r="1808" spans="30:30">
      <c r="AD1808" s="1"/>
    </row>
    <row r="1809" spans="30:30">
      <c r="AD1809" s="1"/>
    </row>
    <row r="1810" spans="30:30">
      <c r="AD1810" s="1"/>
    </row>
    <row r="1811" spans="30:30">
      <c r="AD1811" s="1"/>
    </row>
    <row r="1812" spans="30:30">
      <c r="AD1812" s="1"/>
    </row>
    <row r="1813" spans="30:30">
      <c r="AD1813" s="1"/>
    </row>
    <row r="1814" spans="30:30">
      <c r="AD1814" s="1"/>
    </row>
    <row r="1815" spans="30:30">
      <c r="AD1815" s="1"/>
    </row>
    <row r="1816" spans="30:30">
      <c r="AD1816" s="1"/>
    </row>
    <row r="1817" spans="30:30">
      <c r="AD1817" s="1"/>
    </row>
    <row r="1818" spans="30:30">
      <c r="AD1818" s="1"/>
    </row>
    <row r="1819" spans="30:30">
      <c r="AD1819" s="1"/>
    </row>
    <row r="1820" spans="30:30">
      <c r="AD1820" s="1"/>
    </row>
    <row r="1821" spans="30:30">
      <c r="AD1821" s="1"/>
    </row>
    <row r="1822" spans="30:30">
      <c r="AD1822" s="1"/>
    </row>
    <row r="1823" spans="30:30">
      <c r="AD1823" s="1"/>
    </row>
    <row r="1824" spans="30:30">
      <c r="AD1824" s="1"/>
    </row>
    <row r="1825" spans="30:30">
      <c r="AD1825" s="1"/>
    </row>
    <row r="1826" spans="30:30">
      <c r="AD1826" s="1"/>
    </row>
    <row r="1827" spans="30:30">
      <c r="AD1827" s="1"/>
    </row>
    <row r="1828" spans="30:30">
      <c r="AD1828" s="1"/>
    </row>
    <row r="1829" spans="30:30">
      <c r="AD1829" s="1"/>
    </row>
    <row r="1830" spans="30:30">
      <c r="AD1830" s="1"/>
    </row>
    <row r="1831" spans="30:30">
      <c r="AD1831" s="1"/>
    </row>
    <row r="1832" spans="30:30">
      <c r="AD1832" s="1"/>
    </row>
    <row r="1833" spans="30:30">
      <c r="AD1833" s="1"/>
    </row>
    <row r="1834" spans="30:30">
      <c r="AD1834" s="1"/>
    </row>
    <row r="1835" spans="30:30">
      <c r="AD1835" s="1"/>
    </row>
    <row r="1836" spans="30:30">
      <c r="AD1836" s="1"/>
    </row>
    <row r="1837" spans="30:30">
      <c r="AD1837" s="1"/>
    </row>
    <row r="1838" spans="30:30">
      <c r="AD1838" s="1"/>
    </row>
    <row r="1839" spans="30:30">
      <c r="AD1839" s="1"/>
    </row>
    <row r="1840" spans="30:30">
      <c r="AD1840" s="1"/>
    </row>
    <row r="1841" spans="30:30">
      <c r="AD1841" s="1"/>
    </row>
    <row r="1842" spans="30:30">
      <c r="AD1842" s="1"/>
    </row>
    <row r="1843" spans="30:30">
      <c r="AD1843" s="1"/>
    </row>
    <row r="1844" spans="30:30">
      <c r="AD1844" s="1"/>
    </row>
    <row r="1845" spans="30:30">
      <c r="AD1845" s="1"/>
    </row>
    <row r="1846" spans="30:30">
      <c r="AD1846" s="1"/>
    </row>
    <row r="1847" spans="30:30">
      <c r="AD1847" s="1"/>
    </row>
    <row r="1848" spans="30:30">
      <c r="AD1848" s="1"/>
    </row>
    <row r="1849" spans="30:30">
      <c r="AD1849" s="1"/>
    </row>
    <row r="1850" spans="30:30">
      <c r="AD1850" s="1"/>
    </row>
    <row r="1851" spans="30:30">
      <c r="AD1851" s="1"/>
    </row>
    <row r="1852" spans="30:30">
      <c r="AD1852" s="1"/>
    </row>
    <row r="1853" spans="30:30">
      <c r="AD1853" s="1"/>
    </row>
    <row r="1854" spans="30:30">
      <c r="AD1854" s="1"/>
    </row>
    <row r="1855" spans="30:30">
      <c r="AD1855" s="1"/>
    </row>
    <row r="1856" spans="30:30">
      <c r="AD1856" s="1"/>
    </row>
    <row r="1857" spans="30:30">
      <c r="AD1857" s="1"/>
    </row>
    <row r="1858" spans="30:30">
      <c r="AD1858" s="1"/>
    </row>
    <row r="1859" spans="30:30">
      <c r="AD1859" s="1"/>
    </row>
    <row r="1860" spans="30:30">
      <c r="AD1860" s="1"/>
    </row>
    <row r="1861" spans="30:30">
      <c r="AD1861" s="1"/>
    </row>
    <row r="1862" spans="30:30">
      <c r="AD1862" s="1"/>
    </row>
    <row r="1863" spans="30:30">
      <c r="AD1863" s="1"/>
    </row>
    <row r="1864" spans="30:30">
      <c r="AD1864" s="1"/>
    </row>
    <row r="1865" spans="30:30">
      <c r="AD1865" s="1"/>
    </row>
    <row r="1866" spans="30:30">
      <c r="AD1866" s="1"/>
    </row>
    <row r="1867" spans="30:30">
      <c r="AD1867" s="1"/>
    </row>
    <row r="1868" spans="30:30">
      <c r="AD1868" s="1"/>
    </row>
    <row r="1869" spans="30:30">
      <c r="AD1869" s="1"/>
    </row>
    <row r="1870" spans="30:30">
      <c r="AD1870" s="1"/>
    </row>
    <row r="1871" spans="30:30">
      <c r="AD1871" s="1"/>
    </row>
    <row r="1872" spans="30:30">
      <c r="AD1872" s="1"/>
    </row>
    <row r="1873" spans="30:30">
      <c r="AD1873" s="1"/>
    </row>
    <row r="1874" spans="30:30">
      <c r="AD1874" s="1"/>
    </row>
    <row r="1875" spans="30:30">
      <c r="AD1875" s="1"/>
    </row>
    <row r="1876" spans="30:30">
      <c r="AD1876" s="1"/>
    </row>
    <row r="1877" spans="30:30">
      <c r="AD1877" s="1"/>
    </row>
    <row r="1878" spans="30:30">
      <c r="AD1878" s="1"/>
    </row>
    <row r="1879" spans="30:30">
      <c r="AD1879" s="1"/>
    </row>
    <row r="1880" spans="30:30">
      <c r="AD1880" s="1"/>
    </row>
    <row r="1881" spans="30:30">
      <c r="AD1881" s="1"/>
    </row>
    <row r="1882" spans="30:30">
      <c r="AD1882" s="1"/>
    </row>
    <row r="1883" spans="30:30">
      <c r="AD1883" s="1"/>
    </row>
    <row r="1884" spans="30:30">
      <c r="AD1884" s="1"/>
    </row>
    <row r="1885" spans="30:30">
      <c r="AD1885" s="1"/>
    </row>
    <row r="1886" spans="30:30">
      <c r="AD1886" s="1"/>
    </row>
    <row r="1887" spans="30:30">
      <c r="AD1887" s="1"/>
    </row>
    <row r="1888" spans="30:30">
      <c r="AD1888" s="1"/>
    </row>
    <row r="1889" spans="30:30">
      <c r="AD1889" s="1"/>
    </row>
    <row r="1890" spans="30:30">
      <c r="AD1890" s="1"/>
    </row>
    <row r="1891" spans="30:30">
      <c r="AD1891" s="1"/>
    </row>
    <row r="1892" spans="30:30">
      <c r="AD1892" s="1"/>
    </row>
    <row r="1893" spans="30:30">
      <c r="AD1893" s="1"/>
    </row>
    <row r="1894" spans="30:30">
      <c r="AD1894" s="1"/>
    </row>
    <row r="1895" spans="30:30">
      <c r="AD1895" s="1"/>
    </row>
    <row r="1896" spans="30:30">
      <c r="AD1896" s="1"/>
    </row>
    <row r="1897" spans="30:30">
      <c r="AD1897" s="1"/>
    </row>
    <row r="1898" spans="30:30">
      <c r="AD1898" s="1"/>
    </row>
    <row r="1899" spans="30:30">
      <c r="AD1899" s="1"/>
    </row>
    <row r="1900" spans="30:30">
      <c r="AD1900" s="1"/>
    </row>
    <row r="1901" spans="30:30">
      <c r="AD1901" s="1"/>
    </row>
    <row r="1902" spans="30:30">
      <c r="AD1902" s="1"/>
    </row>
    <row r="1903" spans="30:30">
      <c r="AD1903" s="1"/>
    </row>
    <row r="1904" spans="30:30">
      <c r="AD1904" s="1"/>
    </row>
    <row r="1905" spans="30:30">
      <c r="AD1905" s="1"/>
    </row>
    <row r="1906" spans="30:30">
      <c r="AD1906" s="1"/>
    </row>
    <row r="1907" spans="30:30">
      <c r="AD1907" s="1"/>
    </row>
    <row r="1908" spans="30:30">
      <c r="AD1908" s="1"/>
    </row>
    <row r="1909" spans="30:30">
      <c r="AD1909" s="1"/>
    </row>
    <row r="1910" spans="30:30">
      <c r="AD1910" s="1"/>
    </row>
    <row r="1911" spans="30:30">
      <c r="AD1911" s="1"/>
    </row>
    <row r="1912" spans="30:30">
      <c r="AD1912" s="1"/>
    </row>
    <row r="1913" spans="30:30">
      <c r="AD1913" s="1"/>
    </row>
    <row r="1914" spans="30:30">
      <c r="AD1914" s="1"/>
    </row>
    <row r="1915" spans="30:30">
      <c r="AD1915" s="1"/>
    </row>
    <row r="1916" spans="30:30">
      <c r="AD1916" s="1"/>
    </row>
    <row r="1917" spans="30:30">
      <c r="AD1917" s="1"/>
    </row>
    <row r="1918" spans="30:30">
      <c r="AD1918" s="1"/>
    </row>
    <row r="1919" spans="30:30">
      <c r="AD1919" s="1"/>
    </row>
    <row r="1920" spans="30:30">
      <c r="AD1920" s="1"/>
    </row>
    <row r="1921" spans="30:30">
      <c r="AD1921" s="1"/>
    </row>
    <row r="1922" spans="30:30">
      <c r="AD1922" s="1"/>
    </row>
    <row r="1923" spans="30:30">
      <c r="AD1923" s="1"/>
    </row>
    <row r="1924" spans="30:30">
      <c r="AD1924" s="1"/>
    </row>
    <row r="1925" spans="30:30">
      <c r="AD1925" s="1"/>
    </row>
    <row r="1926" spans="30:30">
      <c r="AD1926" s="1"/>
    </row>
    <row r="1927" spans="30:30">
      <c r="AD1927" s="1"/>
    </row>
    <row r="1928" spans="30:30">
      <c r="AD1928" s="1"/>
    </row>
    <row r="1929" spans="30:30">
      <c r="AD1929" s="1"/>
    </row>
    <row r="1930" spans="30:30">
      <c r="AD1930" s="1"/>
    </row>
    <row r="1931" spans="30:30">
      <c r="AD1931" s="1"/>
    </row>
    <row r="1932" spans="30:30">
      <c r="AD1932" s="1"/>
    </row>
    <row r="1933" spans="30:30">
      <c r="AD1933" s="1"/>
    </row>
    <row r="1934" spans="30:30">
      <c r="AD1934" s="1"/>
    </row>
    <row r="1935" spans="30:30">
      <c r="AD1935" s="1"/>
    </row>
    <row r="1936" spans="30:30">
      <c r="AD1936" s="1"/>
    </row>
    <row r="1937" spans="30:30">
      <c r="AD1937" s="1"/>
    </row>
    <row r="1938" spans="30:30">
      <c r="AD1938" s="1"/>
    </row>
    <row r="1939" spans="30:30">
      <c r="AD1939" s="1"/>
    </row>
    <row r="1940" spans="30:30">
      <c r="AD1940" s="1"/>
    </row>
    <row r="1941" spans="30:30">
      <c r="AD1941" s="1"/>
    </row>
    <row r="1942" spans="30:30">
      <c r="AD1942" s="1"/>
    </row>
    <row r="1943" spans="30:30">
      <c r="AD1943" s="1"/>
    </row>
    <row r="1944" spans="30:30">
      <c r="AD1944" s="1"/>
    </row>
    <row r="1945" spans="30:30">
      <c r="AD1945" s="1"/>
    </row>
    <row r="1946" spans="30:30">
      <c r="AD1946" s="1"/>
    </row>
    <row r="1947" spans="30:30">
      <c r="AD1947" s="1"/>
    </row>
    <row r="1948" spans="30:30">
      <c r="AD1948" s="1"/>
    </row>
    <row r="1949" spans="30:30">
      <c r="AD1949" s="1"/>
    </row>
    <row r="1950" spans="30:30">
      <c r="AD1950" s="1"/>
    </row>
    <row r="1951" spans="30:30">
      <c r="AD1951" s="1"/>
    </row>
    <row r="1952" spans="30:30">
      <c r="AD1952" s="1"/>
    </row>
    <row r="1953" spans="30:30">
      <c r="AD1953" s="1"/>
    </row>
    <row r="1954" spans="30:30">
      <c r="AD1954" s="1"/>
    </row>
    <row r="1955" spans="30:30">
      <c r="AD1955" s="1"/>
    </row>
    <row r="1956" spans="30:30">
      <c r="AD1956" s="1"/>
    </row>
    <row r="1957" spans="30:30">
      <c r="AD1957" s="1"/>
    </row>
    <row r="1958" spans="30:30">
      <c r="AD1958" s="1"/>
    </row>
    <row r="1959" spans="30:30">
      <c r="AD1959" s="1"/>
    </row>
    <row r="1960" spans="30:30">
      <c r="AD1960" s="1"/>
    </row>
    <row r="1961" spans="30:30">
      <c r="AD1961" s="1"/>
    </row>
    <row r="1962" spans="30:30">
      <c r="AD1962" s="1"/>
    </row>
    <row r="1963" spans="30:30">
      <c r="AD1963" s="1"/>
    </row>
    <row r="1964" spans="30:30">
      <c r="AD1964" s="1"/>
    </row>
    <row r="1965" spans="30:30">
      <c r="AD1965" s="1"/>
    </row>
    <row r="1966" spans="30:30">
      <c r="AD1966" s="1"/>
    </row>
    <row r="1967" spans="30:30">
      <c r="AD1967" s="1"/>
    </row>
    <row r="1968" spans="30:30">
      <c r="AD1968" s="1"/>
    </row>
    <row r="1969" spans="30:30">
      <c r="AD1969" s="1"/>
    </row>
    <row r="1970" spans="30:30">
      <c r="AD1970" s="1"/>
    </row>
    <row r="1971" spans="30:30">
      <c r="AD1971" s="1"/>
    </row>
    <row r="1972" spans="30:30">
      <c r="AD1972" s="1"/>
    </row>
    <row r="1973" spans="30:30">
      <c r="AD1973" s="1"/>
    </row>
    <row r="1974" spans="30:30">
      <c r="AD1974" s="1"/>
    </row>
    <row r="1975" spans="30:30">
      <c r="AD1975" s="1"/>
    </row>
    <row r="1976" spans="30:30">
      <c r="AD1976" s="1"/>
    </row>
    <row r="1977" spans="30:30">
      <c r="AD1977" s="1"/>
    </row>
    <row r="1978" spans="30:30">
      <c r="AD1978" s="1"/>
    </row>
    <row r="1979" spans="30:30">
      <c r="AD1979" s="1"/>
    </row>
    <row r="1980" spans="30:30">
      <c r="AD1980" s="1"/>
    </row>
    <row r="1981" spans="30:30">
      <c r="AD1981" s="1"/>
    </row>
    <row r="1982" spans="30:30">
      <c r="AD1982" s="1"/>
    </row>
    <row r="1983" spans="30:30">
      <c r="AD1983" s="1"/>
    </row>
    <row r="1984" spans="30:30">
      <c r="AD1984" s="1"/>
    </row>
    <row r="1985" spans="30:30">
      <c r="AD1985" s="1"/>
    </row>
    <row r="1986" spans="30:30">
      <c r="AD1986" s="1"/>
    </row>
    <row r="1987" spans="30:30">
      <c r="AD1987" s="1"/>
    </row>
    <row r="1988" spans="30:30">
      <c r="AD1988" s="1"/>
    </row>
    <row r="1989" spans="30:30">
      <c r="AD1989" s="1"/>
    </row>
    <row r="1990" spans="30:30">
      <c r="AD1990" s="1"/>
    </row>
    <row r="1991" spans="30:30">
      <c r="AD1991" s="1"/>
    </row>
    <row r="1992" spans="30:30">
      <c r="AD1992" s="1"/>
    </row>
    <row r="1993" spans="30:30">
      <c r="AD1993" s="1"/>
    </row>
    <row r="1994" spans="30:30">
      <c r="AD1994" s="1"/>
    </row>
    <row r="1995" spans="30:30">
      <c r="AD1995" s="1"/>
    </row>
    <row r="1996" spans="30:30">
      <c r="AD1996" s="1"/>
    </row>
    <row r="1997" spans="30:30">
      <c r="AD1997" s="1"/>
    </row>
    <row r="1998" spans="30:30">
      <c r="AD1998" s="1"/>
    </row>
    <row r="1999" spans="30:30">
      <c r="AD1999" s="1"/>
    </row>
    <row r="2000" spans="30:30">
      <c r="AD2000" s="1"/>
    </row>
    <row r="2001" spans="30:30">
      <c r="AD2001" s="1"/>
    </row>
    <row r="2002" spans="30:30">
      <c r="AD2002" s="1"/>
    </row>
    <row r="2003" spans="30:30">
      <c r="AD2003" s="1"/>
    </row>
    <row r="2004" spans="30:30">
      <c r="AD2004" s="1"/>
    </row>
    <row r="2005" spans="30:30">
      <c r="AD2005" s="1"/>
    </row>
    <row r="2006" spans="30:30">
      <c r="AD2006" s="1"/>
    </row>
    <row r="2007" spans="30:30">
      <c r="AD2007" s="1"/>
    </row>
    <row r="2008" spans="30:30">
      <c r="AD2008" s="1"/>
    </row>
    <row r="2009" spans="30:30">
      <c r="AD2009" s="1"/>
    </row>
    <row r="2010" spans="30:30">
      <c r="AD2010" s="1"/>
    </row>
    <row r="2011" spans="30:30">
      <c r="AD2011" s="1"/>
    </row>
    <row r="2012" spans="30:30">
      <c r="AD2012" s="1"/>
    </row>
    <row r="2013" spans="30:30">
      <c r="AD2013" s="1"/>
    </row>
    <row r="2014" spans="30:30">
      <c r="AD2014" s="1"/>
    </row>
    <row r="2015" spans="30:30">
      <c r="AD2015" s="1"/>
    </row>
    <row r="2016" spans="30:30">
      <c r="AD2016" s="1"/>
    </row>
    <row r="2017" spans="30:30">
      <c r="AD2017" s="1"/>
    </row>
    <row r="2018" spans="30:30">
      <c r="AD2018" s="1"/>
    </row>
    <row r="2019" spans="30:30">
      <c r="AD2019" s="1"/>
    </row>
    <row r="2020" spans="30:30">
      <c r="AD2020" s="1"/>
    </row>
    <row r="2021" spans="30:30">
      <c r="AD2021" s="1"/>
    </row>
    <row r="2022" spans="30:30">
      <c r="AD2022" s="1"/>
    </row>
    <row r="2023" spans="30:30">
      <c r="AD2023" s="1"/>
    </row>
    <row r="2024" spans="30:30">
      <c r="AD2024" s="1"/>
    </row>
    <row r="2025" spans="30:30">
      <c r="AD2025" s="1"/>
    </row>
    <row r="2026" spans="30:30">
      <c r="AD2026" s="1"/>
    </row>
    <row r="2027" spans="30:30">
      <c r="AD2027" s="1"/>
    </row>
    <row r="2028" spans="30:30">
      <c r="AD2028" s="1"/>
    </row>
    <row r="2029" spans="30:30">
      <c r="AD2029" s="1"/>
    </row>
    <row r="2030" spans="30:30">
      <c r="AD2030" s="1"/>
    </row>
    <row r="2031" spans="30:30">
      <c r="AD2031" s="1"/>
    </row>
    <row r="2032" spans="30:30">
      <c r="AD2032" s="1"/>
    </row>
    <row r="2033" spans="30:30">
      <c r="AD2033" s="1"/>
    </row>
    <row r="2034" spans="30:30">
      <c r="AD2034" s="1"/>
    </row>
    <row r="2035" spans="30:30">
      <c r="AD2035" s="1"/>
    </row>
    <row r="2036" spans="30:30">
      <c r="AD2036" s="1"/>
    </row>
    <row r="2037" spans="30:30">
      <c r="AD2037" s="1"/>
    </row>
    <row r="2038" spans="30:30">
      <c r="AD2038" s="1"/>
    </row>
    <row r="2039" spans="30:30">
      <c r="AD2039" s="1"/>
    </row>
    <row r="2040" spans="30:30">
      <c r="AD2040" s="1"/>
    </row>
    <row r="2041" spans="30:30">
      <c r="AD2041" s="1"/>
    </row>
    <row r="2042" spans="30:30">
      <c r="AD2042" s="1"/>
    </row>
    <row r="2043" spans="30:30">
      <c r="AD2043" s="1"/>
    </row>
    <row r="2044" spans="30:30">
      <c r="AD2044" s="1"/>
    </row>
    <row r="2045" spans="30:30">
      <c r="AD2045" s="1"/>
    </row>
    <row r="2046" spans="30:30">
      <c r="AD2046" s="1"/>
    </row>
    <row r="2047" spans="30:30">
      <c r="AD2047" s="1"/>
    </row>
    <row r="2048" spans="30:30">
      <c r="AD2048" s="1"/>
    </row>
    <row r="2049" spans="30:30">
      <c r="AD2049" s="1"/>
    </row>
    <row r="2050" spans="30:30">
      <c r="AD2050" s="1"/>
    </row>
    <row r="2051" spans="30:30">
      <c r="AD2051" s="1"/>
    </row>
    <row r="2052" spans="30:30">
      <c r="AD2052" s="1"/>
    </row>
    <row r="2053" spans="30:30">
      <c r="AD2053" s="1"/>
    </row>
    <row r="2054" spans="30:30">
      <c r="AD2054" s="1"/>
    </row>
    <row r="2055" spans="30:30">
      <c r="AD2055" s="1"/>
    </row>
    <row r="2056" spans="30:30">
      <c r="AD2056" s="1"/>
    </row>
    <row r="2057" spans="30:30">
      <c r="AD2057" s="1"/>
    </row>
    <row r="2058" spans="30:30">
      <c r="AD2058" s="1"/>
    </row>
    <row r="2059" spans="30:30">
      <c r="AD2059" s="1"/>
    </row>
    <row r="2060" spans="30:30">
      <c r="AD2060" s="1"/>
    </row>
    <row r="2061" spans="30:30">
      <c r="AD2061" s="1"/>
    </row>
    <row r="2062" spans="30:30">
      <c r="AD2062" s="1"/>
    </row>
    <row r="2063" spans="30:30">
      <c r="AD2063" s="1"/>
    </row>
    <row r="2064" spans="30:30">
      <c r="AD2064" s="1"/>
    </row>
    <row r="2065" spans="30:30">
      <c r="AD2065" s="1"/>
    </row>
    <row r="2066" spans="30:30">
      <c r="AD2066" s="1"/>
    </row>
    <row r="2067" spans="30:30">
      <c r="AD2067" s="1"/>
    </row>
  </sheetData>
  <mergeCells count="5">
    <mergeCell ref="BQ6:BR6"/>
    <mergeCell ref="A2:C2"/>
    <mergeCell ref="D2:J2"/>
    <mergeCell ref="L2:N2"/>
    <mergeCell ref="O2:U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5"/>
  <dimension ref="B1:N1005"/>
  <sheetViews>
    <sheetView tabSelected="1" zoomScale="90" zoomScaleNormal="90" workbookViewId="0">
      <selection activeCell="G9" sqref="G9"/>
    </sheetView>
  </sheetViews>
  <sheetFormatPr baseColWidth="10" defaultRowHeight="15"/>
  <cols>
    <col min="1" max="4" width="11.42578125" style="2"/>
    <col min="5" max="5" width="12" style="2" bestFit="1" customWidth="1"/>
    <col min="6" max="7" width="11.42578125" style="64"/>
    <col min="8" max="8" width="18.28515625" style="70" customWidth="1"/>
    <col min="9" max="9" width="16.42578125" style="2" customWidth="1"/>
    <col min="10" max="10" width="6" style="2" customWidth="1"/>
    <col min="11" max="11" width="18.42578125" style="2" customWidth="1"/>
    <col min="12" max="12" width="15.5703125" style="2" customWidth="1"/>
    <col min="13" max="13" width="12.28515625" style="2" customWidth="1"/>
    <col min="14" max="14" width="12" style="2" customWidth="1"/>
    <col min="15" max="16384" width="11.42578125" style="2"/>
  </cols>
  <sheetData>
    <row r="1" spans="2:14">
      <c r="C1" s="7" t="s">
        <v>93</v>
      </c>
      <c r="D1" s="27"/>
      <c r="F1" s="74">
        <v>9900</v>
      </c>
      <c r="G1" s="7" t="s">
        <v>121</v>
      </c>
      <c r="H1" s="71"/>
      <c r="I1" s="28"/>
      <c r="J1" s="28"/>
      <c r="K1" s="28"/>
    </row>
    <row r="2" spans="2:14">
      <c r="C2" s="7" t="s">
        <v>94</v>
      </c>
      <c r="D2" s="27"/>
      <c r="F2" s="74">
        <f>52*40</f>
        <v>2080</v>
      </c>
      <c r="G2" s="7" t="s">
        <v>95</v>
      </c>
      <c r="K2" s="111" t="s">
        <v>92</v>
      </c>
      <c r="L2" s="111" t="s">
        <v>117</v>
      </c>
      <c r="M2" s="111" t="s">
        <v>122</v>
      </c>
      <c r="N2" s="111" t="s">
        <v>123</v>
      </c>
    </row>
    <row r="3" spans="2:14">
      <c r="C3" s="27"/>
      <c r="D3" s="27"/>
      <c r="F3" s="2"/>
      <c r="G3" s="2"/>
      <c r="H3" s="71"/>
      <c r="I3" s="28"/>
      <c r="J3" s="28"/>
      <c r="K3" s="111"/>
      <c r="L3" s="111"/>
      <c r="M3" s="111"/>
      <c r="N3" s="111"/>
    </row>
    <row r="4" spans="2:14">
      <c r="C4" s="112" t="s">
        <v>18</v>
      </c>
      <c r="D4" s="112"/>
      <c r="E4" s="113" t="s">
        <v>118</v>
      </c>
      <c r="F4" s="115"/>
      <c r="G4" s="115"/>
      <c r="H4" s="61" t="s">
        <v>119</v>
      </c>
      <c r="I4" s="68">
        <f>MIN(E6:E1005)</f>
        <v>20185922.685258131</v>
      </c>
      <c r="J4" s="29"/>
      <c r="K4" s="75">
        <f>'Simulacion sistema (hoja4)'!BV8</f>
        <v>0.95735345877386568</v>
      </c>
      <c r="L4" s="33">
        <f>K4*$F$1*$F$2</f>
        <v>19713822.423071444</v>
      </c>
      <c r="M4" s="26">
        <f>+COUNTIF($C$6:$C$1005,"&lt;"&amp;K4)/1000</f>
        <v>2E-3</v>
      </c>
      <c r="N4" s="24">
        <f>1-M4</f>
        <v>0.998</v>
      </c>
    </row>
    <row r="5" spans="2:14">
      <c r="C5" s="60" t="s">
        <v>96</v>
      </c>
      <c r="D5" s="60" t="s">
        <v>97</v>
      </c>
      <c r="E5" s="114"/>
      <c r="F5" s="62"/>
      <c r="G5" s="62"/>
      <c r="H5" s="61" t="s">
        <v>120</v>
      </c>
      <c r="I5" s="68">
        <f>MAX(E6:E1005)</f>
        <v>20417064.852749094</v>
      </c>
      <c r="J5" s="29"/>
      <c r="K5" s="75">
        <f>'Simulacion sistema (hoja4)'!BV9</f>
        <v>0.96032575894082606</v>
      </c>
      <c r="L5" s="33">
        <f>K5*$F$1*$F$2</f>
        <v>19775028.028109491</v>
      </c>
      <c r="M5" s="26">
        <f t="shared" ref="M5:M14" si="0">+COUNTIF($C$6:$C$1005,"&lt;"&amp;K5)/1000</f>
        <v>3.0000000000000001E-3</v>
      </c>
      <c r="N5" s="24">
        <f t="shared" ref="N5:N14" si="1">1-M5</f>
        <v>0.997</v>
      </c>
    </row>
    <row r="6" spans="2:14">
      <c r="B6" s="2">
        <v>1</v>
      </c>
      <c r="C6" s="31">
        <f>'Simulacion sistema (hoja4)'!BH11</f>
        <v>0.98150512449842953</v>
      </c>
      <c r="D6" s="31">
        <f>'Simulacion sistema (hoja4)'!BI11</f>
        <v>0.98710217179920023</v>
      </c>
      <c r="E6" s="65">
        <f>+D6*$F$1*$F$2</f>
        <v>20326407.92168913</v>
      </c>
      <c r="F6" s="63"/>
      <c r="G6" s="63"/>
      <c r="H6" s="61" t="s">
        <v>98</v>
      </c>
      <c r="I6" s="68">
        <f>AVERAGE(E6:E1005)</f>
        <v>20316911.836301614</v>
      </c>
      <c r="J6" s="12"/>
      <c r="K6" s="75">
        <f>'Simulacion sistema (hoja4)'!BV10</f>
        <v>0.96329805910778643</v>
      </c>
      <c r="L6" s="33">
        <f>K6*$F$1*$F$2</f>
        <v>19836233.633147538</v>
      </c>
      <c r="M6" s="26">
        <f t="shared" si="0"/>
        <v>7.0000000000000001E-3</v>
      </c>
      <c r="N6" s="24">
        <f t="shared" si="1"/>
        <v>0.99299999999999999</v>
      </c>
    </row>
    <row r="7" spans="2:14">
      <c r="B7" s="2">
        <f>+B6+1</f>
        <v>2</v>
      </c>
      <c r="C7" s="31">
        <f>'Simulacion sistema (hoja4)'!BH12</f>
        <v>0.9762475329939112</v>
      </c>
      <c r="D7" s="31">
        <f>'Simulacion sistema (hoja4)'!BI12</f>
        <v>0.98644861273504791</v>
      </c>
      <c r="E7" s="65">
        <f t="shared" ref="E7:E70" si="2">+D7*$F$1*$F$2</f>
        <v>20312949.833440106</v>
      </c>
      <c r="F7" s="63"/>
      <c r="G7" s="63"/>
      <c r="H7" s="61" t="s">
        <v>99</v>
      </c>
      <c r="I7" s="68">
        <f>MEDIAN(E6:E1005)</f>
        <v>20318930.045215543</v>
      </c>
      <c r="J7" s="12"/>
      <c r="K7" s="75">
        <f>'Simulacion sistema (hoja4)'!BV11</f>
        <v>0.9662703592747468</v>
      </c>
      <c r="L7" s="33">
        <f>K7*$F$1*$F$2</f>
        <v>19897439.238185585</v>
      </c>
      <c r="M7" s="26">
        <f t="shared" si="0"/>
        <v>2.3E-2</v>
      </c>
      <c r="N7" s="24">
        <f t="shared" si="1"/>
        <v>0.97699999999999998</v>
      </c>
    </row>
    <row r="8" spans="2:14">
      <c r="B8" s="2">
        <f t="shared" ref="B8:B71" si="3">+B7+1</f>
        <v>3</v>
      </c>
      <c r="C8" s="31">
        <f>'Simulacion sistema (hoja4)'!BH13</f>
        <v>0.97726517834686977</v>
      </c>
      <c r="D8" s="31">
        <f>'Simulacion sistema (hoja4)'!BI13</f>
        <v>0.98720937849053503</v>
      </c>
      <c r="E8" s="65">
        <f t="shared" si="2"/>
        <v>20328615.521877095</v>
      </c>
      <c r="F8" s="63"/>
      <c r="G8" s="63"/>
      <c r="H8" s="61"/>
      <c r="I8" s="67"/>
      <c r="J8" s="12"/>
      <c r="K8" s="75">
        <f>'Simulacion sistema (hoja4)'!BV12</f>
        <v>0.96924265944170718</v>
      </c>
      <c r="L8" s="33">
        <f t="shared" ref="L8:L14" si="4">K8*$F$1*$F$2</f>
        <v>19958644.843223635</v>
      </c>
      <c r="M8" s="26">
        <f t="shared" si="0"/>
        <v>6.6000000000000003E-2</v>
      </c>
      <c r="N8" s="24">
        <f t="shared" si="1"/>
        <v>0.93399999999999994</v>
      </c>
    </row>
    <row r="9" spans="2:14">
      <c r="B9" s="2">
        <f t="shared" si="3"/>
        <v>4</v>
      </c>
      <c r="C9" s="31">
        <f>'Simulacion sistema (hoja4)'!BH14</f>
        <v>0.97464466416275719</v>
      </c>
      <c r="D9" s="31">
        <f>'Simulacion sistema (hoja4)'!BI14</f>
        <v>0.98521730515434547</v>
      </c>
      <c r="E9" s="65">
        <f t="shared" si="2"/>
        <v>20287594.747738283</v>
      </c>
      <c r="F9" s="63"/>
      <c r="G9" s="63"/>
      <c r="H9" s="61" t="s">
        <v>72</v>
      </c>
      <c r="I9" s="68">
        <f>MAX(E6:E1005)-MIN(E6:E1005)</f>
        <v>231142.16749096289</v>
      </c>
      <c r="J9" s="12"/>
      <c r="K9" s="75">
        <f>'Simulacion sistema (hoja4)'!BV13</f>
        <v>0.97221495960866755</v>
      </c>
      <c r="L9" s="33">
        <f>K9*$F$1*$F$2</f>
        <v>20019850.448261686</v>
      </c>
      <c r="M9" s="26">
        <f t="shared" si="0"/>
        <v>0.17100000000000001</v>
      </c>
      <c r="N9" s="24">
        <f t="shared" si="1"/>
        <v>0.82899999999999996</v>
      </c>
    </row>
    <row r="10" spans="2:14">
      <c r="B10" s="2">
        <f t="shared" si="3"/>
        <v>5</v>
      </c>
      <c r="C10" s="31">
        <f>'Simulacion sistema (hoja4)'!BH15</f>
        <v>0.9782129886364781</v>
      </c>
      <c r="D10" s="31">
        <f>'Simulacion sistema (hoja4)'!BI15</f>
        <v>0.98718932600140497</v>
      </c>
      <c r="E10" s="65">
        <f t="shared" si="2"/>
        <v>20328202.601020932</v>
      </c>
      <c r="F10" s="63"/>
      <c r="G10" s="63"/>
      <c r="H10" s="61"/>
      <c r="I10" s="67"/>
      <c r="J10" s="12"/>
      <c r="K10" s="75">
        <f>'Simulacion sistema (hoja4)'!BV14</f>
        <v>0.97518725977562792</v>
      </c>
      <c r="L10" s="33">
        <f t="shared" si="4"/>
        <v>20081056.053299729</v>
      </c>
      <c r="M10" s="26">
        <f t="shared" si="0"/>
        <v>0.35799999999999998</v>
      </c>
      <c r="N10" s="24">
        <f t="shared" si="1"/>
        <v>0.64200000000000002</v>
      </c>
    </row>
    <row r="11" spans="2:14">
      <c r="B11" s="2">
        <f t="shared" si="3"/>
        <v>6</v>
      </c>
      <c r="C11" s="31">
        <f>'Simulacion sistema (hoja4)'!BH16</f>
        <v>0.98007615835229067</v>
      </c>
      <c r="D11" s="31">
        <f>'Simulacion sistema (hoja4)'!BI16</f>
        <v>0.98896359638077025</v>
      </c>
      <c r="E11" s="65">
        <f t="shared" si="2"/>
        <v>20364738.376672819</v>
      </c>
      <c r="F11" s="63"/>
      <c r="G11" s="63"/>
      <c r="H11" s="61" t="s">
        <v>100</v>
      </c>
      <c r="I11" s="69">
        <f>VAR(E6:E1005)</f>
        <v>1293585313.1851852</v>
      </c>
      <c r="J11" s="12"/>
      <c r="K11" s="75">
        <f>'Simulacion sistema (hoja4)'!BV15</f>
        <v>0.9781595599425883</v>
      </c>
      <c r="L11" s="33">
        <f>K11*$F$1*$F$2</f>
        <v>20142261.658337779</v>
      </c>
      <c r="M11" s="26">
        <f t="shared" si="0"/>
        <v>0.64200000000000002</v>
      </c>
      <c r="N11" s="24">
        <f t="shared" si="1"/>
        <v>0.35799999999999998</v>
      </c>
    </row>
    <row r="12" spans="2:14">
      <c r="B12" s="2">
        <f t="shared" si="3"/>
        <v>7</v>
      </c>
      <c r="C12" s="31">
        <f>'Simulacion sistema (hoja4)'!BH17</f>
        <v>0.97929246325491681</v>
      </c>
      <c r="D12" s="31">
        <f>'Simulacion sistema (hoja4)'!BI17</f>
        <v>0.98621066486451392</v>
      </c>
      <c r="E12" s="65">
        <f t="shared" si="2"/>
        <v>20308050.01089007</v>
      </c>
      <c r="F12" s="63"/>
      <c r="G12" s="63"/>
      <c r="H12" s="61" t="s">
        <v>101</v>
      </c>
      <c r="I12" s="69">
        <f>SQRT(I11)</f>
        <v>35966.447047007372</v>
      </c>
      <c r="J12" s="12"/>
      <c r="K12" s="75">
        <f>'Simulacion sistema (hoja4)'!BV16</f>
        <v>0.98113186010954867</v>
      </c>
      <c r="L12" s="33">
        <f t="shared" si="4"/>
        <v>20203467.263375826</v>
      </c>
      <c r="M12" s="26">
        <f>+COUNTIF($C$6:$C$1005,"&lt;"&amp;K12)/1000</f>
        <v>0.91200000000000003</v>
      </c>
      <c r="N12" s="24">
        <f t="shared" si="1"/>
        <v>8.7999999999999967E-2</v>
      </c>
    </row>
    <row r="13" spans="2:14">
      <c r="B13" s="2">
        <f t="shared" si="3"/>
        <v>8</v>
      </c>
      <c r="C13" s="31">
        <f>'Simulacion sistema (hoja4)'!BH18</f>
        <v>0.96884794524374329</v>
      </c>
      <c r="D13" s="31">
        <f>'Simulacion sistema (hoja4)'!BI18</f>
        <v>0.9847055829531749</v>
      </c>
      <c r="E13" s="65">
        <f t="shared" si="2"/>
        <v>20277057.364171781</v>
      </c>
      <c r="F13" s="63"/>
      <c r="G13" s="63"/>
      <c r="H13" s="61"/>
      <c r="I13" s="67"/>
      <c r="J13" s="12"/>
      <c r="K13" s="75">
        <f>'Simulacion sistema (hoja4)'!BV17</f>
        <v>0.98410416027650904</v>
      </c>
      <c r="L13" s="33">
        <f t="shared" si="4"/>
        <v>20264672.868413873</v>
      </c>
      <c r="M13" s="26">
        <f t="shared" si="0"/>
        <v>0.99099999999999999</v>
      </c>
      <c r="N13" s="24">
        <f t="shared" si="1"/>
        <v>9.000000000000008E-3</v>
      </c>
    </row>
    <row r="14" spans="2:14">
      <c r="B14" s="2">
        <f t="shared" si="3"/>
        <v>9</v>
      </c>
      <c r="C14" s="31">
        <f>'Simulacion sistema (hoja4)'!BH19</f>
        <v>0.97171192776112347</v>
      </c>
      <c r="D14" s="31">
        <f>'Simulacion sistema (hoja4)'!BI19</f>
        <v>0.98597555185390839</v>
      </c>
      <c r="E14" s="65">
        <f t="shared" si="2"/>
        <v>20303208.563775681</v>
      </c>
      <c r="F14" s="63"/>
      <c r="G14" s="63"/>
      <c r="H14" s="61" t="s">
        <v>146</v>
      </c>
      <c r="I14" s="92">
        <f>I12/ABS(I6)</f>
        <v>1.7702713550562181E-3</v>
      </c>
      <c r="J14" s="12"/>
      <c r="K14" s="75">
        <f>'Simulacion sistema (hoja4)'!BV18</f>
        <v>0.98707646044346964</v>
      </c>
      <c r="L14" s="33">
        <f t="shared" si="4"/>
        <v>20325878.473451927</v>
      </c>
      <c r="M14" s="26">
        <f t="shared" si="0"/>
        <v>0.999</v>
      </c>
      <c r="N14" s="24">
        <f t="shared" si="1"/>
        <v>1.0000000000000009E-3</v>
      </c>
    </row>
    <row r="15" spans="2:14">
      <c r="B15" s="2">
        <f t="shared" si="3"/>
        <v>10</v>
      </c>
      <c r="C15" s="31">
        <f>'Simulacion sistema (hoja4)'!BH20</f>
        <v>0.97452743099374228</v>
      </c>
      <c r="D15" s="31">
        <f>'Simulacion sistema (hoja4)'!BI20</f>
        <v>0.98365732102107339</v>
      </c>
      <c r="E15" s="65">
        <f t="shared" si="2"/>
        <v>20255471.554465942</v>
      </c>
      <c r="F15" s="63"/>
      <c r="G15" s="63"/>
      <c r="H15" s="61"/>
      <c r="I15" s="67"/>
      <c r="J15" s="12"/>
      <c r="K15" s="73"/>
    </row>
    <row r="16" spans="2:14">
      <c r="B16" s="2">
        <f t="shared" si="3"/>
        <v>11</v>
      </c>
      <c r="C16" s="31">
        <f>'Simulacion sistema (hoja4)'!BH21</f>
        <v>0.97407100423672488</v>
      </c>
      <c r="D16" s="31">
        <f>'Simulacion sistema (hoja4)'!BI21</f>
        <v>0.98609799626081618</v>
      </c>
      <c r="E16" s="65">
        <f t="shared" si="2"/>
        <v>20305729.939002726</v>
      </c>
      <c r="F16" s="63"/>
      <c r="G16" s="63"/>
      <c r="H16" s="61" t="s">
        <v>102</v>
      </c>
      <c r="I16" s="67"/>
      <c r="J16" s="12"/>
      <c r="K16" s="73"/>
    </row>
    <row r="17" spans="2:11">
      <c r="B17" s="2">
        <f t="shared" si="3"/>
        <v>12</v>
      </c>
      <c r="C17" s="31">
        <f>'Simulacion sistema (hoja4)'!BH22</f>
        <v>0.97973133222323461</v>
      </c>
      <c r="D17" s="31">
        <f>'Simulacion sistema (hoja4)'!BI22</f>
        <v>0.9845305083823187</v>
      </c>
      <c r="E17" s="65">
        <f t="shared" si="2"/>
        <v>20273452.228608705</v>
      </c>
      <c r="F17" s="63"/>
      <c r="G17" s="63"/>
      <c r="H17" s="61" t="s">
        <v>103</v>
      </c>
      <c r="I17" s="69">
        <f>PERCENTILE(E6:E1005,0.25)</f>
        <v>20294909.242767941</v>
      </c>
      <c r="J17" s="12"/>
      <c r="K17" s="12"/>
    </row>
    <row r="18" spans="2:11">
      <c r="B18" s="2">
        <f t="shared" si="3"/>
        <v>13</v>
      </c>
      <c r="C18" s="31">
        <f>'Simulacion sistema (hoja4)'!BH23</f>
        <v>0.97166050127383941</v>
      </c>
      <c r="D18" s="31">
        <f>'Simulacion sistema (hoja4)'!BI23</f>
        <v>0.98677780867357934</v>
      </c>
      <c r="E18" s="65">
        <f t="shared" si="2"/>
        <v>20319728.636206344</v>
      </c>
      <c r="F18" s="63"/>
      <c r="G18" s="63"/>
      <c r="H18" s="61" t="s">
        <v>104</v>
      </c>
      <c r="I18" s="69">
        <f>PERCENTILE(E6:E1005,0.75)</f>
        <v>20340871.018491521</v>
      </c>
      <c r="J18" s="12"/>
      <c r="K18" s="12"/>
    </row>
    <row r="19" spans="2:11">
      <c r="B19" s="2">
        <f t="shared" si="3"/>
        <v>14</v>
      </c>
      <c r="C19" s="31">
        <f>'Simulacion sistema (hoja4)'!BH24</f>
        <v>0.96744907991200413</v>
      </c>
      <c r="D19" s="31">
        <f>'Simulacion sistema (hoja4)'!BI24</f>
        <v>0.98733093128825233</v>
      </c>
      <c r="E19" s="65">
        <f t="shared" si="2"/>
        <v>20331118.537087694</v>
      </c>
      <c r="F19" s="63"/>
      <c r="G19" s="63"/>
      <c r="H19" s="61" t="s">
        <v>105</v>
      </c>
      <c r="I19" s="69">
        <f>I18-I17</f>
        <v>45961.775723580271</v>
      </c>
      <c r="J19" s="12"/>
      <c r="K19" s="12"/>
    </row>
    <row r="20" spans="2:11">
      <c r="B20" s="2">
        <f t="shared" si="3"/>
        <v>15</v>
      </c>
      <c r="C20" s="31">
        <f>'Simulacion sistema (hoja4)'!BH25</f>
        <v>0.97622093222601769</v>
      </c>
      <c r="D20" s="31">
        <f>'Simulacion sistema (hoja4)'!BI25</f>
        <v>0.9867097990257897</v>
      </c>
      <c r="E20" s="65">
        <f t="shared" si="2"/>
        <v>20318328.181539059</v>
      </c>
      <c r="F20" s="63"/>
      <c r="G20" s="63"/>
      <c r="H20" s="61"/>
      <c r="I20" s="69"/>
      <c r="J20" s="12"/>
      <c r="K20" s="12"/>
    </row>
    <row r="21" spans="2:11">
      <c r="B21" s="2">
        <f t="shared" si="3"/>
        <v>16</v>
      </c>
      <c r="C21" s="31">
        <f>'Simulacion sistema (hoja4)'!BH26</f>
        <v>0.97414184847359353</v>
      </c>
      <c r="D21" s="31">
        <f>'Simulacion sistema (hoja4)'!BI26</f>
        <v>0.98614186821047678</v>
      </c>
      <c r="E21" s="65">
        <f t="shared" si="2"/>
        <v>20306633.35019014</v>
      </c>
      <c r="F21" s="63"/>
      <c r="G21" s="63"/>
      <c r="H21" s="61" t="s">
        <v>106</v>
      </c>
      <c r="I21" s="69">
        <f>I18+1.5*I19</f>
        <v>20409813.682076894</v>
      </c>
      <c r="J21" s="12"/>
      <c r="K21" s="12"/>
    </row>
    <row r="22" spans="2:11">
      <c r="B22" s="2">
        <f t="shared" si="3"/>
        <v>17</v>
      </c>
      <c r="C22" s="31">
        <f>'Simulacion sistema (hoja4)'!BH27</f>
        <v>0.97882298846177018</v>
      </c>
      <c r="D22" s="31">
        <f>'Simulacion sistema (hoja4)'!BI27</f>
        <v>0.98868292343484265</v>
      </c>
      <c r="E22" s="65">
        <f t="shared" si="2"/>
        <v>20358958.759370279</v>
      </c>
      <c r="F22" s="63"/>
      <c r="G22" s="63"/>
      <c r="H22" s="61" t="s">
        <v>107</v>
      </c>
      <c r="I22" s="69">
        <f>I17-1.5*I19</f>
        <v>20225966.579182573</v>
      </c>
      <c r="J22" s="12"/>
      <c r="K22" s="12"/>
    </row>
    <row r="23" spans="2:11">
      <c r="B23" s="2">
        <f t="shared" si="3"/>
        <v>18</v>
      </c>
      <c r="C23" s="31">
        <f>'Simulacion sistema (hoja4)'!BH28</f>
        <v>0.9785252401404978</v>
      </c>
      <c r="D23" s="31">
        <f>'Simulacion sistema (hoja4)'!BI28</f>
        <v>0.98499844876149512</v>
      </c>
      <c r="E23" s="65">
        <f t="shared" si="2"/>
        <v>20283088.056896709</v>
      </c>
      <c r="F23" s="63"/>
      <c r="G23" s="63"/>
      <c r="H23" s="61"/>
      <c r="I23" s="69"/>
      <c r="J23" s="12"/>
      <c r="K23" s="12"/>
    </row>
    <row r="24" spans="2:11">
      <c r="B24" s="2">
        <f t="shared" si="3"/>
        <v>19</v>
      </c>
      <c r="C24" s="31">
        <f>'Simulacion sistema (hoja4)'!BH29</f>
        <v>0.97887823412006991</v>
      </c>
      <c r="D24" s="31">
        <f>'Simulacion sistema (hoja4)'!BI29</f>
        <v>0.98762444969948426</v>
      </c>
      <c r="E24" s="65">
        <f t="shared" si="2"/>
        <v>20337162.66821178</v>
      </c>
      <c r="F24" s="63"/>
      <c r="G24" s="63"/>
      <c r="H24" s="61" t="s">
        <v>108</v>
      </c>
      <c r="I24" s="69">
        <f>MIN(I21,MAX(E6:E1005))</f>
        <v>20409813.682076894</v>
      </c>
      <c r="J24" s="12"/>
      <c r="K24" s="12"/>
    </row>
    <row r="25" spans="2:11">
      <c r="B25" s="2">
        <f t="shared" si="3"/>
        <v>20</v>
      </c>
      <c r="C25" s="31">
        <f>'Simulacion sistema (hoja4)'!BH30</f>
        <v>0.97554597915308949</v>
      </c>
      <c r="D25" s="31">
        <f>'Simulacion sistema (hoja4)'!BI30</f>
        <v>0.98670383885452351</v>
      </c>
      <c r="E25" s="65">
        <f t="shared" si="2"/>
        <v>20318205.449692346</v>
      </c>
      <c r="F25" s="63"/>
      <c r="G25" s="63"/>
      <c r="H25" s="61" t="s">
        <v>109</v>
      </c>
      <c r="I25" s="69">
        <f>MAX(I22,MIN(E6:E1005))</f>
        <v>20225966.579182573</v>
      </c>
      <c r="J25" s="12"/>
      <c r="K25" s="12"/>
    </row>
    <row r="26" spans="2:11">
      <c r="B26" s="2">
        <f t="shared" si="3"/>
        <v>21</v>
      </c>
      <c r="C26" s="31">
        <f>'Simulacion sistema (hoja4)'!BH31</f>
        <v>0.96879228108723514</v>
      </c>
      <c r="D26" s="31">
        <f>'Simulacion sistema (hoja4)'!BI31</f>
        <v>0.98199965618074725</v>
      </c>
      <c r="E26" s="65">
        <f t="shared" si="2"/>
        <v>20221336.920073945</v>
      </c>
      <c r="F26" s="63"/>
      <c r="G26" s="63"/>
      <c r="I26" s="32"/>
      <c r="J26" s="12"/>
      <c r="K26" s="12"/>
    </row>
    <row r="27" spans="2:11">
      <c r="B27" s="2">
        <f t="shared" si="3"/>
        <v>22</v>
      </c>
      <c r="C27" s="31">
        <f>'Simulacion sistema (hoja4)'!BH32</f>
        <v>0.97226501163430201</v>
      </c>
      <c r="D27" s="31">
        <f>'Simulacion sistema (hoja4)'!BI32</f>
        <v>0.9852992829359638</v>
      </c>
      <c r="E27" s="65">
        <f t="shared" si="2"/>
        <v>20289282.834217366</v>
      </c>
      <c r="F27" s="63"/>
      <c r="G27" s="63"/>
      <c r="I27"/>
      <c r="J27" s="12"/>
      <c r="K27" s="12"/>
    </row>
    <row r="28" spans="2:11">
      <c r="B28" s="2">
        <f t="shared" si="3"/>
        <v>23</v>
      </c>
      <c r="C28" s="31">
        <f>'Simulacion sistema (hoja4)'!BH33</f>
        <v>0.97695495819866196</v>
      </c>
      <c r="D28" s="31">
        <f>'Simulacion sistema (hoja4)'!BI33</f>
        <v>0.98599444014936655</v>
      </c>
      <c r="E28" s="65">
        <f t="shared" si="2"/>
        <v>20303597.511555754</v>
      </c>
      <c r="F28" s="63"/>
      <c r="G28" s="63"/>
      <c r="I28"/>
      <c r="J28" s="12"/>
      <c r="K28" s="12"/>
    </row>
    <row r="29" spans="2:11">
      <c r="B29" s="2">
        <f t="shared" si="3"/>
        <v>24</v>
      </c>
      <c r="C29" s="31">
        <f>'Simulacion sistema (hoja4)'!BH34</f>
        <v>0.98136102982092266</v>
      </c>
      <c r="D29" s="31">
        <f>'Simulacion sistema (hoja4)'!BI34</f>
        <v>0.9860726832789517</v>
      </c>
      <c r="E29" s="65">
        <f t="shared" si="2"/>
        <v>20305208.694080174</v>
      </c>
      <c r="F29" s="63"/>
      <c r="G29" s="63"/>
      <c r="I29"/>
      <c r="J29" s="12"/>
      <c r="K29" s="12"/>
    </row>
    <row r="30" spans="2:11">
      <c r="B30" s="2">
        <f t="shared" si="3"/>
        <v>25</v>
      </c>
      <c r="C30" s="31">
        <f>'Simulacion sistema (hoja4)'!BH35</f>
        <v>0.98259185807367067</v>
      </c>
      <c r="D30" s="31">
        <f>'Simulacion sistema (hoja4)'!BI35</f>
        <v>0.98788074137031956</v>
      </c>
      <c r="E30" s="65">
        <f t="shared" si="2"/>
        <v>20342440.226297621</v>
      </c>
      <c r="F30" s="63"/>
      <c r="G30" s="63"/>
      <c r="I30"/>
      <c r="J30" s="12"/>
      <c r="K30" s="12"/>
    </row>
    <row r="31" spans="2:11">
      <c r="B31" s="2">
        <f t="shared" si="3"/>
        <v>26</v>
      </c>
      <c r="C31" s="31">
        <f>'Simulacion sistema (hoja4)'!BH36</f>
        <v>0.97220974137210792</v>
      </c>
      <c r="D31" s="31">
        <f>'Simulacion sistema (hoja4)'!BI36</f>
        <v>0.98820736327487013</v>
      </c>
      <c r="E31" s="65">
        <f t="shared" si="2"/>
        <v>20349166.024556126</v>
      </c>
      <c r="F31" s="63"/>
      <c r="G31" s="63"/>
      <c r="I31"/>
      <c r="J31" s="12"/>
      <c r="K31" s="12"/>
    </row>
    <row r="32" spans="2:11">
      <c r="B32" s="2">
        <f t="shared" si="3"/>
        <v>27</v>
      </c>
      <c r="C32" s="31">
        <f>'Simulacion sistema (hoja4)'!BH37</f>
        <v>0.97592874447358235</v>
      </c>
      <c r="D32" s="31">
        <f>'Simulacion sistema (hoja4)'!BI37</f>
        <v>0.98587623268762115</v>
      </c>
      <c r="E32" s="65">
        <f t="shared" si="2"/>
        <v>20301163.383503493</v>
      </c>
      <c r="F32" s="63"/>
      <c r="G32" s="63"/>
      <c r="I32"/>
      <c r="J32" s="12"/>
      <c r="K32" s="12"/>
    </row>
    <row r="33" spans="2:11">
      <c r="B33" s="2">
        <f t="shared" si="3"/>
        <v>28</v>
      </c>
      <c r="C33" s="31">
        <f>'Simulacion sistema (hoja4)'!BH38</f>
        <v>0.97759168627341575</v>
      </c>
      <c r="D33" s="31">
        <f>'Simulacion sistema (hoja4)'!BI38</f>
        <v>0.98777041948988098</v>
      </c>
      <c r="E33" s="65">
        <f t="shared" si="2"/>
        <v>20340168.47813563</v>
      </c>
      <c r="F33" s="63"/>
      <c r="G33" s="63"/>
      <c r="I33"/>
      <c r="J33" s="12"/>
      <c r="K33" s="12"/>
    </row>
    <row r="34" spans="2:11">
      <c r="B34" s="2">
        <f t="shared" si="3"/>
        <v>29</v>
      </c>
      <c r="C34" s="31">
        <f>'Simulacion sistema (hoja4)'!BH39</f>
        <v>0.97271705762463734</v>
      </c>
      <c r="D34" s="31">
        <f>'Simulacion sistema (hoja4)'!BI39</f>
        <v>0.98559692328096149</v>
      </c>
      <c r="E34" s="65">
        <f t="shared" si="2"/>
        <v>20295411.844201557</v>
      </c>
      <c r="F34" s="63"/>
      <c r="G34" s="63"/>
      <c r="I34"/>
      <c r="J34" s="12"/>
      <c r="K34" s="12"/>
    </row>
    <row r="35" spans="2:11">
      <c r="B35" s="2">
        <f t="shared" si="3"/>
        <v>30</v>
      </c>
      <c r="C35" s="31">
        <f>'Simulacion sistema (hoja4)'!BH40</f>
        <v>0.96783703221083139</v>
      </c>
      <c r="D35" s="31">
        <f>'Simulacion sistema (hoja4)'!BI40</f>
        <v>0.98374003705642998</v>
      </c>
      <c r="E35" s="65">
        <f t="shared" si="2"/>
        <v>20257174.843066007</v>
      </c>
      <c r="F35" s="63"/>
      <c r="G35" s="63"/>
      <c r="I35"/>
      <c r="J35" s="12"/>
      <c r="K35" s="12"/>
    </row>
    <row r="36" spans="2:11">
      <c r="B36" s="2">
        <f t="shared" si="3"/>
        <v>31</v>
      </c>
      <c r="C36" s="31">
        <f>'Simulacion sistema (hoja4)'!BH41</f>
        <v>0.98388889435299087</v>
      </c>
      <c r="D36" s="31">
        <f>'Simulacion sistema (hoja4)'!BI41</f>
        <v>0.98954229478323863</v>
      </c>
      <c r="E36" s="65">
        <f t="shared" si="2"/>
        <v>20376654.934176449</v>
      </c>
      <c r="F36" s="63"/>
      <c r="G36" s="63"/>
      <c r="I36"/>
      <c r="J36" s="12"/>
      <c r="K36" s="12"/>
    </row>
    <row r="37" spans="2:11">
      <c r="B37" s="2">
        <f t="shared" si="3"/>
        <v>32</v>
      </c>
      <c r="C37" s="31">
        <f>'Simulacion sistema (hoja4)'!BH42</f>
        <v>0.97705219114141095</v>
      </c>
      <c r="D37" s="31">
        <f>'Simulacion sistema (hoja4)'!BI42</f>
        <v>0.98744373209821434</v>
      </c>
      <c r="E37" s="65">
        <f t="shared" si="2"/>
        <v>20333441.331366431</v>
      </c>
      <c r="F37" s="63"/>
      <c r="G37" s="63"/>
      <c r="I37"/>
      <c r="J37" s="12"/>
      <c r="K37" s="12"/>
    </row>
    <row r="38" spans="2:11">
      <c r="B38" s="2">
        <f t="shared" si="3"/>
        <v>33</v>
      </c>
      <c r="C38" s="31">
        <f>'Simulacion sistema (hoja4)'!BH43</f>
        <v>0.97909699542942696</v>
      </c>
      <c r="D38" s="31">
        <f>'Simulacion sistema (hoja4)'!BI43</f>
        <v>0.98765492077165462</v>
      </c>
      <c r="E38" s="65">
        <f t="shared" si="2"/>
        <v>20337790.128529914</v>
      </c>
      <c r="F38" s="63"/>
      <c r="G38" s="63"/>
      <c r="I38"/>
      <c r="J38" s="12"/>
      <c r="K38" s="12"/>
    </row>
    <row r="39" spans="2:11">
      <c r="B39" s="2">
        <f t="shared" si="3"/>
        <v>34</v>
      </c>
      <c r="C39" s="31">
        <f>'Simulacion sistema (hoja4)'!BH44</f>
        <v>0.96025896290265134</v>
      </c>
      <c r="D39" s="31">
        <f>'Simulacion sistema (hoja4)'!BI44</f>
        <v>0.98514511880419642</v>
      </c>
      <c r="E39" s="65">
        <f t="shared" si="2"/>
        <v>20286108.286416013</v>
      </c>
      <c r="F39" s="63"/>
      <c r="G39" s="63"/>
      <c r="I39"/>
      <c r="J39" s="12"/>
      <c r="K39" s="12"/>
    </row>
    <row r="40" spans="2:11">
      <c r="B40" s="2">
        <f t="shared" si="3"/>
        <v>35</v>
      </c>
      <c r="C40" s="31">
        <f>'Simulacion sistema (hoja4)'!BH45</f>
        <v>0.97545871595912492</v>
      </c>
      <c r="D40" s="31">
        <f>'Simulacion sistema (hoja4)'!BI45</f>
        <v>0.98613229885937181</v>
      </c>
      <c r="E40" s="65">
        <f t="shared" si="2"/>
        <v>20306436.298112184</v>
      </c>
      <c r="F40" s="63"/>
      <c r="G40" s="63"/>
      <c r="I40"/>
      <c r="J40" s="12"/>
      <c r="K40" s="12"/>
    </row>
    <row r="41" spans="2:11">
      <c r="B41" s="2">
        <f t="shared" si="3"/>
        <v>36</v>
      </c>
      <c r="C41" s="31">
        <f>'Simulacion sistema (hoja4)'!BH46</f>
        <v>0.97175981378651066</v>
      </c>
      <c r="D41" s="31">
        <f>'Simulacion sistema (hoja4)'!BI46</f>
        <v>0.98448614704327209</v>
      </c>
      <c r="E41" s="65">
        <f t="shared" si="2"/>
        <v>20272538.739915058</v>
      </c>
      <c r="F41" s="63"/>
      <c r="G41" s="63"/>
      <c r="I41"/>
      <c r="J41" s="12"/>
      <c r="K41" s="12"/>
    </row>
    <row r="42" spans="2:11">
      <c r="B42" s="2">
        <f t="shared" si="3"/>
        <v>37</v>
      </c>
      <c r="C42" s="31">
        <f>'Simulacion sistema (hoja4)'!BH47</f>
        <v>0.98049880019085667</v>
      </c>
      <c r="D42" s="31">
        <f>'Simulacion sistema (hoja4)'!BI47</f>
        <v>0.98702192088167517</v>
      </c>
      <c r="E42" s="65">
        <f t="shared" si="2"/>
        <v>20324755.394795459</v>
      </c>
      <c r="F42" s="63"/>
      <c r="G42" s="63"/>
      <c r="I42"/>
      <c r="J42" s="12"/>
      <c r="K42" s="12"/>
    </row>
    <row r="43" spans="2:11">
      <c r="B43" s="2">
        <f t="shared" si="3"/>
        <v>38</v>
      </c>
      <c r="C43" s="31">
        <f>'Simulacion sistema (hoja4)'!BH48</f>
        <v>0.97869197301702071</v>
      </c>
      <c r="D43" s="31">
        <f>'Simulacion sistema (hoja4)'!BI48</f>
        <v>0.98726532716696747</v>
      </c>
      <c r="E43" s="65">
        <f t="shared" si="2"/>
        <v>20329767.617022194</v>
      </c>
      <c r="F43" s="63"/>
      <c r="G43" s="63"/>
      <c r="I43"/>
      <c r="J43" s="12"/>
      <c r="K43" s="12"/>
    </row>
    <row r="44" spans="2:11">
      <c r="B44" s="2">
        <f t="shared" si="3"/>
        <v>39</v>
      </c>
      <c r="C44" s="31">
        <f>'Simulacion sistema (hoja4)'!BH49</f>
        <v>0.97258632125934441</v>
      </c>
      <c r="D44" s="31">
        <f>'Simulacion sistema (hoja4)'!BI49</f>
        <v>0.98498903881475186</v>
      </c>
      <c r="E44" s="65">
        <f t="shared" si="2"/>
        <v>20282894.28727337</v>
      </c>
      <c r="F44" s="63"/>
      <c r="G44" s="63"/>
      <c r="I44"/>
      <c r="J44" s="12"/>
      <c r="K44" s="12"/>
    </row>
    <row r="45" spans="2:11">
      <c r="B45" s="2">
        <f t="shared" si="3"/>
        <v>40</v>
      </c>
      <c r="C45" s="31">
        <f>'Simulacion sistema (hoja4)'!BH50</f>
        <v>0.97765272441516338</v>
      </c>
      <c r="D45" s="31">
        <f>'Simulacion sistema (hoja4)'!BI50</f>
        <v>0.98498886114867534</v>
      </c>
      <c r="E45" s="65">
        <f t="shared" si="2"/>
        <v>20282890.628773522</v>
      </c>
      <c r="F45" s="63"/>
      <c r="G45" s="63"/>
      <c r="I45"/>
      <c r="J45" s="12"/>
      <c r="K45" s="12"/>
    </row>
    <row r="46" spans="2:11">
      <c r="B46" s="2">
        <f t="shared" si="3"/>
        <v>41</v>
      </c>
      <c r="C46" s="31">
        <f>'Simulacion sistema (hoja4)'!BH51</f>
        <v>0.97440953863481317</v>
      </c>
      <c r="D46" s="31">
        <f>'Simulacion sistema (hoja4)'!BI51</f>
        <v>0.98500410901086788</v>
      </c>
      <c r="E46" s="65">
        <f t="shared" si="2"/>
        <v>20283204.612751789</v>
      </c>
      <c r="F46" s="63"/>
      <c r="G46" s="63"/>
      <c r="I46"/>
      <c r="J46" s="12"/>
      <c r="K46" s="12"/>
    </row>
    <row r="47" spans="2:11">
      <c r="B47" s="2">
        <f t="shared" si="3"/>
        <v>42</v>
      </c>
      <c r="C47" s="31">
        <f>'Simulacion sistema (hoja4)'!BH52</f>
        <v>0.97769649525236513</v>
      </c>
      <c r="D47" s="31">
        <f>'Simulacion sistema (hoja4)'!BI52</f>
        <v>0.98930983525895655</v>
      </c>
      <c r="E47" s="65">
        <f t="shared" si="2"/>
        <v>20371868.127652433</v>
      </c>
      <c r="F47" s="63"/>
      <c r="G47" s="63"/>
      <c r="I47"/>
      <c r="J47" s="12"/>
      <c r="K47" s="12"/>
    </row>
    <row r="48" spans="2:11">
      <c r="B48" s="2">
        <f t="shared" si="3"/>
        <v>43</v>
      </c>
      <c r="C48" s="31">
        <f>'Simulacion sistema (hoja4)'!BH53</f>
        <v>0.97906249215048968</v>
      </c>
      <c r="D48" s="31">
        <f>'Simulacion sistema (hoja4)'!BI53</f>
        <v>0.98606017250751454</v>
      </c>
      <c r="E48" s="65">
        <f t="shared" si="2"/>
        <v>20304951.072274737</v>
      </c>
      <c r="F48" s="63"/>
      <c r="G48" s="63"/>
      <c r="I48"/>
      <c r="J48" s="12"/>
      <c r="K48" s="12"/>
    </row>
    <row r="49" spans="2:11">
      <c r="B49" s="2">
        <f t="shared" si="3"/>
        <v>44</v>
      </c>
      <c r="C49" s="31">
        <f>'Simulacion sistema (hoja4)'!BH54</f>
        <v>0.963510843366295</v>
      </c>
      <c r="D49" s="31">
        <f>'Simulacion sistema (hoja4)'!BI54</f>
        <v>0.98278161411830078</v>
      </c>
      <c r="E49" s="65">
        <f t="shared" si="2"/>
        <v>20237438.997924048</v>
      </c>
      <c r="F49" s="63"/>
      <c r="G49" s="63"/>
      <c r="I49"/>
      <c r="J49" s="12"/>
      <c r="K49" s="12"/>
    </row>
    <row r="50" spans="2:11">
      <c r="B50" s="2">
        <f t="shared" si="3"/>
        <v>45</v>
      </c>
      <c r="C50" s="31">
        <f>'Simulacion sistema (hoja4)'!BH55</f>
        <v>0.97581686840742232</v>
      </c>
      <c r="D50" s="31">
        <f>'Simulacion sistema (hoja4)'!BI55</f>
        <v>0.98482222577733791</v>
      </c>
      <c r="E50" s="65">
        <f t="shared" si="2"/>
        <v>20279459.273206942</v>
      </c>
      <c r="F50" s="63"/>
      <c r="G50" s="63"/>
      <c r="I50"/>
      <c r="J50" s="12"/>
      <c r="K50" s="12"/>
    </row>
    <row r="51" spans="2:11">
      <c r="B51" s="2">
        <f t="shared" si="3"/>
        <v>46</v>
      </c>
      <c r="C51" s="31">
        <f>'Simulacion sistema (hoja4)'!BH56</f>
        <v>0.98009685557237036</v>
      </c>
      <c r="D51" s="31">
        <f>'Simulacion sistema (hoja4)'!BI56</f>
        <v>0.987558954265086</v>
      </c>
      <c r="E51" s="65">
        <f t="shared" si="2"/>
        <v>20335813.986226652</v>
      </c>
      <c r="F51" s="63"/>
      <c r="G51" s="63"/>
      <c r="I51"/>
      <c r="J51" s="12"/>
      <c r="K51" s="12"/>
    </row>
    <row r="52" spans="2:11">
      <c r="B52" s="2">
        <f t="shared" si="3"/>
        <v>47</v>
      </c>
      <c r="C52" s="31">
        <f>'Simulacion sistema (hoja4)'!BH57</f>
        <v>0.98021941059055151</v>
      </c>
      <c r="D52" s="31">
        <f>'Simulacion sistema (hoja4)'!BI57</f>
        <v>0.98876122151855617</v>
      </c>
      <c r="E52" s="65">
        <f t="shared" si="2"/>
        <v>20360571.073510107</v>
      </c>
      <c r="F52" s="63"/>
      <c r="G52" s="63"/>
      <c r="I52"/>
      <c r="J52" s="12"/>
      <c r="K52" s="12"/>
    </row>
    <row r="53" spans="2:11">
      <c r="B53" s="2">
        <f t="shared" si="3"/>
        <v>48</v>
      </c>
      <c r="C53" s="31">
        <f>'Simulacion sistema (hoja4)'!BH58</f>
        <v>0.9778317628390617</v>
      </c>
      <c r="D53" s="31">
        <f>'Simulacion sistema (hoja4)'!BI58</f>
        <v>0.9873543583232105</v>
      </c>
      <c r="E53" s="65">
        <f t="shared" si="2"/>
        <v>20331600.946591552</v>
      </c>
      <c r="F53" s="63"/>
      <c r="G53" s="63"/>
      <c r="I53"/>
      <c r="J53" s="12"/>
      <c r="K53" s="12"/>
    </row>
    <row r="54" spans="2:11">
      <c r="B54" s="2">
        <f t="shared" si="3"/>
        <v>49</v>
      </c>
      <c r="C54" s="31">
        <f>'Simulacion sistema (hoja4)'!BH59</f>
        <v>0.97762831065310796</v>
      </c>
      <c r="D54" s="31">
        <f>'Simulacion sistema (hoja4)'!BI59</f>
        <v>0.9868234835463644</v>
      </c>
      <c r="E54" s="65">
        <f t="shared" si="2"/>
        <v>20320669.173186734</v>
      </c>
      <c r="F54" s="63"/>
      <c r="G54" s="63"/>
      <c r="I54"/>
      <c r="J54" s="12"/>
      <c r="K54" s="12"/>
    </row>
    <row r="55" spans="2:11">
      <c r="B55" s="2">
        <f t="shared" si="3"/>
        <v>50</v>
      </c>
      <c r="C55" s="31">
        <f>'Simulacion sistema (hoja4)'!BH60</f>
        <v>0.97864794654977305</v>
      </c>
      <c r="D55" s="31">
        <f>'Simulacion sistema (hoja4)'!BI60</f>
        <v>0.98566843014749284</v>
      </c>
      <c r="E55" s="65">
        <f t="shared" si="2"/>
        <v>20296884.313597172</v>
      </c>
      <c r="F55" s="63"/>
      <c r="G55" s="63"/>
      <c r="I55"/>
      <c r="J55" s="12"/>
      <c r="K55" s="12"/>
    </row>
    <row r="56" spans="2:11">
      <c r="B56" s="2">
        <f t="shared" si="3"/>
        <v>51</v>
      </c>
      <c r="C56" s="31">
        <f>'Simulacion sistema (hoja4)'!BH61</f>
        <v>0.97875616555527623</v>
      </c>
      <c r="D56" s="31">
        <f>'Simulacion sistema (hoja4)'!BI61</f>
        <v>0.98728350056656644</v>
      </c>
      <c r="E56" s="65">
        <f t="shared" si="2"/>
        <v>20330141.843666736</v>
      </c>
      <c r="F56" s="63"/>
      <c r="G56" s="63"/>
      <c r="I56"/>
      <c r="J56" s="12"/>
      <c r="K56" s="12"/>
    </row>
    <row r="57" spans="2:11">
      <c r="B57" s="2">
        <f t="shared" si="3"/>
        <v>52</v>
      </c>
      <c r="C57" s="31">
        <f>'Simulacion sistema (hoja4)'!BH62</f>
        <v>0.98127256409500085</v>
      </c>
      <c r="D57" s="31">
        <f>'Simulacion sistema (hoja4)'!BI62</f>
        <v>0.9880667936448031</v>
      </c>
      <c r="E57" s="65">
        <f t="shared" si="2"/>
        <v>20346271.414733786</v>
      </c>
      <c r="F57" s="63"/>
      <c r="G57" s="63"/>
      <c r="I57"/>
      <c r="J57" s="12"/>
      <c r="K57" s="12"/>
    </row>
    <row r="58" spans="2:11">
      <c r="B58" s="2">
        <f t="shared" si="3"/>
        <v>53</v>
      </c>
      <c r="C58" s="31">
        <f>'Simulacion sistema (hoja4)'!BH63</f>
        <v>0.96883409174687563</v>
      </c>
      <c r="D58" s="31">
        <f>'Simulacion sistema (hoja4)'!BI63</f>
        <v>0.98632359841672768</v>
      </c>
      <c r="E58" s="65">
        <f t="shared" si="2"/>
        <v>20310375.538597256</v>
      </c>
      <c r="F58" s="63"/>
      <c r="G58" s="63"/>
      <c r="I58"/>
      <c r="J58" s="12"/>
      <c r="K58" s="12"/>
    </row>
    <row r="59" spans="2:11">
      <c r="B59" s="2">
        <f t="shared" si="3"/>
        <v>54</v>
      </c>
      <c r="C59" s="31">
        <f>'Simulacion sistema (hoja4)'!BH64</f>
        <v>0.9778455612686453</v>
      </c>
      <c r="D59" s="31">
        <f>'Simulacion sistema (hoja4)'!BI64</f>
        <v>0.98998845056030449</v>
      </c>
      <c r="E59" s="65">
        <f t="shared" si="2"/>
        <v>20385842.17393779</v>
      </c>
      <c r="F59" s="63"/>
      <c r="G59" s="63"/>
      <c r="I59"/>
      <c r="J59" s="12"/>
      <c r="K59" s="12"/>
    </row>
    <row r="60" spans="2:11">
      <c r="B60" s="2">
        <f t="shared" si="3"/>
        <v>55</v>
      </c>
      <c r="C60" s="31">
        <f>'Simulacion sistema (hoja4)'!BH65</f>
        <v>0.97437827009467348</v>
      </c>
      <c r="D60" s="31">
        <f>'Simulacion sistema (hoja4)'!BI65</f>
        <v>0.98781279923426124</v>
      </c>
      <c r="E60" s="65">
        <f t="shared" si="2"/>
        <v>20341041.161831908</v>
      </c>
      <c r="F60" s="63"/>
      <c r="G60" s="63"/>
      <c r="I60"/>
      <c r="J60" s="12"/>
      <c r="K60" s="12"/>
    </row>
    <row r="61" spans="2:11">
      <c r="B61" s="2">
        <f t="shared" si="3"/>
        <v>56</v>
      </c>
      <c r="C61" s="31">
        <f>'Simulacion sistema (hoja4)'!BH66</f>
        <v>0.97032367478716997</v>
      </c>
      <c r="D61" s="31">
        <f>'Simulacion sistema (hoja4)'!BI66</f>
        <v>0.98507064558309876</v>
      </c>
      <c r="E61" s="65">
        <f t="shared" si="2"/>
        <v>20284574.733847171</v>
      </c>
      <c r="F61" s="63"/>
      <c r="G61" s="63"/>
      <c r="I61"/>
      <c r="J61" s="12"/>
      <c r="K61" s="12"/>
    </row>
    <row r="62" spans="2:11">
      <c r="B62" s="2">
        <f t="shared" si="3"/>
        <v>57</v>
      </c>
      <c r="C62" s="31">
        <f>'Simulacion sistema (hoja4)'!BH67</f>
        <v>0.96715140115889919</v>
      </c>
      <c r="D62" s="31">
        <f>'Simulacion sistema (hoja4)'!BI67</f>
        <v>0.98410010421504923</v>
      </c>
      <c r="E62" s="65">
        <f t="shared" si="2"/>
        <v>20264589.345996294</v>
      </c>
      <c r="F62" s="63"/>
      <c r="G62" s="63"/>
      <c r="I62"/>
      <c r="J62" s="12"/>
      <c r="K62" s="12"/>
    </row>
    <row r="63" spans="2:11">
      <c r="B63" s="2">
        <f t="shared" si="3"/>
        <v>58</v>
      </c>
      <c r="C63" s="31">
        <f>'Simulacion sistema (hoja4)'!BH68</f>
        <v>0.98206379343929717</v>
      </c>
      <c r="D63" s="31">
        <f>'Simulacion sistema (hoja4)'!BI68</f>
        <v>0.98952401953708835</v>
      </c>
      <c r="E63" s="65">
        <f t="shared" si="2"/>
        <v>20376278.610307723</v>
      </c>
      <c r="F63" s="63"/>
      <c r="G63" s="63"/>
      <c r="I63"/>
      <c r="J63" s="12"/>
      <c r="K63" s="12"/>
    </row>
    <row r="64" spans="2:11">
      <c r="B64" s="2">
        <f t="shared" si="3"/>
        <v>59</v>
      </c>
      <c r="C64" s="31">
        <f>'Simulacion sistema (hoja4)'!BH69</f>
        <v>0.98159316756642734</v>
      </c>
      <c r="D64" s="31">
        <f>'Simulacion sistema (hoja4)'!BI69</f>
        <v>0.98968902114967183</v>
      </c>
      <c r="E64" s="65">
        <f t="shared" si="2"/>
        <v>20379676.323514041</v>
      </c>
      <c r="F64" s="63"/>
      <c r="G64" s="63"/>
      <c r="I64"/>
      <c r="J64" s="12"/>
      <c r="K64" s="12"/>
    </row>
    <row r="65" spans="2:11">
      <c r="B65" s="2">
        <f t="shared" si="3"/>
        <v>60</v>
      </c>
      <c r="C65" s="31">
        <f>'Simulacion sistema (hoja4)'!BH70</f>
        <v>0.97636516907677451</v>
      </c>
      <c r="D65" s="31">
        <f>'Simulacion sistema (hoja4)'!BI70</f>
        <v>0.98667202064180726</v>
      </c>
      <c r="E65" s="65">
        <f t="shared" si="2"/>
        <v>20317550.249056093</v>
      </c>
      <c r="F65" s="63"/>
      <c r="G65" s="63"/>
      <c r="I65"/>
      <c r="J65" s="12"/>
      <c r="K65" s="12"/>
    </row>
    <row r="66" spans="2:11">
      <c r="B66" s="2">
        <f t="shared" si="3"/>
        <v>61</v>
      </c>
      <c r="C66" s="31">
        <f>'Simulacion sistema (hoja4)'!BH71</f>
        <v>0.97340849520342554</v>
      </c>
      <c r="D66" s="31">
        <f>'Simulacion sistema (hoja4)'!BI71</f>
        <v>0.98678121090954551</v>
      </c>
      <c r="E66" s="65">
        <f t="shared" si="2"/>
        <v>20319798.69504936</v>
      </c>
      <c r="F66" s="63"/>
      <c r="G66" s="63"/>
      <c r="I66"/>
      <c r="J66" s="12"/>
      <c r="K66" s="12"/>
    </row>
    <row r="67" spans="2:11">
      <c r="B67" s="2">
        <f t="shared" si="3"/>
        <v>62</v>
      </c>
      <c r="C67" s="31">
        <f>'Simulacion sistema (hoja4)'!BH72</f>
        <v>0.97289343485577973</v>
      </c>
      <c r="D67" s="31">
        <f>'Simulacion sistema (hoja4)'!BI72</f>
        <v>0.98636663710478811</v>
      </c>
      <c r="E67" s="65">
        <f t="shared" si="2"/>
        <v>20311261.791261796</v>
      </c>
      <c r="F67" s="63"/>
      <c r="G67" s="63"/>
      <c r="I67"/>
      <c r="J67" s="12"/>
      <c r="K67" s="12"/>
    </row>
    <row r="68" spans="2:11">
      <c r="B68" s="2">
        <f t="shared" si="3"/>
        <v>63</v>
      </c>
      <c r="C68" s="31">
        <f>'Simulacion sistema (hoja4)'!BH73</f>
        <v>0.97637825099438302</v>
      </c>
      <c r="D68" s="31">
        <f>'Simulacion sistema (hoja4)'!BI73</f>
        <v>0.98754100085931185</v>
      </c>
      <c r="E68" s="65">
        <f t="shared" si="2"/>
        <v>20335444.28969495</v>
      </c>
      <c r="F68" s="63"/>
      <c r="G68" s="63"/>
      <c r="I68"/>
      <c r="J68" s="12"/>
      <c r="K68" s="12"/>
    </row>
    <row r="69" spans="2:11">
      <c r="B69" s="2">
        <f t="shared" si="3"/>
        <v>64</v>
      </c>
      <c r="C69" s="31">
        <f>'Simulacion sistema (hoja4)'!BH74</f>
        <v>0.97929544286781345</v>
      </c>
      <c r="D69" s="31">
        <f>'Simulacion sistema (hoja4)'!BI74</f>
        <v>0.984530317137847</v>
      </c>
      <c r="E69" s="65">
        <f t="shared" si="2"/>
        <v>20273448.290502548</v>
      </c>
      <c r="F69" s="63"/>
      <c r="G69" s="63"/>
      <c r="I69"/>
      <c r="J69" s="12"/>
      <c r="K69" s="12"/>
    </row>
    <row r="70" spans="2:11">
      <c r="B70" s="2">
        <f t="shared" si="3"/>
        <v>65</v>
      </c>
      <c r="C70" s="31">
        <f>'Simulacion sistema (hoja4)'!BH75</f>
        <v>0.97544553439079817</v>
      </c>
      <c r="D70" s="31">
        <f>'Simulacion sistema (hoja4)'!BI75</f>
        <v>0.98325129467951222</v>
      </c>
      <c r="E70" s="65">
        <f t="shared" si="2"/>
        <v>20247110.660040516</v>
      </c>
      <c r="F70" s="63"/>
      <c r="G70" s="63"/>
      <c r="I70"/>
      <c r="J70" s="12"/>
      <c r="K70" s="12"/>
    </row>
    <row r="71" spans="2:11">
      <c r="B71" s="2">
        <f t="shared" si="3"/>
        <v>66</v>
      </c>
      <c r="C71" s="31">
        <f>'Simulacion sistema (hoja4)'!BH76</f>
        <v>0.97594204865237844</v>
      </c>
      <c r="D71" s="31">
        <f>'Simulacion sistema (hoja4)'!BI76</f>
        <v>0.98669233070195717</v>
      </c>
      <c r="E71" s="65">
        <f t="shared" ref="E71:E134" si="5">+D71*$F$1*$F$2</f>
        <v>20317968.473814704</v>
      </c>
      <c r="F71" s="63"/>
      <c r="G71" s="63"/>
      <c r="I71"/>
      <c r="J71" s="12"/>
      <c r="K71" s="12"/>
    </row>
    <row r="72" spans="2:11">
      <c r="B72" s="2">
        <f t="shared" ref="B72:B135" si="6">+B71+1</f>
        <v>67</v>
      </c>
      <c r="C72" s="31">
        <f>'Simulacion sistema (hoja4)'!BH77</f>
        <v>0.98078253850674668</v>
      </c>
      <c r="D72" s="31">
        <f>'Simulacion sistema (hoja4)'!BI77</f>
        <v>0.98718217108557782</v>
      </c>
      <c r="E72" s="65">
        <f t="shared" si="5"/>
        <v>20328055.266994216</v>
      </c>
      <c r="F72" s="63"/>
      <c r="G72" s="63"/>
      <c r="I72"/>
      <c r="J72" s="12"/>
      <c r="K72" s="12"/>
    </row>
    <row r="73" spans="2:11">
      <c r="B73" s="2">
        <f t="shared" si="6"/>
        <v>68</v>
      </c>
      <c r="C73" s="31">
        <f>'Simulacion sistema (hoja4)'!BH78</f>
        <v>0.97775160335838618</v>
      </c>
      <c r="D73" s="31">
        <f>'Simulacion sistema (hoja4)'!BI78</f>
        <v>0.98489753966493399</v>
      </c>
      <c r="E73" s="65">
        <f t="shared" si="5"/>
        <v>20281010.136780322</v>
      </c>
      <c r="F73" s="63"/>
      <c r="G73" s="63"/>
      <c r="I73"/>
      <c r="J73" s="12"/>
      <c r="K73" s="12"/>
    </row>
    <row r="74" spans="2:11">
      <c r="B74" s="2">
        <f t="shared" si="6"/>
        <v>69</v>
      </c>
      <c r="C74" s="31">
        <f>'Simulacion sistema (hoja4)'!BH79</f>
        <v>0.97147399605071905</v>
      </c>
      <c r="D74" s="31">
        <f>'Simulacion sistema (hoja4)'!BI79</f>
        <v>0.98451023488211065</v>
      </c>
      <c r="E74" s="65">
        <f t="shared" si="5"/>
        <v>20273034.756692424</v>
      </c>
      <c r="F74" s="63"/>
      <c r="G74" s="63"/>
      <c r="I74"/>
      <c r="J74" s="12"/>
      <c r="K74" s="12"/>
    </row>
    <row r="75" spans="2:11">
      <c r="B75" s="2">
        <f t="shared" si="6"/>
        <v>70</v>
      </c>
      <c r="C75" s="31">
        <f>'Simulacion sistema (hoja4)'!BH80</f>
        <v>0.97197204690999484</v>
      </c>
      <c r="D75" s="31">
        <f>'Simulacion sistema (hoja4)'!BI80</f>
        <v>0.98789706441594016</v>
      </c>
      <c r="E75" s="65">
        <f t="shared" si="5"/>
        <v>20342776.350453038</v>
      </c>
      <c r="F75" s="63"/>
      <c r="G75" s="63"/>
      <c r="I75"/>
      <c r="J75" s="12"/>
      <c r="K75" s="12"/>
    </row>
    <row r="76" spans="2:11">
      <c r="B76" s="2">
        <f t="shared" si="6"/>
        <v>71</v>
      </c>
      <c r="C76" s="31">
        <f>'Simulacion sistema (hoja4)'!BH81</f>
        <v>0.97683910269424246</v>
      </c>
      <c r="D76" s="31">
        <f>'Simulacion sistema (hoja4)'!BI81</f>
        <v>0.98837262795382375</v>
      </c>
      <c r="E76" s="65">
        <f t="shared" si="5"/>
        <v>20352569.154825136</v>
      </c>
      <c r="F76" s="63"/>
      <c r="G76" s="63"/>
      <c r="I76"/>
      <c r="J76" s="12"/>
      <c r="K76" s="12"/>
    </row>
    <row r="77" spans="2:11">
      <c r="B77" s="2">
        <f t="shared" si="6"/>
        <v>72</v>
      </c>
      <c r="C77" s="31">
        <f>'Simulacion sistema (hoja4)'!BH82</f>
        <v>0.9720219082399908</v>
      </c>
      <c r="D77" s="31">
        <f>'Simulacion sistema (hoja4)'!BI82</f>
        <v>0.98430036461112114</v>
      </c>
      <c r="E77" s="65">
        <f t="shared" si="5"/>
        <v>20268713.108072206</v>
      </c>
      <c r="F77" s="63"/>
      <c r="G77" s="63"/>
      <c r="I77"/>
      <c r="J77" s="12"/>
      <c r="K77" s="12"/>
    </row>
    <row r="78" spans="2:11">
      <c r="B78" s="2">
        <f t="shared" si="6"/>
        <v>73</v>
      </c>
      <c r="C78" s="31">
        <f>'Simulacion sistema (hoja4)'!BH83</f>
        <v>0.97850341111109396</v>
      </c>
      <c r="D78" s="31">
        <f>'Simulacion sistema (hoja4)'!BI83</f>
        <v>0.98623404145846372</v>
      </c>
      <c r="E78" s="65">
        <f t="shared" si="5"/>
        <v>20308531.381712686</v>
      </c>
      <c r="F78" s="63"/>
      <c r="G78" s="63"/>
      <c r="I78"/>
      <c r="J78" s="12"/>
      <c r="K78" s="12"/>
    </row>
    <row r="79" spans="2:11">
      <c r="B79" s="2">
        <f t="shared" si="6"/>
        <v>74</v>
      </c>
      <c r="C79" s="31">
        <f>'Simulacion sistema (hoja4)'!BH84</f>
        <v>0.9747136324051815</v>
      </c>
      <c r="D79" s="31">
        <f>'Simulacion sistema (hoja4)'!BI84</f>
        <v>0.98608739795040579</v>
      </c>
      <c r="E79" s="65">
        <f t="shared" si="5"/>
        <v>20305511.698594756</v>
      </c>
      <c r="F79" s="63"/>
      <c r="G79" s="63"/>
      <c r="I79"/>
      <c r="J79" s="12"/>
      <c r="K79" s="12"/>
    </row>
    <row r="80" spans="2:11">
      <c r="B80" s="2">
        <f t="shared" si="6"/>
        <v>75</v>
      </c>
      <c r="C80" s="31">
        <f>'Simulacion sistema (hoja4)'!BH85</f>
        <v>0.97483300981473697</v>
      </c>
      <c r="D80" s="31">
        <f>'Simulacion sistema (hoja4)'!BI85</f>
        <v>0.98730511940857846</v>
      </c>
      <c r="E80" s="65">
        <f t="shared" si="5"/>
        <v>20330587.01886145</v>
      </c>
      <c r="F80" s="63"/>
      <c r="G80" s="63"/>
      <c r="I80"/>
      <c r="J80" s="12"/>
      <c r="K80" s="12"/>
    </row>
    <row r="81" spans="2:11">
      <c r="B81" s="2">
        <f t="shared" si="6"/>
        <v>76</v>
      </c>
      <c r="C81" s="31">
        <f>'Simulacion sistema (hoja4)'!BH86</f>
        <v>0.97860840798829785</v>
      </c>
      <c r="D81" s="31">
        <f>'Simulacion sistema (hoja4)'!BI86</f>
        <v>0.98698919387537165</v>
      </c>
      <c r="E81" s="65">
        <f t="shared" si="5"/>
        <v>20324081.480281651</v>
      </c>
      <c r="F81" s="63"/>
      <c r="G81" s="63"/>
      <c r="I81"/>
      <c r="J81" s="12"/>
      <c r="K81" s="12"/>
    </row>
    <row r="82" spans="2:11">
      <c r="B82" s="2">
        <f t="shared" si="6"/>
        <v>77</v>
      </c>
      <c r="C82" s="31">
        <f>'Simulacion sistema (hoja4)'!BH87</f>
        <v>0.96880630055688954</v>
      </c>
      <c r="D82" s="31">
        <f>'Simulacion sistema (hoja4)'!BI87</f>
        <v>0.98894973327801161</v>
      </c>
      <c r="E82" s="65">
        <f t="shared" si="5"/>
        <v>20364452.907660816</v>
      </c>
      <c r="F82" s="63"/>
      <c r="G82" s="63"/>
      <c r="I82"/>
      <c r="J82" s="12"/>
      <c r="K82" s="12"/>
    </row>
    <row r="83" spans="2:11">
      <c r="B83" s="2">
        <f t="shared" si="6"/>
        <v>78</v>
      </c>
      <c r="C83" s="31">
        <f>'Simulacion sistema (hoja4)'!BH88</f>
        <v>0.97719790166125775</v>
      </c>
      <c r="D83" s="31">
        <f>'Simulacion sistema (hoja4)'!BI88</f>
        <v>0.98569193265317034</v>
      </c>
      <c r="E83" s="65">
        <f t="shared" si="5"/>
        <v>20297368.277194086</v>
      </c>
      <c r="F83" s="63"/>
      <c r="G83" s="63"/>
      <c r="I83"/>
      <c r="J83" s="12"/>
      <c r="K83" s="12"/>
    </row>
    <row r="84" spans="2:11">
      <c r="B84" s="2">
        <f t="shared" si="6"/>
        <v>79</v>
      </c>
      <c r="C84" s="31">
        <f>'Simulacion sistema (hoja4)'!BH89</f>
        <v>0.9663470452245535</v>
      </c>
      <c r="D84" s="31">
        <f>'Simulacion sistema (hoja4)'!BI89</f>
        <v>0.98568961451957537</v>
      </c>
      <c r="E84" s="65">
        <f t="shared" si="5"/>
        <v>20297320.542187098</v>
      </c>
      <c r="F84" s="63"/>
      <c r="G84" s="63"/>
      <c r="I84"/>
      <c r="J84" s="12"/>
      <c r="K84" s="12"/>
    </row>
    <row r="85" spans="2:11">
      <c r="B85" s="2">
        <f t="shared" si="6"/>
        <v>80</v>
      </c>
      <c r="C85" s="31">
        <f>'Simulacion sistema (hoja4)'!BH90</f>
        <v>0.97538067182882293</v>
      </c>
      <c r="D85" s="31">
        <f>'Simulacion sistema (hoja4)'!BI90</f>
        <v>0.9845875131804066</v>
      </c>
      <c r="E85" s="65">
        <f t="shared" si="5"/>
        <v>20274626.071410932</v>
      </c>
      <c r="F85" s="63"/>
      <c r="G85" s="63"/>
      <c r="I85"/>
      <c r="J85" s="12"/>
      <c r="K85" s="12"/>
    </row>
    <row r="86" spans="2:11">
      <c r="B86" s="2">
        <f t="shared" si="6"/>
        <v>81</v>
      </c>
      <c r="C86" s="31">
        <f>'Simulacion sistema (hoja4)'!BH91</f>
        <v>0.98002145750777481</v>
      </c>
      <c r="D86" s="31">
        <f>'Simulacion sistema (hoja4)'!BI91</f>
        <v>0.98612010254977378</v>
      </c>
      <c r="E86" s="65">
        <f t="shared" si="5"/>
        <v>20306185.151704941</v>
      </c>
      <c r="F86" s="63"/>
      <c r="G86" s="63"/>
      <c r="I86"/>
      <c r="J86" s="12"/>
      <c r="K86" s="12"/>
    </row>
    <row r="87" spans="2:11">
      <c r="B87" s="2">
        <f t="shared" si="6"/>
        <v>82</v>
      </c>
      <c r="C87" s="31">
        <f>'Simulacion sistema (hoja4)'!BH92</f>
        <v>0.97242860830835243</v>
      </c>
      <c r="D87" s="31">
        <f>'Simulacion sistema (hoja4)'!BI92</f>
        <v>0.98643021895755489</v>
      </c>
      <c r="E87" s="65">
        <f t="shared" si="5"/>
        <v>20312571.068773974</v>
      </c>
      <c r="F87" s="63"/>
      <c r="G87" s="63"/>
      <c r="I87"/>
      <c r="J87" s="12"/>
      <c r="K87" s="12"/>
    </row>
    <row r="88" spans="2:11">
      <c r="B88" s="2">
        <f t="shared" si="6"/>
        <v>83</v>
      </c>
      <c r="C88" s="31">
        <f>'Simulacion sistema (hoja4)'!BH93</f>
        <v>0.98266291941843464</v>
      </c>
      <c r="D88" s="31">
        <f>'Simulacion sistema (hoja4)'!BI93</f>
        <v>0.98858323202217724</v>
      </c>
      <c r="E88" s="65">
        <f t="shared" si="5"/>
        <v>20356905.913800675</v>
      </c>
      <c r="F88" s="63"/>
      <c r="G88" s="63"/>
      <c r="H88" s="72"/>
      <c r="I88" s="12"/>
      <c r="J88" s="12"/>
      <c r="K88" s="12"/>
    </row>
    <row r="89" spans="2:11">
      <c r="B89" s="2">
        <f t="shared" si="6"/>
        <v>84</v>
      </c>
      <c r="C89" s="31">
        <f>'Simulacion sistema (hoja4)'!BH94</f>
        <v>0.96958326223371505</v>
      </c>
      <c r="D89" s="31">
        <f>'Simulacion sistema (hoja4)'!BI94</f>
        <v>0.98544000205936888</v>
      </c>
      <c r="E89" s="65">
        <f t="shared" si="5"/>
        <v>20292180.522406522</v>
      </c>
      <c r="F89" s="63"/>
      <c r="G89" s="63"/>
      <c r="H89" s="72"/>
      <c r="I89" s="12"/>
      <c r="J89" s="12"/>
      <c r="K89" s="12"/>
    </row>
    <row r="90" spans="2:11">
      <c r="B90" s="2">
        <f t="shared" si="6"/>
        <v>85</v>
      </c>
      <c r="C90" s="31">
        <f>'Simulacion sistema (hoja4)'!BH95</f>
        <v>0.97854637766585162</v>
      </c>
      <c r="D90" s="31">
        <f>'Simulacion sistema (hoja4)'!BI95</f>
        <v>0.98831707110598499</v>
      </c>
      <c r="E90" s="65">
        <f t="shared" si="5"/>
        <v>20351425.128214441</v>
      </c>
      <c r="F90" s="63"/>
      <c r="G90" s="63"/>
      <c r="H90" s="72"/>
      <c r="I90" s="12"/>
      <c r="J90" s="12"/>
      <c r="K90" s="12"/>
    </row>
    <row r="91" spans="2:11">
      <c r="B91" s="2">
        <f t="shared" si="6"/>
        <v>86</v>
      </c>
      <c r="C91" s="31">
        <f>'Simulacion sistema (hoja4)'!BH96</f>
        <v>0.97661403183365014</v>
      </c>
      <c r="D91" s="31">
        <f>'Simulacion sistema (hoja4)'!BI96</f>
        <v>0.98736980109620009</v>
      </c>
      <c r="E91" s="65">
        <f t="shared" si="5"/>
        <v>20331918.944172952</v>
      </c>
      <c r="F91" s="63"/>
      <c r="G91" s="63"/>
      <c r="H91" s="72"/>
      <c r="I91" s="12"/>
      <c r="J91" s="12"/>
      <c r="K91" s="12"/>
    </row>
    <row r="92" spans="2:11">
      <c r="B92" s="2">
        <f t="shared" si="6"/>
        <v>87</v>
      </c>
      <c r="C92" s="31">
        <f>'Simulacion sistema (hoja4)'!BH97</f>
        <v>0.97933323378969162</v>
      </c>
      <c r="D92" s="31">
        <f>'Simulacion sistema (hoja4)'!BI97</f>
        <v>0.98759442384478802</v>
      </c>
      <c r="E92" s="65">
        <f t="shared" si="5"/>
        <v>20336544.375811875</v>
      </c>
      <c r="F92" s="63"/>
      <c r="G92" s="63"/>
      <c r="H92" s="72"/>
      <c r="I92" s="12"/>
      <c r="J92" s="12"/>
      <c r="K92" s="12"/>
    </row>
    <row r="93" spans="2:11">
      <c r="B93" s="2">
        <f t="shared" si="6"/>
        <v>88</v>
      </c>
      <c r="C93" s="31">
        <f>'Simulacion sistema (hoja4)'!BH98</f>
        <v>0.97329510137120567</v>
      </c>
      <c r="D93" s="31">
        <f>'Simulacion sistema (hoja4)'!BI98</f>
        <v>0.98758215909125846</v>
      </c>
      <c r="E93" s="65">
        <f t="shared" si="5"/>
        <v>20336291.820007194</v>
      </c>
      <c r="F93" s="63"/>
      <c r="G93" s="63"/>
      <c r="H93" s="72"/>
      <c r="I93" s="12"/>
      <c r="J93" s="12"/>
      <c r="K93" s="12"/>
    </row>
    <row r="94" spans="2:11">
      <c r="B94" s="2">
        <f t="shared" si="6"/>
        <v>89</v>
      </c>
      <c r="C94" s="31">
        <f>'Simulacion sistema (hoja4)'!BH99</f>
        <v>0.97830418848449741</v>
      </c>
      <c r="D94" s="31">
        <f>'Simulacion sistema (hoja4)'!BI99</f>
        <v>0.98540834035954694</v>
      </c>
      <c r="E94" s="65">
        <f t="shared" si="5"/>
        <v>20291528.544683792</v>
      </c>
      <c r="F94" s="63"/>
      <c r="G94" s="63"/>
      <c r="H94" s="72"/>
      <c r="I94" s="12"/>
      <c r="J94" s="12"/>
      <c r="K94" s="12"/>
    </row>
    <row r="95" spans="2:11">
      <c r="B95" s="2">
        <f t="shared" si="6"/>
        <v>90</v>
      </c>
      <c r="C95" s="31">
        <f>'Simulacion sistema (hoja4)'!BH100</f>
        <v>0.97293580187988338</v>
      </c>
      <c r="D95" s="31">
        <f>'Simulacion sistema (hoja4)'!BI100</f>
        <v>0.98382227387246879</v>
      </c>
      <c r="E95" s="65">
        <f t="shared" si="5"/>
        <v>20258868.263581876</v>
      </c>
      <c r="F95" s="63"/>
      <c r="G95" s="63"/>
      <c r="H95" s="72"/>
      <c r="I95" s="12"/>
      <c r="J95" s="12"/>
      <c r="K95" s="12"/>
    </row>
    <row r="96" spans="2:11">
      <c r="B96" s="2">
        <f t="shared" si="6"/>
        <v>91</v>
      </c>
      <c r="C96" s="31">
        <f>'Simulacion sistema (hoja4)'!BH101</f>
        <v>0.98045727607878341</v>
      </c>
      <c r="D96" s="31">
        <f>'Simulacion sistema (hoja4)'!BI101</f>
        <v>0.98753441236477923</v>
      </c>
      <c r="E96" s="65">
        <f t="shared" si="5"/>
        <v>20335308.619415533</v>
      </c>
      <c r="F96" s="63"/>
      <c r="G96" s="63"/>
      <c r="H96" s="72"/>
      <c r="I96" s="12"/>
      <c r="J96" s="12"/>
      <c r="K96" s="12"/>
    </row>
    <row r="97" spans="2:11">
      <c r="B97" s="2">
        <f t="shared" si="6"/>
        <v>92</v>
      </c>
      <c r="C97" s="31">
        <f>'Simulacion sistema (hoja4)'!BH102</f>
        <v>0.97461719567849703</v>
      </c>
      <c r="D97" s="31">
        <f>'Simulacion sistema (hoja4)'!BI102</f>
        <v>0.98290769376977127</v>
      </c>
      <c r="E97" s="65">
        <f t="shared" si="5"/>
        <v>20240035.230107129</v>
      </c>
      <c r="F97" s="63"/>
      <c r="G97" s="63"/>
      <c r="H97" s="72"/>
      <c r="I97" s="12"/>
      <c r="J97" s="12"/>
      <c r="K97" s="12"/>
    </row>
    <row r="98" spans="2:11">
      <c r="B98" s="2">
        <f t="shared" si="6"/>
        <v>93</v>
      </c>
      <c r="C98" s="31">
        <f>'Simulacion sistema (hoja4)'!BH103</f>
        <v>0.96612342232871129</v>
      </c>
      <c r="D98" s="31">
        <f>'Simulacion sistema (hoja4)'!BI103</f>
        <v>0.98253654806680335</v>
      </c>
      <c r="E98" s="65">
        <f t="shared" si="5"/>
        <v>20232392.597791616</v>
      </c>
      <c r="F98" s="63"/>
      <c r="G98" s="63"/>
      <c r="H98" s="72"/>
      <c r="I98" s="12"/>
      <c r="J98" s="12"/>
      <c r="K98" s="12"/>
    </row>
    <row r="99" spans="2:11">
      <c r="B99" s="2">
        <f t="shared" si="6"/>
        <v>94</v>
      </c>
      <c r="C99" s="31">
        <f>'Simulacion sistema (hoja4)'!BH104</f>
        <v>0.97688472418566097</v>
      </c>
      <c r="D99" s="31">
        <f>'Simulacion sistema (hoja4)'!BI104</f>
        <v>0.98621558794440745</v>
      </c>
      <c r="E99" s="65">
        <f t="shared" si="5"/>
        <v>20308151.386951242</v>
      </c>
      <c r="F99" s="63"/>
      <c r="G99" s="63"/>
      <c r="H99" s="72"/>
      <c r="I99" s="12"/>
      <c r="J99" s="12"/>
      <c r="K99" s="12"/>
    </row>
    <row r="100" spans="2:11">
      <c r="B100" s="2">
        <f t="shared" si="6"/>
        <v>95</v>
      </c>
      <c r="C100" s="31">
        <f>'Simulacion sistema (hoja4)'!BH105</f>
        <v>0.97129031761560181</v>
      </c>
      <c r="D100" s="31">
        <f>'Simulacion sistema (hoja4)'!BI105</f>
        <v>0.98694026113230382</v>
      </c>
      <c r="E100" s="65">
        <f t="shared" si="5"/>
        <v>20323073.8572364</v>
      </c>
      <c r="F100" s="63"/>
      <c r="G100" s="63"/>
      <c r="H100" s="72"/>
      <c r="I100" s="12"/>
      <c r="J100" s="12"/>
      <c r="K100" s="12"/>
    </row>
    <row r="101" spans="2:11">
      <c r="B101" s="2">
        <f t="shared" si="6"/>
        <v>96</v>
      </c>
      <c r="C101" s="31">
        <f>'Simulacion sistema (hoja4)'!BH106</f>
        <v>0.9780714009323368</v>
      </c>
      <c r="D101" s="31">
        <f>'Simulacion sistema (hoja4)'!BI106</f>
        <v>0.98939657686966287</v>
      </c>
      <c r="E101" s="65">
        <f t="shared" si="5"/>
        <v>20373654.310900096</v>
      </c>
      <c r="F101" s="63"/>
      <c r="G101" s="63"/>
      <c r="H101" s="72"/>
      <c r="I101" s="12"/>
      <c r="J101" s="12"/>
      <c r="K101" s="12"/>
    </row>
    <row r="102" spans="2:11">
      <c r="B102" s="2">
        <f t="shared" si="6"/>
        <v>97</v>
      </c>
      <c r="C102" s="31">
        <f>'Simulacion sistema (hoja4)'!BH107</f>
        <v>0.9801532788749634</v>
      </c>
      <c r="D102" s="31">
        <f>'Simulacion sistema (hoja4)'!BI107</f>
        <v>0.98769476753921415</v>
      </c>
      <c r="E102" s="65">
        <f t="shared" si="5"/>
        <v>20338610.653167497</v>
      </c>
      <c r="F102" s="63"/>
      <c r="G102" s="63"/>
      <c r="H102" s="72"/>
      <c r="I102" s="12"/>
      <c r="J102" s="12"/>
      <c r="K102" s="12"/>
    </row>
    <row r="103" spans="2:11">
      <c r="B103" s="2">
        <f t="shared" si="6"/>
        <v>98</v>
      </c>
      <c r="C103" s="31">
        <f>'Simulacion sistema (hoja4)'!BH108</f>
        <v>0.9761942578631998</v>
      </c>
      <c r="D103" s="31">
        <f>'Simulacion sistema (hoja4)'!BI108</f>
        <v>0.98848739399930141</v>
      </c>
      <c r="E103" s="65">
        <f t="shared" si="5"/>
        <v>20354932.417233612</v>
      </c>
      <c r="F103" s="63"/>
      <c r="G103" s="63"/>
      <c r="H103" s="72"/>
      <c r="I103" s="12"/>
      <c r="J103" s="12"/>
      <c r="K103" s="12"/>
    </row>
    <row r="104" spans="2:11">
      <c r="B104" s="2">
        <f t="shared" si="6"/>
        <v>99</v>
      </c>
      <c r="C104" s="31">
        <f>'Simulacion sistema (hoja4)'!BH109</f>
        <v>0.97161214283246389</v>
      </c>
      <c r="D104" s="31">
        <f>'Simulacion sistema (hoja4)'!BI109</f>
        <v>0.98805838597019524</v>
      </c>
      <c r="E104" s="65">
        <f t="shared" si="5"/>
        <v>20346098.28389826</v>
      </c>
      <c r="F104" s="63"/>
      <c r="G104" s="63"/>
      <c r="H104" s="72"/>
      <c r="I104" s="12"/>
      <c r="J104" s="12"/>
      <c r="K104" s="12"/>
    </row>
    <row r="105" spans="2:11">
      <c r="B105" s="2">
        <f t="shared" si="6"/>
        <v>100</v>
      </c>
      <c r="C105" s="31">
        <f>'Simulacion sistema (hoja4)'!BH110</f>
        <v>0.98216374978771592</v>
      </c>
      <c r="D105" s="31">
        <f>'Simulacion sistema (hoja4)'!BI110</f>
        <v>0.98795666280014982</v>
      </c>
      <c r="E105" s="65">
        <f t="shared" si="5"/>
        <v>20344003.600380685</v>
      </c>
      <c r="F105" s="63"/>
      <c r="G105" s="63"/>
      <c r="H105" s="72"/>
      <c r="I105" s="12"/>
      <c r="J105" s="12"/>
      <c r="K105" s="12"/>
    </row>
    <row r="106" spans="2:11">
      <c r="B106" s="2">
        <f t="shared" si="6"/>
        <v>101</v>
      </c>
      <c r="C106" s="31">
        <f>'Simulacion sistema (hoja4)'!BH111</f>
        <v>0.97270681103027645</v>
      </c>
      <c r="D106" s="31">
        <f>'Simulacion sistema (hoja4)'!BI111</f>
        <v>0.98560199120916958</v>
      </c>
      <c r="E106" s="65">
        <f t="shared" si="5"/>
        <v>20295516.202979218</v>
      </c>
      <c r="F106" s="63"/>
      <c r="G106" s="63"/>
      <c r="H106" s="72"/>
      <c r="I106" s="12"/>
      <c r="J106" s="12"/>
      <c r="K106" s="12"/>
    </row>
    <row r="107" spans="2:11">
      <c r="B107" s="2">
        <f t="shared" si="6"/>
        <v>102</v>
      </c>
      <c r="C107" s="31">
        <f>'Simulacion sistema (hoja4)'!BH112</f>
        <v>0.97910449823692425</v>
      </c>
      <c r="D107" s="31">
        <f>'Simulacion sistema (hoja4)'!BI112</f>
        <v>0.98831119645550181</v>
      </c>
      <c r="E107" s="65">
        <f t="shared" si="5"/>
        <v>20351304.157411695</v>
      </c>
      <c r="F107" s="63"/>
      <c r="G107" s="63"/>
      <c r="H107" s="72"/>
      <c r="I107" s="12"/>
      <c r="J107" s="12"/>
      <c r="K107" s="12"/>
    </row>
    <row r="108" spans="2:11">
      <c r="B108" s="2">
        <f t="shared" si="6"/>
        <v>103</v>
      </c>
      <c r="C108" s="31">
        <f>'Simulacion sistema (hoja4)'!BH113</f>
        <v>0.95438115860690531</v>
      </c>
      <c r="D108" s="31">
        <f>'Simulacion sistema (hoja4)'!BI113</f>
        <v>0.98604773894164366</v>
      </c>
      <c r="E108" s="65">
        <f t="shared" si="5"/>
        <v>20304695.040286325</v>
      </c>
      <c r="F108" s="63"/>
      <c r="G108" s="63"/>
      <c r="H108" s="72"/>
      <c r="I108" s="12"/>
      <c r="J108" s="12"/>
      <c r="K108" s="12"/>
    </row>
    <row r="109" spans="2:11">
      <c r="B109" s="2">
        <f t="shared" si="6"/>
        <v>104</v>
      </c>
      <c r="C109" s="31">
        <f>'Simulacion sistema (hoja4)'!BH114</f>
        <v>0.9795672528663999</v>
      </c>
      <c r="D109" s="31">
        <f>'Simulacion sistema (hoja4)'!BI114</f>
        <v>0.9884409405172454</v>
      </c>
      <c r="E109" s="65">
        <f t="shared" si="5"/>
        <v>20353975.847131118</v>
      </c>
      <c r="F109" s="63"/>
      <c r="G109" s="63"/>
      <c r="H109" s="72"/>
      <c r="I109" s="12"/>
      <c r="J109" s="12"/>
      <c r="K109" s="12"/>
    </row>
    <row r="110" spans="2:11">
      <c r="B110" s="2">
        <f t="shared" si="6"/>
        <v>105</v>
      </c>
      <c r="C110" s="31">
        <f>'Simulacion sistema (hoja4)'!BH115</f>
        <v>0.98108468391223902</v>
      </c>
      <c r="D110" s="31">
        <f>'Simulacion sistema (hoja4)'!BI115</f>
        <v>0.98807478015605932</v>
      </c>
      <c r="E110" s="65">
        <f t="shared" si="5"/>
        <v>20346435.872973576</v>
      </c>
      <c r="F110" s="63"/>
      <c r="G110" s="63"/>
      <c r="H110" s="72"/>
      <c r="I110" s="12"/>
      <c r="J110" s="12"/>
      <c r="K110" s="12"/>
    </row>
    <row r="111" spans="2:11">
      <c r="B111" s="2">
        <f t="shared" si="6"/>
        <v>106</v>
      </c>
      <c r="C111" s="31">
        <f>'Simulacion sistema (hoja4)'!BH116</f>
        <v>0.97661504912731834</v>
      </c>
      <c r="D111" s="31">
        <f>'Simulacion sistema (hoja4)'!BI116</f>
        <v>0.98496908640370395</v>
      </c>
      <c r="E111" s="65">
        <f t="shared" si="5"/>
        <v>20282483.427225072</v>
      </c>
      <c r="F111" s="63"/>
      <c r="G111" s="63"/>
      <c r="H111" s="72"/>
      <c r="I111" s="12"/>
      <c r="J111" s="12"/>
      <c r="K111" s="12"/>
    </row>
    <row r="112" spans="2:11">
      <c r="B112" s="2">
        <f t="shared" si="6"/>
        <v>107</v>
      </c>
      <c r="C112" s="31">
        <f>'Simulacion sistema (hoja4)'!BH117</f>
        <v>0.96935356417933727</v>
      </c>
      <c r="D112" s="31">
        <f>'Simulacion sistema (hoja4)'!BI117</f>
        <v>0.98755168878258937</v>
      </c>
      <c r="E112" s="65">
        <f t="shared" si="5"/>
        <v>20335664.375411082</v>
      </c>
      <c r="F112" s="63"/>
      <c r="G112" s="63"/>
      <c r="H112" s="72"/>
      <c r="I112" s="12"/>
      <c r="J112" s="12"/>
      <c r="K112" s="12"/>
    </row>
    <row r="113" spans="2:11">
      <c r="B113" s="2">
        <f t="shared" si="6"/>
        <v>108</v>
      </c>
      <c r="C113" s="31">
        <f>'Simulacion sistema (hoja4)'!BH118</f>
        <v>0.98073743988711759</v>
      </c>
      <c r="D113" s="31">
        <f>'Simulacion sistema (hoja4)'!BI118</f>
        <v>0.98637178866463782</v>
      </c>
      <c r="E113" s="65">
        <f t="shared" si="5"/>
        <v>20311367.872182224</v>
      </c>
      <c r="F113" s="63"/>
      <c r="G113" s="63"/>
      <c r="H113" s="72"/>
      <c r="I113" s="12"/>
      <c r="J113" s="12"/>
      <c r="K113" s="12"/>
    </row>
    <row r="114" spans="2:11">
      <c r="B114" s="2">
        <f t="shared" si="6"/>
        <v>109</v>
      </c>
      <c r="C114" s="31">
        <f>'Simulacion sistema (hoja4)'!BH119</f>
        <v>0.97784920960583588</v>
      </c>
      <c r="D114" s="31">
        <f>'Simulacion sistema (hoja4)'!BI119</f>
        <v>0.98556877319615632</v>
      </c>
      <c r="E114" s="65">
        <f t="shared" si="5"/>
        <v>20294832.17765525</v>
      </c>
      <c r="F114" s="63"/>
      <c r="G114" s="63"/>
      <c r="H114" s="72"/>
      <c r="I114" s="12"/>
      <c r="J114" s="12"/>
      <c r="K114" s="12"/>
    </row>
    <row r="115" spans="2:11">
      <c r="B115" s="2">
        <f t="shared" si="6"/>
        <v>110</v>
      </c>
      <c r="C115" s="31">
        <f>'Simulacion sistema (hoja4)'!BH120</f>
        <v>0.98234145154967323</v>
      </c>
      <c r="D115" s="31">
        <f>'Simulacion sistema (hoja4)'!BI120</f>
        <v>0.98988412105595625</v>
      </c>
      <c r="E115" s="65">
        <f t="shared" si="5"/>
        <v>20383693.820784252</v>
      </c>
      <c r="F115" s="63"/>
      <c r="G115" s="63"/>
      <c r="H115" s="72"/>
      <c r="I115" s="12"/>
      <c r="J115" s="12"/>
      <c r="K115" s="12"/>
    </row>
    <row r="116" spans="2:11">
      <c r="B116" s="2">
        <f t="shared" si="6"/>
        <v>111</v>
      </c>
      <c r="C116" s="31">
        <f>'Simulacion sistema (hoja4)'!BH121</f>
        <v>0.97926274745982789</v>
      </c>
      <c r="D116" s="31">
        <f>'Simulacion sistema (hoja4)'!BI121</f>
        <v>0.98729159257633359</v>
      </c>
      <c r="E116" s="65">
        <f t="shared" si="5"/>
        <v>20330308.474331863</v>
      </c>
      <c r="F116" s="63"/>
      <c r="G116" s="63"/>
      <c r="H116" s="72"/>
      <c r="I116" s="12"/>
      <c r="J116" s="12"/>
      <c r="K116" s="12"/>
    </row>
    <row r="117" spans="2:11">
      <c r="B117" s="2">
        <f t="shared" si="6"/>
        <v>112</v>
      </c>
      <c r="C117" s="31">
        <f>'Simulacion sistema (hoja4)'!BH122</f>
        <v>0.97958271406514819</v>
      </c>
      <c r="D117" s="31">
        <f>'Simulacion sistema (hoja4)'!BI122</f>
        <v>0.988960949794782</v>
      </c>
      <c r="E117" s="65">
        <f t="shared" si="5"/>
        <v>20364683.878174152</v>
      </c>
      <c r="F117" s="63"/>
      <c r="G117" s="63"/>
      <c r="H117" s="72"/>
      <c r="I117" s="12"/>
      <c r="J117" s="12"/>
      <c r="K117" s="12"/>
    </row>
    <row r="118" spans="2:11">
      <c r="B118" s="2">
        <f t="shared" si="6"/>
        <v>113</v>
      </c>
      <c r="C118" s="31">
        <f>'Simulacion sistema (hoja4)'!BH123</f>
        <v>0.97430738385980209</v>
      </c>
      <c r="D118" s="31">
        <f>'Simulacion sistema (hoja4)'!BI123</f>
        <v>0.98665123610029282</v>
      </c>
      <c r="E118" s="65">
        <f t="shared" si="5"/>
        <v>20317122.253777228</v>
      </c>
      <c r="F118" s="63"/>
      <c r="G118" s="63"/>
      <c r="H118" s="72"/>
      <c r="I118" s="12"/>
      <c r="J118" s="12"/>
      <c r="K118" s="12"/>
    </row>
    <row r="119" spans="2:11">
      <c r="B119" s="2">
        <f t="shared" si="6"/>
        <v>114</v>
      </c>
      <c r="C119" s="31">
        <f>'Simulacion sistema (hoja4)'!BH124</f>
        <v>0.97545112901724595</v>
      </c>
      <c r="D119" s="31">
        <f>'Simulacion sistema (hoja4)'!BI124</f>
        <v>0.98537089681966261</v>
      </c>
      <c r="E119" s="65">
        <f t="shared" si="5"/>
        <v>20290757.507310495</v>
      </c>
      <c r="F119" s="63"/>
      <c r="G119" s="63"/>
      <c r="H119" s="72"/>
      <c r="I119" s="12"/>
      <c r="J119" s="12"/>
      <c r="K119" s="12"/>
    </row>
    <row r="120" spans="2:11">
      <c r="B120" s="2">
        <f t="shared" si="6"/>
        <v>115</v>
      </c>
      <c r="C120" s="31">
        <f>'Simulacion sistema (hoja4)'!BH125</f>
        <v>0.98054075368768068</v>
      </c>
      <c r="D120" s="31">
        <f>'Simulacion sistema (hoja4)'!BI125</f>
        <v>0.98751096944476369</v>
      </c>
      <c r="E120" s="65">
        <f t="shared" si="5"/>
        <v>20334825.882806573</v>
      </c>
      <c r="F120" s="63"/>
      <c r="G120" s="63"/>
      <c r="H120" s="72"/>
      <c r="I120" s="12"/>
      <c r="J120" s="12"/>
      <c r="K120" s="12"/>
    </row>
    <row r="121" spans="2:11">
      <c r="B121" s="2">
        <f t="shared" si="6"/>
        <v>116</v>
      </c>
      <c r="C121" s="31">
        <f>'Simulacion sistema (hoja4)'!BH126</f>
        <v>0.96552084351942258</v>
      </c>
      <c r="D121" s="31">
        <f>'Simulacion sistema (hoja4)'!BI126</f>
        <v>0.98683821715666498</v>
      </c>
      <c r="E121" s="65">
        <f t="shared" si="5"/>
        <v>20320972.567690045</v>
      </c>
      <c r="F121" s="63"/>
      <c r="G121" s="63"/>
      <c r="H121" s="72"/>
      <c r="I121" s="12"/>
      <c r="J121" s="12"/>
      <c r="K121" s="12"/>
    </row>
    <row r="122" spans="2:11">
      <c r="B122" s="2">
        <f t="shared" si="6"/>
        <v>117</v>
      </c>
      <c r="C122" s="31">
        <f>'Simulacion sistema (hoja4)'!BH127</f>
        <v>0.97120495890850222</v>
      </c>
      <c r="D122" s="31">
        <f>'Simulacion sistema (hoja4)'!BI127</f>
        <v>0.98611954631204546</v>
      </c>
      <c r="E122" s="65">
        <f t="shared" si="5"/>
        <v>20306173.697657641</v>
      </c>
      <c r="F122" s="63"/>
      <c r="G122" s="63"/>
      <c r="H122" s="72"/>
      <c r="I122" s="12"/>
      <c r="J122" s="12"/>
      <c r="K122" s="12"/>
    </row>
    <row r="123" spans="2:11">
      <c r="B123" s="2">
        <f t="shared" si="6"/>
        <v>118</v>
      </c>
      <c r="C123" s="31">
        <f>'Simulacion sistema (hoja4)'!BH128</f>
        <v>0.97410745077800009</v>
      </c>
      <c r="D123" s="31">
        <f>'Simulacion sistema (hoja4)'!BI128</f>
        <v>0.98916498486839033</v>
      </c>
      <c r="E123" s="65">
        <f t="shared" si="5"/>
        <v>20368885.368409894</v>
      </c>
      <c r="F123" s="63"/>
      <c r="G123" s="63"/>
      <c r="H123" s="72"/>
      <c r="I123" s="12"/>
      <c r="J123" s="12"/>
      <c r="K123" s="12"/>
    </row>
    <row r="124" spans="2:11">
      <c r="B124" s="2">
        <f t="shared" si="6"/>
        <v>119</v>
      </c>
      <c r="C124" s="31">
        <f>'Simulacion sistema (hoja4)'!BH129</f>
        <v>0.97423395812182867</v>
      </c>
      <c r="D124" s="31">
        <f>'Simulacion sistema (hoja4)'!BI129</f>
        <v>0.9845696687624953</v>
      </c>
      <c r="E124" s="65">
        <f t="shared" si="5"/>
        <v>20274258.619157303</v>
      </c>
      <c r="F124" s="63"/>
      <c r="G124" s="63"/>
      <c r="H124" s="72"/>
      <c r="I124" s="12"/>
      <c r="J124" s="12"/>
      <c r="K124" s="12"/>
    </row>
    <row r="125" spans="2:11">
      <c r="B125" s="2">
        <f t="shared" si="6"/>
        <v>120</v>
      </c>
      <c r="C125" s="31">
        <f>'Simulacion sistema (hoja4)'!BH130</f>
        <v>0.97866133478501882</v>
      </c>
      <c r="D125" s="31">
        <f>'Simulacion sistema (hoja4)'!BI130</f>
        <v>0.9881102121673716</v>
      </c>
      <c r="E125" s="65">
        <f t="shared" si="5"/>
        <v>20347165.488950517</v>
      </c>
      <c r="F125" s="63"/>
      <c r="G125" s="63"/>
      <c r="H125" s="72"/>
      <c r="I125" s="12"/>
      <c r="J125" s="12"/>
      <c r="K125" s="12"/>
    </row>
    <row r="126" spans="2:11">
      <c r="B126" s="2">
        <f t="shared" si="6"/>
        <v>121</v>
      </c>
      <c r="C126" s="31">
        <f>'Simulacion sistema (hoja4)'!BH131</f>
        <v>0.9801213448152396</v>
      </c>
      <c r="D126" s="31">
        <f>'Simulacion sistema (hoja4)'!BI131</f>
        <v>0.98805758245926512</v>
      </c>
      <c r="E126" s="65">
        <f t="shared" si="5"/>
        <v>20346081.738001186</v>
      </c>
      <c r="F126" s="63"/>
      <c r="G126" s="63"/>
      <c r="H126" s="72"/>
      <c r="I126" s="12"/>
      <c r="J126" s="12"/>
      <c r="K126" s="12"/>
    </row>
    <row r="127" spans="2:11">
      <c r="B127" s="2">
        <f t="shared" si="6"/>
        <v>122</v>
      </c>
      <c r="C127" s="31">
        <f>'Simulacion sistema (hoja4)'!BH132</f>
        <v>0.97298928668828866</v>
      </c>
      <c r="D127" s="31">
        <f>'Simulacion sistema (hoja4)'!BI132</f>
        <v>0.98762986255806007</v>
      </c>
      <c r="E127" s="65">
        <f t="shared" si="5"/>
        <v>20337274.129795574</v>
      </c>
      <c r="F127" s="63"/>
      <c r="G127" s="63"/>
      <c r="H127" s="72"/>
      <c r="I127" s="12"/>
      <c r="J127" s="12"/>
      <c r="K127" s="12"/>
    </row>
    <row r="128" spans="2:11">
      <c r="B128" s="2">
        <f t="shared" si="6"/>
        <v>123</v>
      </c>
      <c r="C128" s="31">
        <f>'Simulacion sistema (hoja4)'!BH133</f>
        <v>0.9764152565136992</v>
      </c>
      <c r="D128" s="31">
        <f>'Simulacion sistema (hoja4)'!BI133</f>
        <v>0.98840555727440293</v>
      </c>
      <c r="E128" s="65">
        <f t="shared" si="5"/>
        <v>20353247.235394508</v>
      </c>
      <c r="F128" s="63"/>
      <c r="G128" s="63"/>
      <c r="H128" s="72"/>
      <c r="I128" s="12"/>
      <c r="J128" s="12"/>
      <c r="K128" s="12"/>
    </row>
    <row r="129" spans="2:11">
      <c r="B129" s="2">
        <f t="shared" si="6"/>
        <v>124</v>
      </c>
      <c r="C129" s="31">
        <f>'Simulacion sistema (hoja4)'!BH134</f>
        <v>0.98022146776270425</v>
      </c>
      <c r="D129" s="31">
        <f>'Simulacion sistema (hoja4)'!BI134</f>
        <v>0.98778103026772912</v>
      </c>
      <c r="E129" s="65">
        <f t="shared" si="5"/>
        <v>20340386.97527308</v>
      </c>
      <c r="F129" s="63"/>
      <c r="G129" s="63"/>
      <c r="H129" s="72"/>
      <c r="I129" s="12"/>
      <c r="J129" s="12"/>
      <c r="K129" s="12"/>
    </row>
    <row r="130" spans="2:11">
      <c r="B130" s="2">
        <f t="shared" si="6"/>
        <v>125</v>
      </c>
      <c r="C130" s="31">
        <f>'Simulacion sistema (hoja4)'!BH135</f>
        <v>0.97598644624578312</v>
      </c>
      <c r="D130" s="31">
        <f>'Simulacion sistema (hoja4)'!BI135</f>
        <v>0.98718891356794647</v>
      </c>
      <c r="E130" s="65">
        <f t="shared" si="5"/>
        <v>20328194.108191151</v>
      </c>
      <c r="F130" s="63"/>
      <c r="G130" s="63"/>
      <c r="H130" s="72"/>
      <c r="I130" s="12"/>
      <c r="J130" s="12"/>
      <c r="K130" s="12"/>
    </row>
    <row r="131" spans="2:11">
      <c r="B131" s="2">
        <f t="shared" si="6"/>
        <v>126</v>
      </c>
      <c r="C131" s="31">
        <f>'Simulacion sistema (hoja4)'!BH136</f>
        <v>0.96900466976937927</v>
      </c>
      <c r="D131" s="31">
        <f>'Simulacion sistema (hoja4)'!BI136</f>
        <v>0.98795827685226933</v>
      </c>
      <c r="E131" s="65">
        <f t="shared" si="5"/>
        <v>20344036.836941931</v>
      </c>
      <c r="F131" s="63"/>
      <c r="G131" s="63"/>
      <c r="H131" s="72"/>
      <c r="I131" s="12"/>
      <c r="J131" s="12"/>
      <c r="K131" s="12"/>
    </row>
    <row r="132" spans="2:11">
      <c r="B132" s="2">
        <f t="shared" si="6"/>
        <v>127</v>
      </c>
      <c r="C132" s="31">
        <f>'Simulacion sistema (hoja4)'!BH137</f>
        <v>0.98083232260716102</v>
      </c>
      <c r="D132" s="31">
        <f>'Simulacion sistema (hoja4)'!BI137</f>
        <v>0.98746663485244324</v>
      </c>
      <c r="E132" s="65">
        <f t="shared" si="5"/>
        <v>20333912.94488151</v>
      </c>
      <c r="F132" s="63"/>
      <c r="G132" s="63"/>
      <c r="H132" s="72"/>
      <c r="I132" s="12"/>
      <c r="J132" s="12"/>
      <c r="K132" s="12"/>
    </row>
    <row r="133" spans="2:11">
      <c r="B133" s="2">
        <f t="shared" si="6"/>
        <v>128</v>
      </c>
      <c r="C133" s="31">
        <f>'Simulacion sistema (hoja4)'!BH138</f>
        <v>0.97741389138523938</v>
      </c>
      <c r="D133" s="31">
        <f>'Simulacion sistema (hoja4)'!BI138</f>
        <v>0.98576457733097755</v>
      </c>
      <c r="E133" s="65">
        <f t="shared" si="5"/>
        <v>20298864.176399492</v>
      </c>
      <c r="F133" s="63"/>
      <c r="G133" s="63"/>
      <c r="H133" s="72"/>
      <c r="I133" s="12"/>
      <c r="J133" s="12"/>
      <c r="K133" s="12"/>
    </row>
    <row r="134" spans="2:11">
      <c r="B134" s="2">
        <f t="shared" si="6"/>
        <v>129</v>
      </c>
      <c r="C134" s="31">
        <f>'Simulacion sistema (hoja4)'!BH139</f>
        <v>0.97532353852606535</v>
      </c>
      <c r="D134" s="31">
        <f>'Simulacion sistema (hoja4)'!BI139</f>
        <v>0.98932056378315736</v>
      </c>
      <c r="E134" s="65">
        <f t="shared" si="5"/>
        <v>20372089.049422774</v>
      </c>
      <c r="F134" s="63"/>
      <c r="G134" s="63"/>
      <c r="H134" s="72"/>
      <c r="I134" s="12"/>
      <c r="J134" s="12"/>
      <c r="K134" s="12"/>
    </row>
    <row r="135" spans="2:11">
      <c r="B135" s="2">
        <f t="shared" si="6"/>
        <v>130</v>
      </c>
      <c r="C135" s="31">
        <f>'Simulacion sistema (hoja4)'!BH140</f>
        <v>0.974746514526871</v>
      </c>
      <c r="D135" s="31">
        <f>'Simulacion sistema (hoja4)'!BI140</f>
        <v>0.98624123701099997</v>
      </c>
      <c r="E135" s="65">
        <f t="shared" ref="E135:E198" si="7">+D135*$F$1*$F$2</f>
        <v>20308679.552530512</v>
      </c>
      <c r="F135" s="63"/>
      <c r="G135" s="63"/>
      <c r="H135" s="72"/>
      <c r="I135" s="12"/>
      <c r="J135" s="12"/>
      <c r="K135" s="12"/>
    </row>
    <row r="136" spans="2:11">
      <c r="B136" s="2">
        <f t="shared" ref="B136:B199" si="8">+B135+1</f>
        <v>131</v>
      </c>
      <c r="C136" s="31">
        <f>'Simulacion sistema (hoja4)'!BH141</f>
        <v>0.97528441864763471</v>
      </c>
      <c r="D136" s="31">
        <f>'Simulacion sistema (hoja4)'!BI141</f>
        <v>0.98630853383554151</v>
      </c>
      <c r="E136" s="65">
        <f t="shared" si="7"/>
        <v>20310065.328741468</v>
      </c>
      <c r="F136" s="63"/>
      <c r="G136" s="63"/>
      <c r="H136" s="72"/>
      <c r="I136" s="12"/>
      <c r="J136" s="12"/>
      <c r="K136" s="12"/>
    </row>
    <row r="137" spans="2:11">
      <c r="B137" s="2">
        <f t="shared" si="8"/>
        <v>132</v>
      </c>
      <c r="C137" s="31">
        <f>'Simulacion sistema (hoja4)'!BH142</f>
        <v>0.98410026906076964</v>
      </c>
      <c r="D137" s="31">
        <f>'Simulacion sistema (hoja4)'!BI142</f>
        <v>0.98992308138708485</v>
      </c>
      <c r="E137" s="65">
        <f t="shared" si="7"/>
        <v>20384496.091922853</v>
      </c>
      <c r="F137" s="63"/>
      <c r="G137" s="63"/>
      <c r="H137" s="72"/>
      <c r="I137" s="12"/>
      <c r="J137" s="12"/>
      <c r="K137" s="12"/>
    </row>
    <row r="138" spans="2:11">
      <c r="B138" s="2">
        <f t="shared" si="8"/>
        <v>133</v>
      </c>
      <c r="C138" s="31">
        <f>'Simulacion sistema (hoja4)'!BH143</f>
        <v>0.97538377162082035</v>
      </c>
      <c r="D138" s="31">
        <f>'Simulacion sistema (hoja4)'!BI143</f>
        <v>0.9863890769473076</v>
      </c>
      <c r="E138" s="65">
        <f t="shared" si="7"/>
        <v>20311723.872498956</v>
      </c>
      <c r="F138" s="63"/>
      <c r="G138" s="63"/>
      <c r="H138" s="72"/>
      <c r="I138" s="12"/>
      <c r="J138" s="12"/>
      <c r="K138" s="12"/>
    </row>
    <row r="139" spans="2:11">
      <c r="B139" s="2">
        <f t="shared" si="8"/>
        <v>134</v>
      </c>
      <c r="C139" s="31">
        <f>'Simulacion sistema (hoja4)'!BH144</f>
        <v>0.97880072152592235</v>
      </c>
      <c r="D139" s="31">
        <f>'Simulacion sistema (hoja4)'!BI144</f>
        <v>0.98812245029964552</v>
      </c>
      <c r="E139" s="65">
        <f t="shared" si="7"/>
        <v>20347417.4965703</v>
      </c>
      <c r="F139" s="63"/>
      <c r="G139" s="63"/>
      <c r="H139" s="72"/>
      <c r="I139" s="12"/>
      <c r="J139" s="12"/>
      <c r="K139" s="12"/>
    </row>
    <row r="140" spans="2:11">
      <c r="B140" s="2">
        <f t="shared" si="8"/>
        <v>135</v>
      </c>
      <c r="C140" s="31">
        <f>'Simulacion sistema (hoja4)'!BH145</f>
        <v>0.97717534744692625</v>
      </c>
      <c r="D140" s="31">
        <f>'Simulacion sistema (hoja4)'!BI145</f>
        <v>0.98457967164011939</v>
      </c>
      <c r="E140" s="65">
        <f t="shared" si="7"/>
        <v>20274464.598413337</v>
      </c>
      <c r="F140" s="63"/>
      <c r="G140" s="63"/>
      <c r="H140" s="72"/>
      <c r="I140" s="12"/>
      <c r="J140" s="12"/>
      <c r="K140" s="12"/>
    </row>
    <row r="141" spans="2:11">
      <c r="B141" s="2">
        <f t="shared" si="8"/>
        <v>136</v>
      </c>
      <c r="C141" s="31">
        <f>'Simulacion sistema (hoja4)'!BH146</f>
        <v>0.96115357290171144</v>
      </c>
      <c r="D141" s="31">
        <f>'Simulacion sistema (hoja4)'!BI146</f>
        <v>0.98289207818827196</v>
      </c>
      <c r="E141" s="65">
        <f t="shared" si="7"/>
        <v>20239713.674052898</v>
      </c>
      <c r="F141" s="63"/>
      <c r="G141" s="63"/>
      <c r="H141" s="72"/>
      <c r="I141" s="12"/>
      <c r="J141" s="12"/>
      <c r="K141" s="12"/>
    </row>
    <row r="142" spans="2:11">
      <c r="B142" s="2">
        <f t="shared" si="8"/>
        <v>137</v>
      </c>
      <c r="C142" s="31">
        <f>'Simulacion sistema (hoja4)'!BH147</f>
        <v>0.97018324416255375</v>
      </c>
      <c r="D142" s="31">
        <f>'Simulacion sistema (hoja4)'!BI147</f>
        <v>0.98620600902081912</v>
      </c>
      <c r="E142" s="65">
        <f t="shared" si="7"/>
        <v>20307954.137756705</v>
      </c>
      <c r="F142" s="63"/>
      <c r="G142" s="63"/>
      <c r="H142" s="72"/>
      <c r="I142" s="12"/>
      <c r="J142" s="12"/>
      <c r="K142" s="12"/>
    </row>
    <row r="143" spans="2:11">
      <c r="B143" s="2">
        <f t="shared" si="8"/>
        <v>138</v>
      </c>
      <c r="C143" s="31">
        <f>'Simulacion sistema (hoja4)'!BH148</f>
        <v>0.97366650559380163</v>
      </c>
      <c r="D143" s="31">
        <f>'Simulacion sistema (hoja4)'!BI148</f>
        <v>0.98549785811422086</v>
      </c>
      <c r="E143" s="65">
        <f t="shared" si="7"/>
        <v>20293371.894288037</v>
      </c>
      <c r="F143" s="63"/>
      <c r="G143" s="63"/>
      <c r="H143" s="72"/>
      <c r="I143" s="12"/>
      <c r="J143" s="12"/>
      <c r="K143" s="12"/>
    </row>
    <row r="144" spans="2:11">
      <c r="B144" s="2">
        <f t="shared" si="8"/>
        <v>139</v>
      </c>
      <c r="C144" s="31">
        <f>'Simulacion sistema (hoja4)'!BH149</f>
        <v>0.97737687469207957</v>
      </c>
      <c r="D144" s="31">
        <f>'Simulacion sistema (hoja4)'!BI149</f>
        <v>0.99050320561005434</v>
      </c>
      <c r="E144" s="65">
        <f t="shared" si="7"/>
        <v>20396442.009922236</v>
      </c>
      <c r="F144" s="63"/>
      <c r="G144" s="63"/>
      <c r="H144" s="72"/>
      <c r="I144" s="12"/>
      <c r="J144" s="12"/>
      <c r="K144" s="12"/>
    </row>
    <row r="145" spans="2:11">
      <c r="B145" s="2">
        <f t="shared" si="8"/>
        <v>140</v>
      </c>
      <c r="C145" s="31">
        <f>'Simulacion sistema (hoja4)'!BH150</f>
        <v>0.97795173179659889</v>
      </c>
      <c r="D145" s="31">
        <f>'Simulacion sistema (hoja4)'!BI150</f>
        <v>0.98772634770497414</v>
      </c>
      <c r="E145" s="65">
        <f t="shared" si="7"/>
        <v>20339260.951940827</v>
      </c>
      <c r="F145" s="63"/>
      <c r="G145" s="63"/>
      <c r="H145" s="72"/>
      <c r="I145" s="12"/>
      <c r="J145" s="12"/>
      <c r="K145" s="12"/>
    </row>
    <row r="146" spans="2:11">
      <c r="B146" s="2">
        <f t="shared" si="8"/>
        <v>141</v>
      </c>
      <c r="C146" s="31">
        <f>'Simulacion sistema (hoja4)'!BH151</f>
        <v>0.96890004945382802</v>
      </c>
      <c r="D146" s="31">
        <f>'Simulacion sistema (hoja4)'!BI151</f>
        <v>0.98440201669994265</v>
      </c>
      <c r="E146" s="65">
        <f t="shared" si="7"/>
        <v>20270806.327885218</v>
      </c>
      <c r="F146" s="63"/>
      <c r="G146" s="63"/>
      <c r="H146" s="72"/>
      <c r="I146" s="12"/>
      <c r="J146" s="12"/>
      <c r="K146" s="12"/>
    </row>
    <row r="147" spans="2:11">
      <c r="B147" s="2">
        <f t="shared" si="8"/>
        <v>142</v>
      </c>
      <c r="C147" s="31">
        <f>'Simulacion sistema (hoja4)'!BH152</f>
        <v>0.97420316123425077</v>
      </c>
      <c r="D147" s="31">
        <f>'Simulacion sistema (hoja4)'!BI152</f>
        <v>0.9840192221237789</v>
      </c>
      <c r="E147" s="65">
        <f t="shared" si="7"/>
        <v>20262923.821972854</v>
      </c>
      <c r="F147" s="63"/>
      <c r="G147" s="63"/>
      <c r="H147" s="72"/>
      <c r="I147" s="12"/>
      <c r="J147" s="12"/>
      <c r="K147" s="12"/>
    </row>
    <row r="148" spans="2:11">
      <c r="B148" s="2">
        <f t="shared" si="8"/>
        <v>143</v>
      </c>
      <c r="C148" s="31">
        <f>'Simulacion sistema (hoja4)'!BH153</f>
        <v>0.97588949941006542</v>
      </c>
      <c r="D148" s="31">
        <f>'Simulacion sistema (hoja4)'!BI153</f>
        <v>0.98733863417950374</v>
      </c>
      <c r="E148" s="65">
        <f t="shared" si="7"/>
        <v>20331277.155024342</v>
      </c>
      <c r="F148" s="63"/>
      <c r="G148" s="63"/>
      <c r="H148" s="72"/>
      <c r="I148" s="12"/>
      <c r="J148" s="12"/>
      <c r="K148" s="12"/>
    </row>
    <row r="149" spans="2:11">
      <c r="B149" s="2">
        <f t="shared" si="8"/>
        <v>144</v>
      </c>
      <c r="C149" s="31">
        <f>'Simulacion sistema (hoja4)'!BH154</f>
        <v>0.98011548174889107</v>
      </c>
      <c r="D149" s="31">
        <f>'Simulacion sistema (hoja4)'!BI154</f>
        <v>0.98871469739827811</v>
      </c>
      <c r="E149" s="65">
        <f t="shared" si="7"/>
        <v>20359613.048825342</v>
      </c>
      <c r="F149" s="63"/>
      <c r="G149" s="63"/>
      <c r="H149" s="72"/>
      <c r="I149" s="12"/>
      <c r="J149" s="12"/>
      <c r="K149" s="12"/>
    </row>
    <row r="150" spans="2:11">
      <c r="B150" s="2">
        <f t="shared" si="8"/>
        <v>145</v>
      </c>
      <c r="C150" s="31">
        <f>'Simulacion sistema (hoja4)'!BH155</f>
        <v>0.97727921596728939</v>
      </c>
      <c r="D150" s="31">
        <f>'Simulacion sistema (hoja4)'!BI155</f>
        <v>0.98444769699068302</v>
      </c>
      <c r="E150" s="65">
        <f t="shared" si="7"/>
        <v>20271746.976432145</v>
      </c>
      <c r="F150" s="63"/>
      <c r="G150" s="63"/>
      <c r="H150" s="72"/>
      <c r="I150" s="12"/>
      <c r="J150" s="12"/>
      <c r="K150" s="12"/>
    </row>
    <row r="151" spans="2:11">
      <c r="B151" s="2">
        <f t="shared" si="8"/>
        <v>146</v>
      </c>
      <c r="C151" s="31">
        <f>'Simulacion sistema (hoja4)'!BH156</f>
        <v>0.97912205284939058</v>
      </c>
      <c r="D151" s="31">
        <f>'Simulacion sistema (hoja4)'!BI156</f>
        <v>0.98747022132695894</v>
      </c>
      <c r="E151" s="65">
        <f t="shared" si="7"/>
        <v>20333986.797564741</v>
      </c>
      <c r="F151" s="63"/>
      <c r="G151" s="63"/>
      <c r="H151" s="72"/>
      <c r="I151" s="12"/>
      <c r="J151" s="12"/>
      <c r="K151" s="12"/>
    </row>
    <row r="152" spans="2:11">
      <c r="B152" s="2">
        <f t="shared" si="8"/>
        <v>147</v>
      </c>
      <c r="C152" s="31">
        <f>'Simulacion sistema (hoja4)'!BH157</f>
        <v>0.97502967919532568</v>
      </c>
      <c r="D152" s="31">
        <f>'Simulacion sistema (hoja4)'!BI157</f>
        <v>0.98677067849267697</v>
      </c>
      <c r="E152" s="65">
        <f t="shared" si="7"/>
        <v>20319581.811521202</v>
      </c>
      <c r="F152" s="63"/>
      <c r="G152" s="63"/>
      <c r="H152" s="72"/>
      <c r="I152" s="12"/>
      <c r="J152" s="12"/>
      <c r="K152" s="12"/>
    </row>
    <row r="153" spans="2:11">
      <c r="B153" s="2">
        <f t="shared" si="8"/>
        <v>148</v>
      </c>
      <c r="C153" s="31">
        <f>'Simulacion sistema (hoja4)'!BH158</f>
        <v>0.97929868933653763</v>
      </c>
      <c r="D153" s="31">
        <f>'Simulacion sistema (hoja4)'!BI158</f>
        <v>0.9889780814569914</v>
      </c>
      <c r="E153" s="65">
        <f t="shared" si="7"/>
        <v>20365036.653362367</v>
      </c>
      <c r="F153" s="63"/>
      <c r="G153" s="63"/>
      <c r="H153" s="72"/>
      <c r="I153" s="12"/>
      <c r="J153" s="12"/>
      <c r="K153" s="12"/>
    </row>
    <row r="154" spans="2:11">
      <c r="B154" s="2">
        <f t="shared" si="8"/>
        <v>149</v>
      </c>
      <c r="C154" s="31">
        <f>'Simulacion sistema (hoja4)'!BH159</f>
        <v>0.97837777239362878</v>
      </c>
      <c r="D154" s="31">
        <f>'Simulacion sistema (hoja4)'!BI159</f>
        <v>0.98702225450576819</v>
      </c>
      <c r="E154" s="65">
        <f t="shared" si="7"/>
        <v>20324762.264782779</v>
      </c>
      <c r="F154" s="63"/>
      <c r="G154" s="63"/>
      <c r="H154" s="72"/>
      <c r="I154" s="12"/>
      <c r="J154" s="12"/>
      <c r="K154" s="12"/>
    </row>
    <row r="155" spans="2:11">
      <c r="B155" s="2">
        <f t="shared" si="8"/>
        <v>150</v>
      </c>
      <c r="C155" s="31">
        <f>'Simulacion sistema (hoja4)'!BH160</f>
        <v>0.98312590376795661</v>
      </c>
      <c r="D155" s="31">
        <f>'Simulacion sistema (hoja4)'!BI160</f>
        <v>0.98834303082822828</v>
      </c>
      <c r="E155" s="65">
        <f t="shared" si="7"/>
        <v>20351959.690814879</v>
      </c>
      <c r="F155" s="63"/>
      <c r="G155" s="63"/>
      <c r="H155" s="72"/>
      <c r="I155" s="12"/>
      <c r="J155" s="12"/>
      <c r="K155" s="12"/>
    </row>
    <row r="156" spans="2:11">
      <c r="B156" s="2">
        <f t="shared" si="8"/>
        <v>151</v>
      </c>
      <c r="C156" s="31">
        <f>'Simulacion sistema (hoja4)'!BH161</f>
        <v>0.97401415885393672</v>
      </c>
      <c r="D156" s="31">
        <f>'Simulacion sistema (hoja4)'!BI161</f>
        <v>0.98315809376733765</v>
      </c>
      <c r="E156" s="65">
        <f t="shared" si="7"/>
        <v>20245191.46685702</v>
      </c>
      <c r="F156" s="63"/>
      <c r="G156" s="63"/>
      <c r="H156" s="72"/>
      <c r="I156" s="12"/>
      <c r="J156" s="12"/>
      <c r="K156" s="12"/>
    </row>
    <row r="157" spans="2:11">
      <c r="B157" s="2">
        <f t="shared" si="8"/>
        <v>152</v>
      </c>
      <c r="C157" s="31">
        <f>'Simulacion sistema (hoja4)'!BH162</f>
        <v>0.97637933248890341</v>
      </c>
      <c r="D157" s="31">
        <f>'Simulacion sistema (hoja4)'!BI162</f>
        <v>0.98592811499997102</v>
      </c>
      <c r="E157" s="65">
        <f t="shared" si="7"/>
        <v>20302231.744079404</v>
      </c>
      <c r="F157" s="63"/>
      <c r="G157" s="63"/>
      <c r="H157" s="72"/>
      <c r="I157" s="12"/>
      <c r="J157" s="12"/>
      <c r="K157" s="12"/>
    </row>
    <row r="158" spans="2:11">
      <c r="B158" s="2">
        <f t="shared" si="8"/>
        <v>153</v>
      </c>
      <c r="C158" s="31">
        <f>'Simulacion sistema (hoja4)'!BH163</f>
        <v>0.97885551981334695</v>
      </c>
      <c r="D158" s="31">
        <f>'Simulacion sistema (hoja4)'!BI163</f>
        <v>0.98524795032640133</v>
      </c>
      <c r="E158" s="65">
        <f t="shared" si="7"/>
        <v>20288225.793121256</v>
      </c>
      <c r="F158" s="63"/>
      <c r="G158" s="63"/>
      <c r="H158" s="72"/>
      <c r="I158" s="12"/>
      <c r="J158" s="12"/>
      <c r="K158" s="12"/>
    </row>
    <row r="159" spans="2:11">
      <c r="B159" s="2">
        <f t="shared" si="8"/>
        <v>154</v>
      </c>
      <c r="C159" s="31">
        <f>'Simulacion sistema (hoja4)'!BH164</f>
        <v>0.97482475091092047</v>
      </c>
      <c r="D159" s="31">
        <f>'Simulacion sistema (hoja4)'!BI164</f>
        <v>0.98955112280102309</v>
      </c>
      <c r="E159" s="65">
        <f t="shared" si="7"/>
        <v>20376836.720718667</v>
      </c>
      <c r="F159" s="63"/>
      <c r="G159" s="63"/>
      <c r="H159" s="72"/>
      <c r="I159" s="12"/>
      <c r="J159" s="12"/>
      <c r="K159" s="12"/>
    </row>
    <row r="160" spans="2:11">
      <c r="B160" s="2">
        <f t="shared" si="8"/>
        <v>155</v>
      </c>
      <c r="C160" s="31">
        <f>'Simulacion sistema (hoja4)'!BH165</f>
        <v>0.97220997864759251</v>
      </c>
      <c r="D160" s="31">
        <f>'Simulacion sistema (hoja4)'!BI165</f>
        <v>0.98728019010775503</v>
      </c>
      <c r="E160" s="65">
        <f t="shared" si="7"/>
        <v>20330073.674698893</v>
      </c>
      <c r="F160" s="63"/>
      <c r="G160" s="63"/>
      <c r="H160" s="72"/>
      <c r="I160" s="12"/>
      <c r="J160" s="12"/>
      <c r="K160" s="12"/>
    </row>
    <row r="161" spans="2:11">
      <c r="B161" s="2">
        <f t="shared" si="8"/>
        <v>156</v>
      </c>
      <c r="C161" s="31">
        <f>'Simulacion sistema (hoja4)'!BH166</f>
        <v>0.98076413269331897</v>
      </c>
      <c r="D161" s="31">
        <f>'Simulacion sistema (hoja4)'!BI166</f>
        <v>0.98809145291985634</v>
      </c>
      <c r="E161" s="65">
        <f t="shared" si="7"/>
        <v>20346779.198525682</v>
      </c>
      <c r="F161" s="63"/>
      <c r="G161" s="63"/>
      <c r="H161" s="72"/>
      <c r="I161" s="12"/>
      <c r="J161" s="12"/>
      <c r="K161" s="12"/>
    </row>
    <row r="162" spans="2:11">
      <c r="B162" s="2">
        <f t="shared" si="8"/>
        <v>157</v>
      </c>
      <c r="C162" s="31">
        <f>'Simulacion sistema (hoja4)'!BH167</f>
        <v>0.97465723819423511</v>
      </c>
      <c r="D162" s="31">
        <f>'Simulacion sistema (hoja4)'!BI167</f>
        <v>0.98920913563387347</v>
      </c>
      <c r="E162" s="65">
        <f t="shared" si="7"/>
        <v>20369794.520972721</v>
      </c>
      <c r="F162" s="63"/>
      <c r="G162" s="63"/>
      <c r="H162" s="72"/>
      <c r="I162" s="12"/>
      <c r="J162" s="12"/>
      <c r="K162" s="12"/>
    </row>
    <row r="163" spans="2:11">
      <c r="B163" s="2">
        <f t="shared" si="8"/>
        <v>158</v>
      </c>
      <c r="C163" s="31">
        <f>'Simulacion sistema (hoja4)'!BH168</f>
        <v>0.9791877105394643</v>
      </c>
      <c r="D163" s="31">
        <f>'Simulacion sistema (hoja4)'!BI168</f>
        <v>0.98704050161869383</v>
      </c>
      <c r="E163" s="65">
        <f t="shared" si="7"/>
        <v>20325138.009332146</v>
      </c>
      <c r="F163" s="63"/>
      <c r="G163" s="63"/>
      <c r="H163" s="72"/>
      <c r="I163" s="12"/>
      <c r="J163" s="12"/>
      <c r="K163" s="12"/>
    </row>
    <row r="164" spans="2:11">
      <c r="B164" s="2">
        <f t="shared" si="8"/>
        <v>159</v>
      </c>
      <c r="C164" s="31">
        <f>'Simulacion sistema (hoja4)'!BH169</f>
        <v>0.97307840343881835</v>
      </c>
      <c r="D164" s="31">
        <f>'Simulacion sistema (hoja4)'!BI169</f>
        <v>0.9875595283202846</v>
      </c>
      <c r="E164" s="65">
        <f t="shared" si="7"/>
        <v>20335825.8071713</v>
      </c>
      <c r="F164" s="63"/>
      <c r="G164" s="63"/>
      <c r="H164" s="72"/>
      <c r="I164" s="12"/>
      <c r="J164" s="12"/>
      <c r="K164" s="12"/>
    </row>
    <row r="165" spans="2:11">
      <c r="B165" s="2">
        <f t="shared" si="8"/>
        <v>160</v>
      </c>
      <c r="C165" s="31">
        <f>'Simulacion sistema (hoja4)'!BH170</f>
        <v>0.97598813510607196</v>
      </c>
      <c r="D165" s="31">
        <f>'Simulacion sistema (hoja4)'!BI170</f>
        <v>0.98604257483051683</v>
      </c>
      <c r="E165" s="65">
        <f t="shared" si="7"/>
        <v>20304588.700910002</v>
      </c>
      <c r="F165" s="63"/>
      <c r="G165" s="63"/>
      <c r="H165" s="72"/>
      <c r="I165" s="12"/>
      <c r="J165" s="12"/>
      <c r="K165" s="12"/>
    </row>
    <row r="166" spans="2:11">
      <c r="B166" s="2">
        <f t="shared" si="8"/>
        <v>161</v>
      </c>
      <c r="C166" s="31">
        <f>'Simulacion sistema (hoja4)'!BH171</f>
        <v>0.97961493141271827</v>
      </c>
      <c r="D166" s="31">
        <f>'Simulacion sistema (hoja4)'!BI171</f>
        <v>0.98518315082273</v>
      </c>
      <c r="E166" s="65">
        <f t="shared" si="7"/>
        <v>20286891.441741653</v>
      </c>
      <c r="F166" s="63"/>
      <c r="G166" s="63"/>
      <c r="H166" s="72"/>
      <c r="I166" s="12"/>
      <c r="J166" s="12"/>
      <c r="K166" s="12"/>
    </row>
    <row r="167" spans="2:11">
      <c r="B167" s="2">
        <f t="shared" si="8"/>
        <v>162</v>
      </c>
      <c r="C167" s="31">
        <f>'Simulacion sistema (hoja4)'!BH172</f>
        <v>0.97576797387287528</v>
      </c>
      <c r="D167" s="31">
        <f>'Simulacion sistema (hoja4)'!BI172</f>
        <v>0.98804866542021152</v>
      </c>
      <c r="E167" s="65">
        <f t="shared" si="7"/>
        <v>20345898.118332997</v>
      </c>
      <c r="F167" s="63"/>
      <c r="G167" s="63"/>
      <c r="H167" s="72"/>
      <c r="I167" s="12"/>
      <c r="J167" s="12"/>
      <c r="K167" s="12"/>
    </row>
    <row r="168" spans="2:11">
      <c r="B168" s="2">
        <f t="shared" si="8"/>
        <v>163</v>
      </c>
      <c r="C168" s="31">
        <f>'Simulacion sistema (hoja4)'!BH173</f>
        <v>0.97843223129661316</v>
      </c>
      <c r="D168" s="31">
        <f>'Simulacion sistema (hoja4)'!BI173</f>
        <v>0.98770932956288759</v>
      </c>
      <c r="E168" s="65">
        <f t="shared" si="7"/>
        <v>20338910.514358979</v>
      </c>
      <c r="F168" s="63"/>
      <c r="G168" s="63"/>
      <c r="H168" s="72"/>
      <c r="I168" s="12"/>
      <c r="J168" s="12"/>
      <c r="K168" s="12"/>
    </row>
    <row r="169" spans="2:11">
      <c r="B169" s="2">
        <f t="shared" si="8"/>
        <v>164</v>
      </c>
      <c r="C169" s="31">
        <f>'Simulacion sistema (hoja4)'!BH174</f>
        <v>0.98142727377968264</v>
      </c>
      <c r="D169" s="31">
        <f>'Simulacion sistema (hoja4)'!BI174</f>
        <v>0.98852919894698821</v>
      </c>
      <c r="E169" s="65">
        <f t="shared" si="7"/>
        <v>20355793.264716379</v>
      </c>
      <c r="F169" s="63"/>
      <c r="G169" s="63"/>
      <c r="H169" s="72"/>
      <c r="I169" s="12"/>
      <c r="J169" s="12"/>
      <c r="K169" s="12"/>
    </row>
    <row r="170" spans="2:11">
      <c r="B170" s="2">
        <f t="shared" si="8"/>
        <v>165</v>
      </c>
      <c r="C170" s="31">
        <f>'Simulacion sistema (hoja4)'!BH175</f>
        <v>0.97821852492739181</v>
      </c>
      <c r="D170" s="31">
        <f>'Simulacion sistema (hoja4)'!BI175</f>
        <v>0.98894182369589567</v>
      </c>
      <c r="E170" s="65">
        <f t="shared" si="7"/>
        <v>20364290.033545882</v>
      </c>
      <c r="F170" s="63"/>
      <c r="G170" s="63"/>
      <c r="H170" s="72"/>
      <c r="I170" s="12"/>
      <c r="J170" s="12"/>
      <c r="K170" s="12"/>
    </row>
    <row r="171" spans="2:11">
      <c r="B171" s="2">
        <f t="shared" si="8"/>
        <v>166</v>
      </c>
      <c r="C171" s="31">
        <f>'Simulacion sistema (hoja4)'!BH176</f>
        <v>0.97508592820371542</v>
      </c>
      <c r="D171" s="31">
        <f>'Simulacion sistema (hoja4)'!BI176</f>
        <v>0.98797283185878104</v>
      </c>
      <c r="E171" s="65">
        <f t="shared" si="7"/>
        <v>20344336.553636018</v>
      </c>
      <c r="F171" s="63"/>
      <c r="G171" s="63"/>
      <c r="H171" s="72"/>
      <c r="I171" s="12"/>
      <c r="J171" s="12"/>
      <c r="K171" s="12"/>
    </row>
    <row r="172" spans="2:11">
      <c r="B172" s="2">
        <f t="shared" si="8"/>
        <v>167</v>
      </c>
      <c r="C172" s="31">
        <f>'Simulacion sistema (hoja4)'!BH177</f>
        <v>0.97463974721684632</v>
      </c>
      <c r="D172" s="31">
        <f>'Simulacion sistema (hoja4)'!BI177</f>
        <v>0.98469249298399009</v>
      </c>
      <c r="E172" s="65">
        <f t="shared" si="7"/>
        <v>20276787.815526322</v>
      </c>
      <c r="F172" s="63"/>
      <c r="G172" s="63"/>
      <c r="H172" s="72"/>
      <c r="I172" s="12"/>
      <c r="J172" s="12"/>
      <c r="K172" s="12"/>
    </row>
    <row r="173" spans="2:11">
      <c r="B173" s="2">
        <f t="shared" si="8"/>
        <v>168</v>
      </c>
      <c r="C173" s="31">
        <f>'Simulacion sistema (hoja4)'!BH178</f>
        <v>0.9808582856731487</v>
      </c>
      <c r="D173" s="31">
        <f>'Simulacion sistema (hoja4)'!BI178</f>
        <v>0.98717380060660942</v>
      </c>
      <c r="E173" s="65">
        <f t="shared" si="7"/>
        <v>20327882.902091302</v>
      </c>
      <c r="F173" s="63"/>
      <c r="G173" s="63"/>
      <c r="H173" s="72"/>
      <c r="I173" s="12"/>
      <c r="J173" s="12"/>
      <c r="K173" s="12"/>
    </row>
    <row r="174" spans="2:11">
      <c r="B174" s="2">
        <f t="shared" si="8"/>
        <v>169</v>
      </c>
      <c r="C174" s="31">
        <f>'Simulacion sistema (hoja4)'!BH179</f>
        <v>0.98102953164509488</v>
      </c>
      <c r="D174" s="31">
        <f>'Simulacion sistema (hoja4)'!BI179</f>
        <v>0.9869020971449266</v>
      </c>
      <c r="E174" s="65">
        <f t="shared" si="7"/>
        <v>20322287.984408326</v>
      </c>
      <c r="F174" s="63"/>
      <c r="G174" s="63"/>
      <c r="H174" s="72"/>
      <c r="I174" s="12"/>
      <c r="J174" s="12"/>
      <c r="K174" s="12"/>
    </row>
    <row r="175" spans="2:11">
      <c r="B175" s="2">
        <f t="shared" si="8"/>
        <v>170</v>
      </c>
      <c r="C175" s="31">
        <f>'Simulacion sistema (hoja4)'!BH180</f>
        <v>0.96816117330013296</v>
      </c>
      <c r="D175" s="31">
        <f>'Simulacion sistema (hoja4)'!BI180</f>
        <v>0.98421331068702322</v>
      </c>
      <c r="E175" s="65">
        <f t="shared" si="7"/>
        <v>20266920.493667182</v>
      </c>
      <c r="F175" s="63"/>
      <c r="G175" s="63"/>
      <c r="H175" s="72"/>
      <c r="I175" s="12"/>
      <c r="J175" s="12"/>
      <c r="K175" s="12"/>
    </row>
    <row r="176" spans="2:11">
      <c r="B176" s="2">
        <f t="shared" si="8"/>
        <v>171</v>
      </c>
      <c r="C176" s="31">
        <f>'Simulacion sistema (hoja4)'!BH181</f>
        <v>0.97210774076881468</v>
      </c>
      <c r="D176" s="31">
        <f>'Simulacion sistema (hoja4)'!BI181</f>
        <v>0.98570049453196684</v>
      </c>
      <c r="E176" s="65">
        <f t="shared" si="7"/>
        <v>20297544.583402261</v>
      </c>
      <c r="F176" s="63"/>
      <c r="G176" s="63"/>
      <c r="H176" s="72"/>
      <c r="I176" s="12"/>
      <c r="J176" s="12"/>
      <c r="K176" s="12"/>
    </row>
    <row r="177" spans="2:11">
      <c r="B177" s="2">
        <f t="shared" si="8"/>
        <v>172</v>
      </c>
      <c r="C177" s="31">
        <f>'Simulacion sistema (hoja4)'!BH182</f>
        <v>0.97642634223730329</v>
      </c>
      <c r="D177" s="31">
        <f>'Simulacion sistema (hoja4)'!BI182</f>
        <v>0.98557983016580053</v>
      </c>
      <c r="E177" s="65">
        <f t="shared" si="7"/>
        <v>20295059.862774163</v>
      </c>
      <c r="F177" s="63"/>
      <c r="G177" s="63"/>
      <c r="H177" s="72"/>
      <c r="I177" s="12"/>
      <c r="J177" s="12"/>
      <c r="K177" s="12"/>
    </row>
    <row r="178" spans="2:11">
      <c r="B178" s="2">
        <f t="shared" si="8"/>
        <v>173</v>
      </c>
      <c r="C178" s="31">
        <f>'Simulacion sistema (hoja4)'!BH183</f>
        <v>0.96978455365297644</v>
      </c>
      <c r="D178" s="31">
        <f>'Simulacion sistema (hoja4)'!BI183</f>
        <v>0.98260865647029072</v>
      </c>
      <c r="E178" s="65">
        <f t="shared" si="7"/>
        <v>20233877.454036228</v>
      </c>
      <c r="F178" s="63"/>
      <c r="G178" s="63"/>
      <c r="H178" s="72"/>
      <c r="I178" s="12"/>
      <c r="J178" s="12"/>
      <c r="K178" s="12"/>
    </row>
    <row r="179" spans="2:11">
      <c r="B179" s="2">
        <f t="shared" si="8"/>
        <v>174</v>
      </c>
      <c r="C179" s="31">
        <f>'Simulacion sistema (hoja4)'!BH184</f>
        <v>0.97088122328201687</v>
      </c>
      <c r="D179" s="31">
        <f>'Simulacion sistema (hoja4)'!BI184</f>
        <v>0.98351302057386891</v>
      </c>
      <c r="E179" s="65">
        <f t="shared" si="7"/>
        <v>20252500.11965711</v>
      </c>
      <c r="F179" s="63"/>
      <c r="G179" s="63"/>
      <c r="H179" s="72"/>
      <c r="I179" s="12"/>
      <c r="J179" s="12"/>
      <c r="K179" s="12"/>
    </row>
    <row r="180" spans="2:11">
      <c r="B180" s="2">
        <f t="shared" si="8"/>
        <v>175</v>
      </c>
      <c r="C180" s="31">
        <f>'Simulacion sistema (hoja4)'!BH185</f>
        <v>0.97310049519598574</v>
      </c>
      <c r="D180" s="31">
        <f>'Simulacion sistema (hoja4)'!BI185</f>
        <v>0.98419504223043219</v>
      </c>
      <c r="E180" s="65">
        <f t="shared" si="7"/>
        <v>20266544.309609059</v>
      </c>
      <c r="F180" s="63"/>
      <c r="G180" s="63"/>
      <c r="H180" s="72"/>
      <c r="I180" s="12"/>
      <c r="J180" s="12"/>
      <c r="K180" s="12"/>
    </row>
    <row r="181" spans="2:11">
      <c r="B181" s="2">
        <f t="shared" si="8"/>
        <v>176</v>
      </c>
      <c r="C181" s="31">
        <f>'Simulacion sistema (hoja4)'!BH186</f>
        <v>0.97650272494066837</v>
      </c>
      <c r="D181" s="31">
        <f>'Simulacion sistema (hoja4)'!BI186</f>
        <v>0.98708497801467099</v>
      </c>
      <c r="E181" s="65">
        <f t="shared" si="7"/>
        <v>20326053.867278107</v>
      </c>
      <c r="F181" s="63"/>
      <c r="G181" s="63"/>
      <c r="H181" s="72"/>
      <c r="I181" s="12"/>
      <c r="J181" s="12"/>
      <c r="K181" s="12"/>
    </row>
    <row r="182" spans="2:11">
      <c r="B182" s="2">
        <f t="shared" si="8"/>
        <v>177</v>
      </c>
      <c r="C182" s="31">
        <f>'Simulacion sistema (hoja4)'!BH187</f>
        <v>0.98196257753618199</v>
      </c>
      <c r="D182" s="31">
        <f>'Simulacion sistema (hoja4)'!BI187</f>
        <v>0.98952456361649577</v>
      </c>
      <c r="E182" s="65">
        <f t="shared" si="7"/>
        <v>20376289.81399088</v>
      </c>
      <c r="F182" s="63"/>
      <c r="G182" s="63"/>
      <c r="H182" s="72"/>
      <c r="I182" s="12"/>
      <c r="J182" s="12"/>
      <c r="K182" s="12"/>
    </row>
    <row r="183" spans="2:11">
      <c r="B183" s="2">
        <f t="shared" si="8"/>
        <v>178</v>
      </c>
      <c r="C183" s="31">
        <f>'Simulacion sistema (hoja4)'!BH188</f>
        <v>0.9823499508121819</v>
      </c>
      <c r="D183" s="31">
        <f>'Simulacion sistema (hoja4)'!BI188</f>
        <v>0.98828022099231949</v>
      </c>
      <c r="E183" s="65">
        <f t="shared" si="7"/>
        <v>20350666.310673844</v>
      </c>
      <c r="F183" s="63"/>
      <c r="G183" s="63"/>
      <c r="H183" s="72"/>
      <c r="I183" s="12"/>
      <c r="J183" s="12"/>
      <c r="K183" s="12"/>
    </row>
    <row r="184" spans="2:11">
      <c r="B184" s="2">
        <f t="shared" si="8"/>
        <v>179</v>
      </c>
      <c r="C184" s="31">
        <f>'Simulacion sistema (hoja4)'!BH189</f>
        <v>0.97579828766964094</v>
      </c>
      <c r="D184" s="31">
        <f>'Simulacion sistema (hoja4)'!BI189</f>
        <v>0.98463921757717365</v>
      </c>
      <c r="E184" s="65">
        <f t="shared" si="7"/>
        <v>20275690.76834916</v>
      </c>
      <c r="F184" s="63"/>
      <c r="G184" s="63"/>
      <c r="H184" s="72"/>
      <c r="I184" s="12"/>
      <c r="J184" s="12"/>
      <c r="K184" s="12"/>
    </row>
    <row r="185" spans="2:11">
      <c r="B185" s="2">
        <f t="shared" si="8"/>
        <v>180</v>
      </c>
      <c r="C185" s="31">
        <f>'Simulacion sistema (hoja4)'!BH190</f>
        <v>0.97661488137917696</v>
      </c>
      <c r="D185" s="31">
        <f>'Simulacion sistema (hoja4)'!BI190</f>
        <v>0.98644634494057626</v>
      </c>
      <c r="E185" s="65">
        <f t="shared" si="7"/>
        <v>20312903.135016344</v>
      </c>
      <c r="F185" s="63"/>
      <c r="G185" s="63"/>
      <c r="H185" s="72"/>
      <c r="I185" s="12"/>
      <c r="J185" s="12"/>
      <c r="K185" s="12"/>
    </row>
    <row r="186" spans="2:11">
      <c r="B186" s="2">
        <f t="shared" si="8"/>
        <v>181</v>
      </c>
      <c r="C186" s="31">
        <f>'Simulacion sistema (hoja4)'!BH191</f>
        <v>0.97992487351579993</v>
      </c>
      <c r="D186" s="31">
        <f>'Simulacion sistema (hoja4)'!BI191</f>
        <v>0.98782727419044092</v>
      </c>
      <c r="E186" s="65">
        <f t="shared" si="7"/>
        <v>20341339.230129559</v>
      </c>
      <c r="F186" s="63"/>
      <c r="G186" s="63"/>
      <c r="H186" s="72"/>
      <c r="I186" s="12"/>
      <c r="J186" s="12"/>
      <c r="K186" s="12"/>
    </row>
    <row r="187" spans="2:11">
      <c r="B187" s="2">
        <f t="shared" si="8"/>
        <v>182</v>
      </c>
      <c r="C187" s="31">
        <f>'Simulacion sistema (hoja4)'!BH192</f>
        <v>0.97917037626603998</v>
      </c>
      <c r="D187" s="31">
        <f>'Simulacion sistema (hoja4)'!BI192</f>
        <v>0.98553086008732416</v>
      </c>
      <c r="E187" s="65">
        <f t="shared" si="7"/>
        <v>20294051.470918179</v>
      </c>
      <c r="F187" s="63"/>
      <c r="G187" s="63"/>
      <c r="H187" s="72"/>
      <c r="I187" s="12"/>
      <c r="J187" s="12"/>
      <c r="K187" s="12"/>
    </row>
    <row r="188" spans="2:11">
      <c r="B188" s="2">
        <f t="shared" si="8"/>
        <v>183</v>
      </c>
      <c r="C188" s="31">
        <f>'Simulacion sistema (hoja4)'!BH193</f>
        <v>0.97810538206058106</v>
      </c>
      <c r="D188" s="31">
        <f>'Simulacion sistema (hoja4)'!BI193</f>
        <v>0.98761720794038954</v>
      </c>
      <c r="E188" s="65">
        <f t="shared" si="7"/>
        <v>20337013.545908503</v>
      </c>
      <c r="F188" s="63"/>
      <c r="G188" s="63"/>
      <c r="H188" s="72"/>
      <c r="I188" s="12"/>
      <c r="J188" s="12"/>
      <c r="K188" s="12"/>
    </row>
    <row r="189" spans="2:11">
      <c r="B189" s="2">
        <f t="shared" si="8"/>
        <v>184</v>
      </c>
      <c r="C189" s="31">
        <f>'Simulacion sistema (hoja4)'!BH194</f>
        <v>0.97810881794443116</v>
      </c>
      <c r="D189" s="31">
        <f>'Simulacion sistema (hoja4)'!BI194</f>
        <v>0.98559770864071183</v>
      </c>
      <c r="E189" s="65">
        <f t="shared" si="7"/>
        <v>20295428.016329538</v>
      </c>
      <c r="F189" s="63"/>
      <c r="G189" s="63"/>
      <c r="H189" s="72"/>
      <c r="I189" s="12"/>
      <c r="J189" s="12"/>
      <c r="K189" s="12"/>
    </row>
    <row r="190" spans="2:11">
      <c r="B190" s="2">
        <f t="shared" si="8"/>
        <v>185</v>
      </c>
      <c r="C190" s="31">
        <f>'Simulacion sistema (hoja4)'!BH195</f>
        <v>0.9799449320539585</v>
      </c>
      <c r="D190" s="31">
        <f>'Simulacion sistema (hoja4)'!BI195</f>
        <v>0.98715565383380033</v>
      </c>
      <c r="E190" s="65">
        <f t="shared" si="7"/>
        <v>20327509.223745618</v>
      </c>
      <c r="F190" s="63"/>
      <c r="G190" s="63"/>
      <c r="H190" s="72"/>
      <c r="I190" s="12"/>
      <c r="J190" s="12"/>
      <c r="K190" s="12"/>
    </row>
    <row r="191" spans="2:11">
      <c r="B191" s="2">
        <f t="shared" si="8"/>
        <v>186</v>
      </c>
      <c r="C191" s="31">
        <f>'Simulacion sistema (hoja4)'!BH196</f>
        <v>0.96991183828762251</v>
      </c>
      <c r="D191" s="31">
        <f>'Simulacion sistema (hoja4)'!BI196</f>
        <v>0.9824776974542283</v>
      </c>
      <c r="E191" s="65">
        <f t="shared" si="7"/>
        <v>20231180.745977469</v>
      </c>
      <c r="F191" s="63"/>
      <c r="G191" s="63"/>
      <c r="H191" s="72"/>
      <c r="I191" s="12"/>
      <c r="J191" s="12"/>
      <c r="K191" s="12"/>
    </row>
    <row r="192" spans="2:11">
      <c r="B192" s="2">
        <f t="shared" si="8"/>
        <v>187</v>
      </c>
      <c r="C192" s="31">
        <f>'Simulacion sistema (hoja4)'!BH197</f>
        <v>0.97279385896150494</v>
      </c>
      <c r="D192" s="31">
        <f>'Simulacion sistema (hoja4)'!BI197</f>
        <v>0.98696571957493928</v>
      </c>
      <c r="E192" s="65">
        <f t="shared" si="7"/>
        <v>20323598.097487152</v>
      </c>
      <c r="F192" s="63"/>
      <c r="G192" s="63"/>
      <c r="H192" s="72"/>
      <c r="I192" s="12"/>
      <c r="J192" s="12"/>
      <c r="K192" s="12"/>
    </row>
    <row r="193" spans="2:11">
      <c r="B193" s="2">
        <f t="shared" si="8"/>
        <v>188</v>
      </c>
      <c r="C193" s="31">
        <f>'Simulacion sistema (hoja4)'!BH198</f>
        <v>0.97070955501884315</v>
      </c>
      <c r="D193" s="31">
        <f>'Simulacion sistema (hoja4)'!BI198</f>
        <v>0.98305133316530646</v>
      </c>
      <c r="E193" s="65">
        <f t="shared" si="7"/>
        <v>20242993.052539989</v>
      </c>
      <c r="F193" s="63"/>
      <c r="G193" s="63"/>
      <c r="H193" s="72"/>
      <c r="I193" s="12"/>
      <c r="J193" s="12"/>
      <c r="K193" s="12"/>
    </row>
    <row r="194" spans="2:11">
      <c r="B194" s="2">
        <f t="shared" si="8"/>
        <v>189</v>
      </c>
      <c r="C194" s="31">
        <f>'Simulacion sistema (hoja4)'!BH199</f>
        <v>0.97875910949045086</v>
      </c>
      <c r="D194" s="31">
        <f>'Simulacion sistema (hoja4)'!BI199</f>
        <v>0.98958707456865347</v>
      </c>
      <c r="E194" s="65">
        <f t="shared" si="7"/>
        <v>20377577.039517712</v>
      </c>
      <c r="F194" s="63"/>
      <c r="G194" s="63"/>
      <c r="H194" s="72"/>
      <c r="I194" s="12"/>
      <c r="J194" s="12"/>
      <c r="K194" s="12"/>
    </row>
    <row r="195" spans="2:11">
      <c r="B195" s="2">
        <f t="shared" si="8"/>
        <v>190</v>
      </c>
      <c r="C195" s="31">
        <f>'Simulacion sistema (hoja4)'!BH200</f>
        <v>0.96411825585617927</v>
      </c>
      <c r="D195" s="31">
        <f>'Simulacion sistema (hoja4)'!BI200</f>
        <v>0.98593803378038625</v>
      </c>
      <c r="E195" s="65">
        <f t="shared" si="7"/>
        <v>20302435.991605714</v>
      </c>
      <c r="F195" s="63"/>
      <c r="G195" s="63"/>
      <c r="H195" s="72"/>
      <c r="I195" s="12"/>
      <c r="J195" s="12"/>
      <c r="K195" s="12"/>
    </row>
    <row r="196" spans="2:11">
      <c r="B196" s="2">
        <f t="shared" si="8"/>
        <v>191</v>
      </c>
      <c r="C196" s="31">
        <f>'Simulacion sistema (hoja4)'!BH201</f>
        <v>0.9796344805216749</v>
      </c>
      <c r="D196" s="31">
        <f>'Simulacion sistema (hoja4)'!BI201</f>
        <v>0.98952826022969542</v>
      </c>
      <c r="E196" s="65">
        <f t="shared" si="7"/>
        <v>20376365.934649888</v>
      </c>
      <c r="F196" s="63"/>
      <c r="G196" s="63"/>
      <c r="H196" s="72"/>
      <c r="I196" s="12"/>
      <c r="J196" s="12"/>
      <c r="K196" s="12"/>
    </row>
    <row r="197" spans="2:11">
      <c r="B197" s="2">
        <f t="shared" si="8"/>
        <v>192</v>
      </c>
      <c r="C197" s="31">
        <f>'Simulacion sistema (hoja4)'!BH202</f>
        <v>0.97366415894721292</v>
      </c>
      <c r="D197" s="31">
        <f>'Simulacion sistema (hoja4)'!BI202</f>
        <v>0.98423402944149629</v>
      </c>
      <c r="E197" s="65">
        <f t="shared" si="7"/>
        <v>20267347.134259291</v>
      </c>
      <c r="F197" s="63"/>
      <c r="G197" s="63"/>
      <c r="H197" s="72"/>
      <c r="I197" s="12"/>
      <c r="J197" s="12"/>
      <c r="K197" s="12"/>
    </row>
    <row r="198" spans="2:11">
      <c r="B198" s="2">
        <f t="shared" si="8"/>
        <v>193</v>
      </c>
      <c r="C198" s="31">
        <f>'Simulacion sistema (hoja4)'!BH203</f>
        <v>0.97870128742266671</v>
      </c>
      <c r="D198" s="31">
        <f>'Simulacion sistema (hoja4)'!BI203</f>
        <v>0.98491411295352393</v>
      </c>
      <c r="E198" s="65">
        <f t="shared" si="7"/>
        <v>20281351.413938966</v>
      </c>
      <c r="F198" s="63"/>
      <c r="G198" s="63"/>
      <c r="H198" s="72"/>
      <c r="I198" s="12"/>
      <c r="J198" s="12"/>
      <c r="K198" s="12"/>
    </row>
    <row r="199" spans="2:11">
      <c r="B199" s="2">
        <f t="shared" si="8"/>
        <v>194</v>
      </c>
      <c r="C199" s="31">
        <f>'Simulacion sistema (hoja4)'!BH204</f>
        <v>0.98283618463288869</v>
      </c>
      <c r="D199" s="31">
        <f>'Simulacion sistema (hoja4)'!BI204</f>
        <v>0.98940184167715473</v>
      </c>
      <c r="E199" s="65">
        <f t="shared" ref="E199:E262" si="9">+D199*$F$1*$F$2</f>
        <v>20373762.72381597</v>
      </c>
      <c r="F199" s="63"/>
      <c r="G199" s="63"/>
      <c r="H199" s="72"/>
      <c r="I199" s="12"/>
      <c r="J199" s="12"/>
      <c r="K199" s="12"/>
    </row>
    <row r="200" spans="2:11">
      <c r="B200" s="2">
        <f t="shared" ref="B200:B263" si="10">+B199+1</f>
        <v>195</v>
      </c>
      <c r="C200" s="31">
        <f>'Simulacion sistema (hoja4)'!BH205</f>
        <v>0.97526289609588912</v>
      </c>
      <c r="D200" s="31">
        <f>'Simulacion sistema (hoja4)'!BI205</f>
        <v>0.98761294633442598</v>
      </c>
      <c r="E200" s="65">
        <f t="shared" si="9"/>
        <v>20336925.790918499</v>
      </c>
      <c r="F200" s="63"/>
      <c r="G200" s="63"/>
      <c r="H200" s="72"/>
      <c r="I200" s="12"/>
      <c r="J200" s="12"/>
      <c r="K200" s="12"/>
    </row>
    <row r="201" spans="2:11">
      <c r="B201" s="2">
        <f t="shared" si="10"/>
        <v>196</v>
      </c>
      <c r="C201" s="31">
        <f>'Simulacion sistema (hoja4)'!BH206</f>
        <v>0.97185919904144924</v>
      </c>
      <c r="D201" s="31">
        <f>'Simulacion sistema (hoja4)'!BI206</f>
        <v>0.98687620613923377</v>
      </c>
      <c r="E201" s="65">
        <f t="shared" si="9"/>
        <v>20321754.836819105</v>
      </c>
      <c r="F201" s="63"/>
      <c r="G201" s="63"/>
      <c r="H201" s="72"/>
      <c r="I201" s="12"/>
      <c r="J201" s="12"/>
      <c r="K201" s="12"/>
    </row>
    <row r="202" spans="2:11">
      <c r="B202" s="2">
        <f t="shared" si="10"/>
        <v>197</v>
      </c>
      <c r="C202" s="31">
        <f>'Simulacion sistema (hoja4)'!BH207</f>
        <v>0.97449280681734463</v>
      </c>
      <c r="D202" s="31">
        <f>'Simulacion sistema (hoja4)'!BI207</f>
        <v>0.98486531444376246</v>
      </c>
      <c r="E202" s="65">
        <f t="shared" si="9"/>
        <v>20280346.555025958</v>
      </c>
      <c r="F202" s="63"/>
      <c r="G202" s="63"/>
      <c r="H202" s="72"/>
      <c r="I202" s="12"/>
      <c r="J202" s="12"/>
      <c r="K202" s="12"/>
    </row>
    <row r="203" spans="2:11">
      <c r="B203" s="2">
        <f t="shared" si="10"/>
        <v>198</v>
      </c>
      <c r="C203" s="31">
        <f>'Simulacion sistema (hoja4)'!BH208</f>
        <v>0.97583981689507093</v>
      </c>
      <c r="D203" s="31">
        <f>'Simulacion sistema (hoja4)'!BI208</f>
        <v>0.98709458213389656</v>
      </c>
      <c r="E203" s="65">
        <f t="shared" si="9"/>
        <v>20326251.635301199</v>
      </c>
      <c r="F203" s="63"/>
      <c r="G203" s="63"/>
      <c r="H203" s="72"/>
      <c r="I203" s="12"/>
      <c r="J203" s="12"/>
      <c r="K203" s="12"/>
    </row>
    <row r="204" spans="2:11">
      <c r="B204" s="2">
        <f t="shared" si="10"/>
        <v>199</v>
      </c>
      <c r="C204" s="31">
        <f>'Simulacion sistema (hoja4)'!BH209</f>
        <v>0.97620342678776295</v>
      </c>
      <c r="D204" s="31">
        <f>'Simulacion sistema (hoja4)'!BI209</f>
        <v>0.98696848619916655</v>
      </c>
      <c r="E204" s="65">
        <f t="shared" si="9"/>
        <v>20323655.067813236</v>
      </c>
      <c r="F204" s="63"/>
      <c r="G204" s="63"/>
      <c r="H204" s="72"/>
      <c r="I204" s="12"/>
      <c r="J204" s="12"/>
      <c r="K204" s="12"/>
    </row>
    <row r="205" spans="2:11">
      <c r="B205" s="2">
        <f t="shared" si="10"/>
        <v>200</v>
      </c>
      <c r="C205" s="31">
        <f>'Simulacion sistema (hoja4)'!BH210</f>
        <v>0.97576901517655434</v>
      </c>
      <c r="D205" s="31">
        <f>'Simulacion sistema (hoja4)'!BI210</f>
        <v>0.98634348678713957</v>
      </c>
      <c r="E205" s="65">
        <f t="shared" si="9"/>
        <v>20310785.07992078</v>
      </c>
      <c r="F205" s="63"/>
      <c r="G205" s="63"/>
      <c r="H205" s="72"/>
      <c r="I205" s="12"/>
      <c r="J205" s="12"/>
      <c r="K205" s="12"/>
    </row>
    <row r="206" spans="2:11">
      <c r="B206" s="2">
        <f t="shared" si="10"/>
        <v>201</v>
      </c>
      <c r="C206" s="31">
        <f>'Simulacion sistema (hoja4)'!BH211</f>
        <v>0.97960789475317833</v>
      </c>
      <c r="D206" s="31">
        <f>'Simulacion sistema (hoja4)'!BI211</f>
        <v>0.98849372202035202</v>
      </c>
      <c r="E206" s="65">
        <f t="shared" si="9"/>
        <v>20355062.72384309</v>
      </c>
      <c r="F206" s="63"/>
      <c r="G206" s="63"/>
      <c r="H206" s="72"/>
      <c r="I206" s="12"/>
      <c r="J206" s="12"/>
      <c r="K206" s="12"/>
    </row>
    <row r="207" spans="2:11">
      <c r="B207" s="2">
        <f t="shared" si="10"/>
        <v>202</v>
      </c>
      <c r="C207" s="31">
        <f>'Simulacion sistema (hoja4)'!BH212</f>
        <v>0.9799423600552607</v>
      </c>
      <c r="D207" s="31">
        <f>'Simulacion sistema (hoja4)'!BI212</f>
        <v>0.98660797695003344</v>
      </c>
      <c r="E207" s="65">
        <f t="shared" si="9"/>
        <v>20316231.46135509</v>
      </c>
      <c r="F207" s="63"/>
      <c r="G207" s="63"/>
      <c r="H207" s="72"/>
      <c r="I207" s="12"/>
      <c r="J207" s="12"/>
      <c r="K207" s="12"/>
    </row>
    <row r="208" spans="2:11">
      <c r="B208" s="2">
        <f t="shared" si="10"/>
        <v>203</v>
      </c>
      <c r="C208" s="31">
        <f>'Simulacion sistema (hoja4)'!BH213</f>
        <v>0.97783764733891432</v>
      </c>
      <c r="D208" s="31">
        <f>'Simulacion sistema (hoja4)'!BI213</f>
        <v>0.98422733985477573</v>
      </c>
      <c r="E208" s="65">
        <f t="shared" si="9"/>
        <v>20267209.382289544</v>
      </c>
      <c r="F208" s="63"/>
      <c r="G208" s="63"/>
      <c r="H208" s="72"/>
      <c r="I208" s="12"/>
      <c r="J208" s="12"/>
      <c r="K208" s="12"/>
    </row>
    <row r="209" spans="2:11">
      <c r="B209" s="2">
        <f t="shared" si="10"/>
        <v>204</v>
      </c>
      <c r="C209" s="31">
        <f>'Simulacion sistema (hoja4)'!BH214</f>
        <v>0.98165457452196303</v>
      </c>
      <c r="D209" s="31">
        <f>'Simulacion sistema (hoja4)'!BI214</f>
        <v>0.9861668152002131</v>
      </c>
      <c r="E209" s="65">
        <f t="shared" si="9"/>
        <v>20307147.058602788</v>
      </c>
      <c r="F209" s="63"/>
      <c r="G209" s="63"/>
      <c r="H209" s="72"/>
      <c r="I209" s="12"/>
      <c r="J209" s="12"/>
      <c r="K209" s="12"/>
    </row>
    <row r="210" spans="2:11">
      <c r="B210" s="2">
        <f t="shared" si="10"/>
        <v>205</v>
      </c>
      <c r="C210" s="31">
        <f>'Simulacion sistema (hoja4)'!BH215</f>
        <v>0.97970697788078909</v>
      </c>
      <c r="D210" s="31">
        <f>'Simulacion sistema (hoja4)'!BI215</f>
        <v>0.98713186078408666</v>
      </c>
      <c r="E210" s="65">
        <f t="shared" si="9"/>
        <v>20327019.277265914</v>
      </c>
      <c r="F210" s="63"/>
      <c r="G210" s="63"/>
      <c r="H210" s="72"/>
      <c r="I210" s="12"/>
      <c r="J210" s="12"/>
      <c r="K210" s="12"/>
    </row>
    <row r="211" spans="2:11">
      <c r="B211" s="2">
        <f t="shared" si="10"/>
        <v>206</v>
      </c>
      <c r="C211" s="31">
        <f>'Simulacion sistema (hoja4)'!BH216</f>
        <v>0.97995157378666642</v>
      </c>
      <c r="D211" s="31">
        <f>'Simulacion sistema (hoja4)'!BI216</f>
        <v>0.98794914141916312</v>
      </c>
      <c r="E211" s="65">
        <f t="shared" si="9"/>
        <v>20343848.720103405</v>
      </c>
      <c r="F211" s="63"/>
      <c r="G211" s="63"/>
      <c r="H211" s="72"/>
      <c r="I211" s="12"/>
      <c r="J211" s="12"/>
      <c r="K211" s="12"/>
    </row>
    <row r="212" spans="2:11">
      <c r="B212" s="2">
        <f t="shared" si="10"/>
        <v>207</v>
      </c>
      <c r="C212" s="31">
        <f>'Simulacion sistema (hoja4)'!BH217</f>
        <v>0.98063057965901501</v>
      </c>
      <c r="D212" s="31">
        <f>'Simulacion sistema (hoja4)'!BI217</f>
        <v>0.98580703303934025</v>
      </c>
      <c r="E212" s="65">
        <f t="shared" si="9"/>
        <v>20299738.424346093</v>
      </c>
      <c r="F212" s="63"/>
      <c r="G212" s="63"/>
      <c r="H212" s="72"/>
      <c r="I212" s="12"/>
      <c r="J212" s="12"/>
      <c r="K212" s="12"/>
    </row>
    <row r="213" spans="2:11">
      <c r="B213" s="2">
        <f t="shared" si="10"/>
        <v>208</v>
      </c>
      <c r="C213" s="31">
        <f>'Simulacion sistema (hoja4)'!BH218</f>
        <v>0.97923105457348092</v>
      </c>
      <c r="D213" s="31">
        <f>'Simulacion sistema (hoja4)'!BI218</f>
        <v>0.98904948384495572</v>
      </c>
      <c r="E213" s="65">
        <f t="shared" si="9"/>
        <v>20366506.971335325</v>
      </c>
      <c r="F213" s="63"/>
      <c r="G213" s="63"/>
      <c r="H213" s="72"/>
      <c r="I213" s="12"/>
      <c r="J213" s="12"/>
      <c r="K213" s="12"/>
    </row>
    <row r="214" spans="2:11">
      <c r="B214" s="2">
        <f t="shared" si="10"/>
        <v>209</v>
      </c>
      <c r="C214" s="31">
        <f>'Simulacion sistema (hoja4)'!BH219</f>
        <v>0.97213948529630279</v>
      </c>
      <c r="D214" s="31">
        <f>'Simulacion sistema (hoja4)'!BI219</f>
        <v>0.98247136780141864</v>
      </c>
      <c r="E214" s="65">
        <f t="shared" si="9"/>
        <v>20231050.405766811</v>
      </c>
      <c r="F214" s="63"/>
      <c r="G214" s="63"/>
      <c r="H214" s="72"/>
      <c r="I214" s="12"/>
      <c r="J214" s="12"/>
      <c r="K214" s="12"/>
    </row>
    <row r="215" spans="2:11">
      <c r="B215" s="2">
        <f t="shared" si="10"/>
        <v>210</v>
      </c>
      <c r="C215" s="31">
        <f>'Simulacion sistema (hoja4)'!BH220</f>
        <v>0.97432381054377948</v>
      </c>
      <c r="D215" s="31">
        <f>'Simulacion sistema (hoja4)'!BI220</f>
        <v>0.98847678265819794</v>
      </c>
      <c r="E215" s="65">
        <f t="shared" si="9"/>
        <v>20354713.908497613</v>
      </c>
      <c r="F215" s="63"/>
      <c r="G215" s="63"/>
      <c r="H215" s="72"/>
      <c r="I215" s="12"/>
      <c r="J215" s="12"/>
      <c r="K215" s="12"/>
    </row>
    <row r="216" spans="2:11">
      <c r="B216" s="2">
        <f t="shared" si="10"/>
        <v>211</v>
      </c>
      <c r="C216" s="31">
        <f>'Simulacion sistema (hoja4)'!BH221</f>
        <v>0.97948187891304395</v>
      </c>
      <c r="D216" s="31">
        <f>'Simulacion sistema (hoja4)'!BI221</f>
        <v>0.98970158810059394</v>
      </c>
      <c r="E216" s="65">
        <f t="shared" si="9"/>
        <v>20379935.102167431</v>
      </c>
      <c r="F216" s="63"/>
      <c r="G216" s="63"/>
      <c r="H216" s="72"/>
      <c r="I216" s="12"/>
      <c r="J216" s="12"/>
      <c r="K216" s="12"/>
    </row>
    <row r="217" spans="2:11">
      <c r="B217" s="2">
        <f t="shared" si="10"/>
        <v>212</v>
      </c>
      <c r="C217" s="31">
        <f>'Simulacion sistema (hoja4)'!BH222</f>
        <v>0.98259612905789151</v>
      </c>
      <c r="D217" s="31">
        <f>'Simulacion sistema (hoja4)'!BI222</f>
        <v>0.98991413370041503</v>
      </c>
      <c r="E217" s="65">
        <f t="shared" si="9"/>
        <v>20384311.841158949</v>
      </c>
      <c r="F217" s="63"/>
      <c r="G217" s="63"/>
      <c r="H217" s="72"/>
      <c r="I217" s="12"/>
      <c r="J217" s="12"/>
      <c r="K217" s="12"/>
    </row>
    <row r="218" spans="2:11">
      <c r="B218" s="2">
        <f t="shared" si="10"/>
        <v>213</v>
      </c>
      <c r="C218" s="31">
        <f>'Simulacion sistema (hoja4)'!BH223</f>
        <v>0.97374330939740594</v>
      </c>
      <c r="D218" s="31">
        <f>'Simulacion sistema (hoja4)'!BI223</f>
        <v>0.9859352747683563</v>
      </c>
      <c r="E218" s="65">
        <f t="shared" si="9"/>
        <v>20302379.178029995</v>
      </c>
      <c r="F218" s="63"/>
      <c r="G218" s="63"/>
      <c r="H218" s="72"/>
      <c r="I218" s="12"/>
      <c r="J218" s="12"/>
      <c r="K218" s="12"/>
    </row>
    <row r="219" spans="2:11">
      <c r="B219" s="2">
        <f t="shared" si="10"/>
        <v>214</v>
      </c>
      <c r="C219" s="31">
        <f>'Simulacion sistema (hoja4)'!BH224</f>
        <v>0.97041003649651547</v>
      </c>
      <c r="D219" s="31">
        <f>'Simulacion sistema (hoja4)'!BI224</f>
        <v>0.98530187687630844</v>
      </c>
      <c r="E219" s="65">
        <f t="shared" si="9"/>
        <v>20289336.248636942</v>
      </c>
      <c r="F219" s="63"/>
      <c r="G219" s="63"/>
      <c r="H219" s="72"/>
      <c r="I219" s="12"/>
      <c r="J219" s="12"/>
      <c r="K219" s="12"/>
    </row>
    <row r="220" spans="2:11">
      <c r="B220" s="2">
        <f t="shared" si="10"/>
        <v>215</v>
      </c>
      <c r="C220" s="31">
        <f>'Simulacion sistema (hoja4)'!BH225</f>
        <v>0.97949441945602944</v>
      </c>
      <c r="D220" s="31">
        <f>'Simulacion sistema (hoja4)'!BI225</f>
        <v>0.9850291656225828</v>
      </c>
      <c r="E220" s="65">
        <f t="shared" si="9"/>
        <v>20283720.578500226</v>
      </c>
      <c r="F220" s="63"/>
      <c r="G220" s="63"/>
      <c r="H220" s="72"/>
      <c r="I220" s="12"/>
      <c r="J220" s="12"/>
      <c r="K220" s="12"/>
    </row>
    <row r="221" spans="2:11">
      <c r="B221" s="2">
        <f t="shared" si="10"/>
        <v>216</v>
      </c>
      <c r="C221" s="31">
        <f>'Simulacion sistema (hoja4)'!BH226</f>
        <v>0.98128221221745671</v>
      </c>
      <c r="D221" s="31">
        <f>'Simulacion sistema (hoja4)'!BI226</f>
        <v>0.98620224293938574</v>
      </c>
      <c r="E221" s="65">
        <f t="shared" si="9"/>
        <v>20307876.586607832</v>
      </c>
      <c r="F221" s="63"/>
      <c r="G221" s="63"/>
      <c r="H221" s="72"/>
      <c r="I221" s="12"/>
      <c r="J221" s="12"/>
      <c r="K221" s="12"/>
    </row>
    <row r="222" spans="2:11">
      <c r="B222" s="2">
        <f t="shared" si="10"/>
        <v>217</v>
      </c>
      <c r="C222" s="31">
        <f>'Simulacion sistema (hoja4)'!BH227</f>
        <v>0.97396826440237816</v>
      </c>
      <c r="D222" s="31">
        <f>'Simulacion sistema (hoja4)'!BI227</f>
        <v>0.9876171357317346</v>
      </c>
      <c r="E222" s="65">
        <f t="shared" si="9"/>
        <v>20337012.058987878</v>
      </c>
      <c r="F222" s="63"/>
      <c r="G222" s="63"/>
      <c r="H222" s="72"/>
      <c r="I222" s="12"/>
      <c r="J222" s="12"/>
      <c r="K222" s="12"/>
    </row>
    <row r="223" spans="2:11">
      <c r="B223" s="2">
        <f t="shared" si="10"/>
        <v>218</v>
      </c>
      <c r="C223" s="31">
        <f>'Simulacion sistema (hoja4)'!BH228</f>
        <v>0.97441554399757913</v>
      </c>
      <c r="D223" s="31">
        <f>'Simulacion sistema (hoja4)'!BI228</f>
        <v>0.98555176190329419</v>
      </c>
      <c r="E223" s="65">
        <f t="shared" si="9"/>
        <v>20294481.881112635</v>
      </c>
      <c r="F223" s="63"/>
      <c r="G223" s="63"/>
      <c r="H223" s="72"/>
      <c r="I223" s="12"/>
      <c r="J223" s="12"/>
      <c r="K223" s="12"/>
    </row>
    <row r="224" spans="2:11">
      <c r="B224" s="2">
        <f t="shared" si="10"/>
        <v>219</v>
      </c>
      <c r="C224" s="31">
        <f>'Simulacion sistema (hoja4)'!BH229</f>
        <v>0.97659486728640865</v>
      </c>
      <c r="D224" s="31">
        <f>'Simulacion sistema (hoja4)'!BI229</f>
        <v>0.98602133256264601</v>
      </c>
      <c r="E224" s="65">
        <f t="shared" si="9"/>
        <v>20304151.280130006</v>
      </c>
      <c r="F224" s="63"/>
      <c r="G224" s="63"/>
      <c r="H224" s="72"/>
      <c r="I224" s="12"/>
      <c r="J224" s="12"/>
      <c r="K224" s="12"/>
    </row>
    <row r="225" spans="2:11">
      <c r="B225" s="2">
        <f t="shared" si="10"/>
        <v>220</v>
      </c>
      <c r="C225" s="31">
        <f>'Simulacion sistema (hoja4)'!BH230</f>
        <v>0.97516136184600866</v>
      </c>
      <c r="D225" s="31">
        <f>'Simulacion sistema (hoja4)'!BI230</f>
        <v>0.98557756378823791</v>
      </c>
      <c r="E225" s="65">
        <f t="shared" si="9"/>
        <v>20295013.193527393</v>
      </c>
      <c r="F225" s="63"/>
      <c r="G225" s="63"/>
      <c r="H225" s="72"/>
      <c r="I225" s="12"/>
      <c r="J225" s="12"/>
      <c r="K225" s="12"/>
    </row>
    <row r="226" spans="2:11">
      <c r="B226" s="2">
        <f t="shared" si="10"/>
        <v>221</v>
      </c>
      <c r="C226" s="31">
        <f>'Simulacion sistema (hoja4)'!BH231</f>
        <v>0.98348787737648469</v>
      </c>
      <c r="D226" s="31">
        <f>'Simulacion sistema (hoja4)'!BI231</f>
        <v>0.98780875770087317</v>
      </c>
      <c r="E226" s="65">
        <f t="shared" si="9"/>
        <v>20340957.938576378</v>
      </c>
      <c r="F226" s="63"/>
      <c r="G226" s="63"/>
      <c r="H226" s="72"/>
      <c r="I226" s="12"/>
      <c r="J226" s="12"/>
      <c r="K226" s="12"/>
    </row>
    <row r="227" spans="2:11">
      <c r="B227" s="2">
        <f t="shared" si="10"/>
        <v>222</v>
      </c>
      <c r="C227" s="31">
        <f>'Simulacion sistema (hoja4)'!BH232</f>
        <v>0.97879951261888642</v>
      </c>
      <c r="D227" s="31">
        <f>'Simulacion sistema (hoja4)'!BI232</f>
        <v>0.98686525286476867</v>
      </c>
      <c r="E227" s="65">
        <f t="shared" si="9"/>
        <v>20321529.286991313</v>
      </c>
      <c r="F227" s="63"/>
      <c r="G227" s="63"/>
      <c r="H227" s="72"/>
      <c r="I227" s="12"/>
      <c r="J227" s="12"/>
      <c r="K227" s="12"/>
    </row>
    <row r="228" spans="2:11">
      <c r="B228" s="2">
        <f t="shared" si="10"/>
        <v>223</v>
      </c>
      <c r="C228" s="31">
        <f>'Simulacion sistema (hoja4)'!BH233</f>
        <v>0.97800416625669284</v>
      </c>
      <c r="D228" s="31">
        <f>'Simulacion sistema (hoja4)'!BI233</f>
        <v>0.98817992191339854</v>
      </c>
      <c r="E228" s="65">
        <f t="shared" si="9"/>
        <v>20348600.952040702</v>
      </c>
      <c r="F228" s="63"/>
      <c r="G228" s="63"/>
      <c r="H228" s="72"/>
      <c r="I228" s="12"/>
      <c r="J228" s="12"/>
      <c r="K228" s="12"/>
    </row>
    <row r="229" spans="2:11">
      <c r="B229" s="2">
        <f t="shared" si="10"/>
        <v>224</v>
      </c>
      <c r="C229" s="31">
        <f>'Simulacion sistema (hoja4)'!BH234</f>
        <v>0.97048856025785124</v>
      </c>
      <c r="D229" s="31">
        <f>'Simulacion sistema (hoja4)'!BI234</f>
        <v>0.98573711313578438</v>
      </c>
      <c r="E229" s="65">
        <f t="shared" si="9"/>
        <v>20298298.633692075</v>
      </c>
      <c r="F229" s="63"/>
      <c r="G229" s="63"/>
      <c r="H229" s="72"/>
      <c r="I229" s="12"/>
      <c r="J229" s="12"/>
      <c r="K229" s="12"/>
    </row>
    <row r="230" spans="2:11">
      <c r="B230" s="2">
        <f t="shared" si="10"/>
        <v>225</v>
      </c>
      <c r="C230" s="31">
        <f>'Simulacion sistema (hoja4)'!BH235</f>
        <v>0.97874696845370412</v>
      </c>
      <c r="D230" s="31">
        <f>'Simulacion sistema (hoja4)'!BI235</f>
        <v>0.98794635021292887</v>
      </c>
      <c r="E230" s="65">
        <f t="shared" si="9"/>
        <v>20343791.243584629</v>
      </c>
      <c r="F230" s="63"/>
      <c r="G230" s="63"/>
      <c r="H230" s="72"/>
      <c r="I230" s="12"/>
      <c r="J230" s="12"/>
      <c r="K230" s="12"/>
    </row>
    <row r="231" spans="2:11">
      <c r="B231" s="2">
        <f t="shared" si="10"/>
        <v>226</v>
      </c>
      <c r="C231" s="31">
        <f>'Simulacion sistema (hoja4)'!BH236</f>
        <v>0.98089383743053271</v>
      </c>
      <c r="D231" s="31">
        <f>'Simulacion sistema (hoja4)'!BI236</f>
        <v>0.98699635302122457</v>
      </c>
      <c r="E231" s="65">
        <f t="shared" si="9"/>
        <v>20324228.901413057</v>
      </c>
      <c r="F231" s="63"/>
      <c r="G231" s="63"/>
      <c r="H231" s="72"/>
      <c r="I231" s="12"/>
      <c r="J231" s="12"/>
      <c r="K231" s="12"/>
    </row>
    <row r="232" spans="2:11">
      <c r="B232" s="2">
        <f t="shared" si="10"/>
        <v>227</v>
      </c>
      <c r="C232" s="31">
        <f>'Simulacion sistema (hoja4)'!BH237</f>
        <v>0.97558910838927693</v>
      </c>
      <c r="D232" s="31">
        <f>'Simulacion sistema (hoja4)'!BI237</f>
        <v>0.9852324109498829</v>
      </c>
      <c r="E232" s="65">
        <f t="shared" si="9"/>
        <v>20287905.806279991</v>
      </c>
      <c r="F232" s="63"/>
      <c r="G232" s="63"/>
      <c r="H232" s="72"/>
      <c r="I232" s="12"/>
      <c r="J232" s="12"/>
      <c r="K232" s="12"/>
    </row>
    <row r="233" spans="2:11">
      <c r="B233" s="2">
        <f t="shared" si="10"/>
        <v>228</v>
      </c>
      <c r="C233" s="31">
        <f>'Simulacion sistema (hoja4)'!BH238</f>
        <v>0.97781322936747983</v>
      </c>
      <c r="D233" s="31">
        <f>'Simulacion sistema (hoja4)'!BI238</f>
        <v>0.98526189740643755</v>
      </c>
      <c r="E233" s="65">
        <f t="shared" si="9"/>
        <v>20288512.991393361</v>
      </c>
      <c r="F233" s="63"/>
      <c r="G233" s="63"/>
      <c r="H233" s="72"/>
      <c r="I233" s="12"/>
      <c r="J233" s="12"/>
      <c r="K233" s="12"/>
    </row>
    <row r="234" spans="2:11">
      <c r="B234" s="2">
        <f t="shared" si="10"/>
        <v>229</v>
      </c>
      <c r="C234" s="31">
        <f>'Simulacion sistema (hoja4)'!BH239</f>
        <v>0.97181284675671908</v>
      </c>
      <c r="D234" s="31">
        <f>'Simulacion sistema (hoja4)'!BI239</f>
        <v>0.98687409419735261</v>
      </c>
      <c r="E234" s="65">
        <f t="shared" si="9"/>
        <v>20321711.347711887</v>
      </c>
      <c r="F234" s="63"/>
      <c r="G234" s="63"/>
      <c r="H234" s="72"/>
      <c r="I234" s="12"/>
      <c r="J234" s="12"/>
      <c r="K234" s="12"/>
    </row>
    <row r="235" spans="2:11">
      <c r="B235" s="2">
        <f t="shared" si="10"/>
        <v>230</v>
      </c>
      <c r="C235" s="31">
        <f>'Simulacion sistema (hoja4)'!BH240</f>
        <v>0.97543757096870898</v>
      </c>
      <c r="D235" s="31">
        <f>'Simulacion sistema (hoja4)'!BI240</f>
        <v>0.98656397011750607</v>
      </c>
      <c r="E235" s="65">
        <f t="shared" si="9"/>
        <v>20315325.272659685</v>
      </c>
      <c r="F235" s="63"/>
      <c r="G235" s="63"/>
      <c r="H235" s="72"/>
      <c r="I235" s="12"/>
      <c r="J235" s="12"/>
      <c r="K235" s="12"/>
    </row>
    <row r="236" spans="2:11">
      <c r="B236" s="2">
        <f t="shared" si="10"/>
        <v>231</v>
      </c>
      <c r="C236" s="31">
        <f>'Simulacion sistema (hoja4)'!BH241</f>
        <v>0.97584053543596927</v>
      </c>
      <c r="D236" s="31">
        <f>'Simulacion sistema (hoja4)'!BI241</f>
        <v>0.98487907608710124</v>
      </c>
      <c r="E236" s="65">
        <f t="shared" si="9"/>
        <v>20280629.93478559</v>
      </c>
      <c r="F236" s="63"/>
      <c r="G236" s="63"/>
      <c r="H236" s="72"/>
      <c r="I236" s="12"/>
      <c r="J236" s="12"/>
      <c r="K236" s="12"/>
    </row>
    <row r="237" spans="2:11">
      <c r="B237" s="2">
        <f t="shared" si="10"/>
        <v>232</v>
      </c>
      <c r="C237" s="31">
        <f>'Simulacion sistema (hoja4)'!BH242</f>
        <v>0.97781936832385064</v>
      </c>
      <c r="D237" s="31">
        <f>'Simulacion sistema (hoja4)'!BI242</f>
        <v>0.98874565382359914</v>
      </c>
      <c r="E237" s="65">
        <f t="shared" si="9"/>
        <v>20360250.503535554</v>
      </c>
      <c r="F237" s="63"/>
      <c r="G237" s="63"/>
      <c r="H237" s="72"/>
      <c r="I237" s="12"/>
      <c r="J237" s="12"/>
      <c r="K237" s="12"/>
    </row>
    <row r="238" spans="2:11">
      <c r="B238" s="2">
        <f t="shared" si="10"/>
        <v>233</v>
      </c>
      <c r="C238" s="31">
        <f>'Simulacion sistema (hoja4)'!BH243</f>
        <v>0.97255487132672302</v>
      </c>
      <c r="D238" s="31">
        <f>'Simulacion sistema (hoja4)'!BI243</f>
        <v>0.98785485564286513</v>
      </c>
      <c r="E238" s="65">
        <f t="shared" si="9"/>
        <v>20341907.187397879</v>
      </c>
      <c r="F238" s="63"/>
      <c r="G238" s="63"/>
      <c r="H238" s="72"/>
      <c r="I238" s="12"/>
      <c r="J238" s="12"/>
      <c r="K238" s="12"/>
    </row>
    <row r="239" spans="2:11">
      <c r="B239" s="2">
        <f t="shared" si="10"/>
        <v>234</v>
      </c>
      <c r="C239" s="31">
        <f>'Simulacion sistema (hoja4)'!BH244</f>
        <v>0.97803624846439619</v>
      </c>
      <c r="D239" s="31">
        <f>'Simulacion sistema (hoja4)'!BI244</f>
        <v>0.98543670848909559</v>
      </c>
      <c r="E239" s="65">
        <f t="shared" si="9"/>
        <v>20292112.701207455</v>
      </c>
      <c r="F239" s="63"/>
      <c r="G239" s="63"/>
      <c r="H239" s="72"/>
      <c r="I239" s="12"/>
      <c r="J239" s="12"/>
      <c r="K239" s="12"/>
    </row>
    <row r="240" spans="2:11">
      <c r="B240" s="2">
        <f t="shared" si="10"/>
        <v>235</v>
      </c>
      <c r="C240" s="31">
        <f>'Simulacion sistema (hoja4)'!BH245</f>
        <v>0.97103518766715147</v>
      </c>
      <c r="D240" s="31">
        <f>'Simulacion sistema (hoja4)'!BI245</f>
        <v>0.98587537841323525</v>
      </c>
      <c r="E240" s="65">
        <f t="shared" si="9"/>
        <v>20301145.792285338</v>
      </c>
      <c r="F240" s="63"/>
      <c r="G240" s="63"/>
      <c r="H240" s="72"/>
      <c r="I240" s="12"/>
      <c r="J240" s="12"/>
      <c r="K240" s="12"/>
    </row>
    <row r="241" spans="2:11">
      <c r="B241" s="2">
        <f t="shared" si="10"/>
        <v>236</v>
      </c>
      <c r="C241" s="31">
        <f>'Simulacion sistema (hoja4)'!BH246</f>
        <v>0.9792412643042766</v>
      </c>
      <c r="D241" s="31">
        <f>'Simulacion sistema (hoja4)'!BI246</f>
        <v>0.98612816338544607</v>
      </c>
      <c r="E241" s="65">
        <f t="shared" si="9"/>
        <v>20306351.140433107</v>
      </c>
      <c r="F241" s="63"/>
      <c r="G241" s="63"/>
      <c r="H241" s="72"/>
      <c r="I241" s="12"/>
      <c r="J241" s="12"/>
      <c r="K241" s="12"/>
    </row>
    <row r="242" spans="2:11">
      <c r="B242" s="2">
        <f t="shared" si="10"/>
        <v>237</v>
      </c>
      <c r="C242" s="31">
        <f>'Simulacion sistema (hoja4)'!BH247</f>
        <v>0.97847180788467047</v>
      </c>
      <c r="D242" s="31">
        <f>'Simulacion sistema (hoja4)'!BI247</f>
        <v>0.99042253654262358</v>
      </c>
      <c r="E242" s="65">
        <f t="shared" si="9"/>
        <v>20394780.872485705</v>
      </c>
      <c r="F242" s="63"/>
      <c r="G242" s="63"/>
      <c r="H242" s="72"/>
      <c r="I242" s="12"/>
      <c r="J242" s="12"/>
      <c r="K242" s="12"/>
    </row>
    <row r="243" spans="2:11">
      <c r="B243" s="2">
        <f t="shared" si="10"/>
        <v>238</v>
      </c>
      <c r="C243" s="31">
        <f>'Simulacion sistema (hoja4)'!BH248</f>
        <v>0.97606473275567018</v>
      </c>
      <c r="D243" s="31">
        <f>'Simulacion sistema (hoja4)'!BI248</f>
        <v>0.98709845635286475</v>
      </c>
      <c r="E243" s="65">
        <f t="shared" si="9"/>
        <v>20326331.413218189</v>
      </c>
      <c r="F243" s="63"/>
      <c r="G243" s="63"/>
      <c r="H243" s="72"/>
      <c r="I243" s="12"/>
      <c r="J243" s="12"/>
      <c r="K243" s="12"/>
    </row>
    <row r="244" spans="2:11">
      <c r="B244" s="2">
        <f t="shared" si="10"/>
        <v>239</v>
      </c>
      <c r="C244" s="31">
        <f>'Simulacion sistema (hoja4)'!BH249</f>
        <v>0.9730864467405792</v>
      </c>
      <c r="D244" s="31">
        <f>'Simulacion sistema (hoja4)'!BI249</f>
        <v>0.98834862530264178</v>
      </c>
      <c r="E244" s="65">
        <f t="shared" si="9"/>
        <v>20352074.892232001</v>
      </c>
      <c r="F244" s="63"/>
      <c r="G244" s="63"/>
      <c r="H244" s="72"/>
      <c r="I244" s="12"/>
      <c r="J244" s="12"/>
      <c r="K244" s="12"/>
    </row>
    <row r="245" spans="2:11">
      <c r="B245" s="2">
        <f t="shared" si="10"/>
        <v>240</v>
      </c>
      <c r="C245" s="31">
        <f>'Simulacion sistema (hoja4)'!BH250</f>
        <v>0.97531292727300301</v>
      </c>
      <c r="D245" s="31">
        <f>'Simulacion sistema (hoja4)'!BI250</f>
        <v>0.98676934881758083</v>
      </c>
      <c r="E245" s="65">
        <f t="shared" si="9"/>
        <v>20319554.430851623</v>
      </c>
      <c r="F245" s="63"/>
      <c r="G245" s="63"/>
      <c r="H245" s="72"/>
      <c r="I245" s="12"/>
      <c r="J245" s="12"/>
      <c r="K245" s="12"/>
    </row>
    <row r="246" spans="2:11">
      <c r="B246" s="2">
        <f t="shared" si="10"/>
        <v>241</v>
      </c>
      <c r="C246" s="31">
        <f>'Simulacion sistema (hoja4)'!BH251</f>
        <v>0.9770832731682414</v>
      </c>
      <c r="D246" s="31">
        <f>'Simulacion sistema (hoja4)'!BI251</f>
        <v>0.98662040204146506</v>
      </c>
      <c r="E246" s="65">
        <f t="shared" si="9"/>
        <v>20316487.318837848</v>
      </c>
      <c r="F246" s="63"/>
      <c r="G246" s="63"/>
      <c r="H246" s="72"/>
      <c r="I246" s="12"/>
      <c r="J246" s="12"/>
      <c r="K246" s="12"/>
    </row>
    <row r="247" spans="2:11">
      <c r="B247" s="2">
        <f t="shared" si="10"/>
        <v>242</v>
      </c>
      <c r="C247" s="31">
        <f>'Simulacion sistema (hoja4)'!BH252</f>
        <v>0.98320167849634643</v>
      </c>
      <c r="D247" s="31">
        <f>'Simulacion sistema (hoja4)'!BI252</f>
        <v>0.98875438472714039</v>
      </c>
      <c r="E247" s="65">
        <f t="shared" si="9"/>
        <v>20360430.290301275</v>
      </c>
      <c r="F247" s="63"/>
      <c r="G247" s="63"/>
      <c r="H247" s="72"/>
      <c r="I247" s="12"/>
      <c r="J247" s="12"/>
      <c r="K247" s="12"/>
    </row>
    <row r="248" spans="2:11">
      <c r="B248" s="2">
        <f t="shared" si="10"/>
        <v>243</v>
      </c>
      <c r="C248" s="31">
        <f>'Simulacion sistema (hoja4)'!BH253</f>
        <v>0.97259192754638413</v>
      </c>
      <c r="D248" s="31">
        <f>'Simulacion sistema (hoja4)'!BI253</f>
        <v>0.98503770216801689</v>
      </c>
      <c r="E248" s="65">
        <f t="shared" si="9"/>
        <v>20283896.363043804</v>
      </c>
      <c r="F248" s="63"/>
      <c r="G248" s="63"/>
      <c r="H248" s="72"/>
      <c r="I248" s="12"/>
      <c r="J248" s="12"/>
      <c r="K248" s="12"/>
    </row>
    <row r="249" spans="2:11">
      <c r="B249" s="2">
        <f t="shared" si="10"/>
        <v>244</v>
      </c>
      <c r="C249" s="31">
        <f>'Simulacion sistema (hoja4)'!BH254</f>
        <v>0.98024468006257792</v>
      </c>
      <c r="D249" s="31">
        <f>'Simulacion sistema (hoja4)'!BI254</f>
        <v>0.98929425914833891</v>
      </c>
      <c r="E249" s="65">
        <f t="shared" si="9"/>
        <v>20371547.384382594</v>
      </c>
      <c r="F249" s="63"/>
      <c r="G249" s="63"/>
      <c r="H249" s="72"/>
      <c r="I249" s="12"/>
      <c r="J249" s="12"/>
      <c r="K249" s="12"/>
    </row>
    <row r="250" spans="2:11">
      <c r="B250" s="2">
        <f t="shared" si="10"/>
        <v>245</v>
      </c>
      <c r="C250" s="31">
        <f>'Simulacion sistema (hoja4)'!BH255</f>
        <v>0.97037940699323089</v>
      </c>
      <c r="D250" s="31">
        <f>'Simulacion sistema (hoja4)'!BI255</f>
        <v>0.98726823239157302</v>
      </c>
      <c r="E250" s="65">
        <f t="shared" si="9"/>
        <v>20329827.441407271</v>
      </c>
      <c r="F250" s="63"/>
      <c r="G250" s="63"/>
      <c r="H250" s="72"/>
      <c r="I250" s="12"/>
      <c r="J250" s="12"/>
      <c r="K250" s="12"/>
    </row>
    <row r="251" spans="2:11">
      <c r="B251" s="2">
        <f t="shared" si="10"/>
        <v>246</v>
      </c>
      <c r="C251" s="31">
        <f>'Simulacion sistema (hoja4)'!BH256</f>
        <v>0.97548672158849192</v>
      </c>
      <c r="D251" s="31">
        <f>'Simulacion sistema (hoja4)'!BI256</f>
        <v>0.98780225931748999</v>
      </c>
      <c r="E251" s="65">
        <f t="shared" si="9"/>
        <v>20340824.123865753</v>
      </c>
      <c r="F251" s="63"/>
      <c r="G251" s="63"/>
      <c r="H251" s="72"/>
      <c r="I251" s="12"/>
      <c r="J251" s="12"/>
      <c r="K251" s="12"/>
    </row>
    <row r="252" spans="2:11">
      <c r="B252" s="2">
        <f t="shared" si="10"/>
        <v>247</v>
      </c>
      <c r="C252" s="31">
        <f>'Simulacion sistema (hoja4)'!BH257</f>
        <v>0.98005548924435659</v>
      </c>
      <c r="D252" s="31">
        <f>'Simulacion sistema (hoja4)'!BI257</f>
        <v>0.98738986453980193</v>
      </c>
      <c r="E252" s="65">
        <f t="shared" si="9"/>
        <v>20332332.090603601</v>
      </c>
      <c r="F252" s="63"/>
      <c r="G252" s="63"/>
      <c r="H252" s="72"/>
      <c r="I252" s="12"/>
      <c r="J252" s="12"/>
      <c r="K252" s="12"/>
    </row>
    <row r="253" spans="2:11">
      <c r="B253" s="2">
        <f t="shared" si="10"/>
        <v>248</v>
      </c>
      <c r="C253" s="31">
        <f>'Simulacion sistema (hoja4)'!BH258</f>
        <v>0.97201413315701835</v>
      </c>
      <c r="D253" s="31">
        <f>'Simulacion sistema (hoja4)'!BI258</f>
        <v>0.98878168868547056</v>
      </c>
      <c r="E253" s="65">
        <f t="shared" si="9"/>
        <v>20360992.533411209</v>
      </c>
      <c r="F253" s="63"/>
      <c r="G253" s="63"/>
      <c r="H253" s="72"/>
      <c r="I253" s="12"/>
      <c r="J253" s="12"/>
      <c r="K253" s="12"/>
    </row>
    <row r="254" spans="2:11">
      <c r="B254" s="2">
        <f t="shared" si="10"/>
        <v>249</v>
      </c>
      <c r="C254" s="31">
        <f>'Simulacion sistema (hoja4)'!BH259</f>
        <v>0.97650889307480981</v>
      </c>
      <c r="D254" s="31">
        <f>'Simulacion sistema (hoja4)'!BI259</f>
        <v>0.98646920867342947</v>
      </c>
      <c r="E254" s="65">
        <f t="shared" si="9"/>
        <v>20313373.94500326</v>
      </c>
      <c r="F254" s="63"/>
      <c r="G254" s="63"/>
      <c r="H254" s="72"/>
      <c r="I254" s="12"/>
      <c r="J254" s="12"/>
      <c r="K254" s="12"/>
    </row>
    <row r="255" spans="2:11">
      <c r="B255" s="2">
        <f t="shared" si="10"/>
        <v>250</v>
      </c>
      <c r="C255" s="31">
        <f>'Simulacion sistema (hoja4)'!BH260</f>
        <v>0.97672704328982429</v>
      </c>
      <c r="D255" s="31">
        <f>'Simulacion sistema (hoja4)'!BI260</f>
        <v>0.98671132785294835</v>
      </c>
      <c r="E255" s="65">
        <f t="shared" si="9"/>
        <v>20318359.663147915</v>
      </c>
      <c r="F255" s="63"/>
      <c r="G255" s="63"/>
      <c r="H255" s="72"/>
      <c r="I255" s="12"/>
      <c r="J255" s="12"/>
      <c r="K255" s="12"/>
    </row>
    <row r="256" spans="2:11">
      <c r="B256" s="2">
        <f t="shared" si="10"/>
        <v>251</v>
      </c>
      <c r="C256" s="31">
        <f>'Simulacion sistema (hoja4)'!BH261</f>
        <v>0.97381056113229014</v>
      </c>
      <c r="D256" s="31">
        <f>'Simulacion sistema (hoja4)'!BI261</f>
        <v>0.98332803222270282</v>
      </c>
      <c r="E256" s="65">
        <f t="shared" si="9"/>
        <v>20248690.839529898</v>
      </c>
      <c r="F256" s="63"/>
      <c r="G256" s="63"/>
      <c r="H256" s="72"/>
      <c r="I256" s="12"/>
      <c r="J256" s="12"/>
      <c r="K256" s="12"/>
    </row>
    <row r="257" spans="2:11">
      <c r="B257" s="2">
        <f t="shared" si="10"/>
        <v>252</v>
      </c>
      <c r="C257" s="31">
        <f>'Simulacion sistema (hoja4)'!BH262</f>
        <v>0.98006116308110469</v>
      </c>
      <c r="D257" s="31">
        <f>'Simulacion sistema (hoja4)'!BI262</f>
        <v>0.98613160557522173</v>
      </c>
      <c r="E257" s="65">
        <f t="shared" si="9"/>
        <v>20306422.022004966</v>
      </c>
      <c r="F257" s="63"/>
      <c r="G257" s="63"/>
      <c r="H257" s="72"/>
      <c r="I257" s="12"/>
      <c r="J257" s="12"/>
      <c r="K257" s="12"/>
    </row>
    <row r="258" spans="2:11">
      <c r="B258" s="2">
        <f t="shared" si="10"/>
        <v>253</v>
      </c>
      <c r="C258" s="31">
        <f>'Simulacion sistema (hoja4)'!BH263</f>
        <v>0.98040400866997413</v>
      </c>
      <c r="D258" s="31">
        <f>'Simulacion sistema (hoja4)'!BI263</f>
        <v>0.98681300987772336</v>
      </c>
      <c r="E258" s="65">
        <f t="shared" si="9"/>
        <v>20320453.499402076</v>
      </c>
      <c r="F258" s="63"/>
      <c r="G258" s="63"/>
      <c r="H258" s="72"/>
      <c r="I258" s="12"/>
      <c r="J258" s="12"/>
      <c r="K258" s="12"/>
    </row>
    <row r="259" spans="2:11">
      <c r="B259" s="2">
        <f t="shared" si="10"/>
        <v>254</v>
      </c>
      <c r="C259" s="31">
        <f>'Simulacion sistema (hoja4)'!BH264</f>
        <v>0.97722926564803358</v>
      </c>
      <c r="D259" s="31">
        <f>'Simulacion sistema (hoja4)'!BI264</f>
        <v>0.98415901356669089</v>
      </c>
      <c r="E259" s="65">
        <f t="shared" si="9"/>
        <v>20265802.4073653</v>
      </c>
      <c r="F259" s="63"/>
      <c r="G259" s="63"/>
      <c r="H259" s="72"/>
      <c r="I259" s="12"/>
      <c r="J259" s="12"/>
      <c r="K259" s="12"/>
    </row>
    <row r="260" spans="2:11">
      <c r="B260" s="2">
        <f t="shared" si="10"/>
        <v>255</v>
      </c>
      <c r="C260" s="31">
        <f>'Simulacion sistema (hoja4)'!BH265</f>
        <v>0.96880009501379249</v>
      </c>
      <c r="D260" s="31">
        <f>'Simulacion sistema (hoja4)'!BI265</f>
        <v>0.98534367285641788</v>
      </c>
      <c r="E260" s="65">
        <f t="shared" si="9"/>
        <v>20290196.911459357</v>
      </c>
      <c r="F260" s="63"/>
      <c r="G260" s="63"/>
      <c r="H260" s="72"/>
      <c r="I260" s="12"/>
      <c r="J260" s="12"/>
      <c r="K260" s="12"/>
    </row>
    <row r="261" spans="2:11">
      <c r="B261" s="2">
        <f t="shared" si="10"/>
        <v>256</v>
      </c>
      <c r="C261" s="31">
        <f>'Simulacion sistema (hoja4)'!BH266</f>
        <v>0.97373383283119097</v>
      </c>
      <c r="D261" s="31">
        <f>'Simulacion sistema (hoja4)'!BI266</f>
        <v>0.98741259739520326</v>
      </c>
      <c r="E261" s="65">
        <f t="shared" si="9"/>
        <v>20332800.205562025</v>
      </c>
      <c r="F261" s="63"/>
      <c r="G261" s="63"/>
      <c r="H261" s="72"/>
      <c r="I261" s="12"/>
      <c r="J261" s="12"/>
      <c r="K261" s="12"/>
    </row>
    <row r="262" spans="2:11">
      <c r="B262" s="2">
        <f t="shared" si="10"/>
        <v>257</v>
      </c>
      <c r="C262" s="31">
        <f>'Simulacion sistema (hoja4)'!BH267</f>
        <v>0.97226956763388905</v>
      </c>
      <c r="D262" s="31">
        <f>'Simulacion sistema (hoja4)'!BI267</f>
        <v>0.98485007851596906</v>
      </c>
      <c r="E262" s="65">
        <f t="shared" si="9"/>
        <v>20280032.816800836</v>
      </c>
      <c r="F262" s="63"/>
      <c r="G262" s="63"/>
      <c r="H262" s="72"/>
      <c r="I262" s="12"/>
      <c r="J262" s="12"/>
      <c r="K262" s="12"/>
    </row>
    <row r="263" spans="2:11">
      <c r="B263" s="2">
        <f t="shared" si="10"/>
        <v>258</v>
      </c>
      <c r="C263" s="31">
        <f>'Simulacion sistema (hoja4)'!BH268</f>
        <v>0.97226877829183378</v>
      </c>
      <c r="D263" s="31">
        <f>'Simulacion sistema (hoja4)'!BI268</f>
        <v>0.98640165757869924</v>
      </c>
      <c r="E263" s="65">
        <f t="shared" ref="E263:E326" si="11">+D263*$F$1*$F$2</f>
        <v>20311982.932860576</v>
      </c>
      <c r="F263" s="63"/>
      <c r="G263" s="63"/>
      <c r="H263" s="72"/>
      <c r="I263" s="12"/>
      <c r="J263" s="12"/>
      <c r="K263" s="12"/>
    </row>
    <row r="264" spans="2:11">
      <c r="B264" s="2">
        <f t="shared" ref="B264:B327" si="12">+B263+1</f>
        <v>259</v>
      </c>
      <c r="C264" s="31">
        <f>'Simulacion sistema (hoja4)'!BH269</f>
        <v>0.98085177362571063</v>
      </c>
      <c r="D264" s="31">
        <f>'Simulacion sistema (hoja4)'!BI269</f>
        <v>0.9891135276042553</v>
      </c>
      <c r="E264" s="65">
        <f t="shared" si="11"/>
        <v>20367825.760426823</v>
      </c>
      <c r="F264" s="63"/>
      <c r="G264" s="63"/>
      <c r="H264" s="72"/>
      <c r="I264" s="12"/>
      <c r="J264" s="12"/>
      <c r="K264" s="12"/>
    </row>
    <row r="265" spans="2:11">
      <c r="B265" s="2">
        <f t="shared" si="12"/>
        <v>260</v>
      </c>
      <c r="C265" s="31">
        <f>'Simulacion sistema (hoja4)'!BH270</f>
        <v>0.97975083531705054</v>
      </c>
      <c r="D265" s="31">
        <f>'Simulacion sistema (hoja4)'!BI270</f>
        <v>0.98782019601836846</v>
      </c>
      <c r="E265" s="65">
        <f t="shared" si="11"/>
        <v>20341193.476410244</v>
      </c>
      <c r="F265" s="63"/>
      <c r="G265" s="63"/>
      <c r="H265" s="72"/>
      <c r="I265" s="12"/>
      <c r="J265" s="12"/>
      <c r="K265" s="12"/>
    </row>
    <row r="266" spans="2:11">
      <c r="B266" s="2">
        <f t="shared" si="12"/>
        <v>261</v>
      </c>
      <c r="C266" s="31">
        <f>'Simulacion sistema (hoja4)'!BH271</f>
        <v>0.98194839018611701</v>
      </c>
      <c r="D266" s="31">
        <f>'Simulacion sistema (hoja4)'!BI271</f>
        <v>0.98814108772447262</v>
      </c>
      <c r="E266" s="65">
        <f t="shared" si="11"/>
        <v>20347801.278422337</v>
      </c>
      <c r="F266" s="63"/>
      <c r="G266" s="63"/>
      <c r="H266" s="72"/>
      <c r="I266" s="12"/>
      <c r="J266" s="12"/>
      <c r="K266" s="12"/>
    </row>
    <row r="267" spans="2:11">
      <c r="B267" s="2">
        <f t="shared" si="12"/>
        <v>262</v>
      </c>
      <c r="C267" s="31">
        <f>'Simulacion sistema (hoja4)'!BH272</f>
        <v>0.97668159960470313</v>
      </c>
      <c r="D267" s="31">
        <f>'Simulacion sistema (hoja4)'!BI272</f>
        <v>0.98563128198769534</v>
      </c>
      <c r="E267" s="65">
        <f t="shared" si="11"/>
        <v>20296119.358690623</v>
      </c>
      <c r="F267" s="63"/>
      <c r="G267" s="63"/>
      <c r="H267" s="72"/>
      <c r="I267" s="12"/>
      <c r="J267" s="12"/>
      <c r="K267" s="12"/>
    </row>
    <row r="268" spans="2:11">
      <c r="B268" s="2">
        <f t="shared" si="12"/>
        <v>263</v>
      </c>
      <c r="C268" s="31">
        <f>'Simulacion sistema (hoja4)'!BH273</f>
        <v>0.97250861729235949</v>
      </c>
      <c r="D268" s="31">
        <f>'Simulacion sistema (hoja4)'!BI273</f>
        <v>0.98548161014630176</v>
      </c>
      <c r="E268" s="65">
        <f t="shared" si="11"/>
        <v>20293037.316132646</v>
      </c>
      <c r="F268" s="63"/>
      <c r="G268" s="63"/>
      <c r="H268" s="72"/>
      <c r="I268" s="12"/>
      <c r="J268" s="12"/>
      <c r="K268" s="12"/>
    </row>
    <row r="269" spans="2:11">
      <c r="B269" s="2">
        <f t="shared" si="12"/>
        <v>264</v>
      </c>
      <c r="C269" s="31">
        <f>'Simulacion sistema (hoja4)'!BH274</f>
        <v>0.97703269454604913</v>
      </c>
      <c r="D269" s="31">
        <f>'Simulacion sistema (hoja4)'!BI274</f>
        <v>0.98657810489156461</v>
      </c>
      <c r="E269" s="65">
        <f t="shared" si="11"/>
        <v>20315616.335927099</v>
      </c>
      <c r="F269" s="63"/>
      <c r="G269" s="63"/>
      <c r="H269" s="72"/>
      <c r="I269" s="12"/>
      <c r="J269" s="12"/>
      <c r="K269" s="12"/>
    </row>
    <row r="270" spans="2:11">
      <c r="B270" s="2">
        <f t="shared" si="12"/>
        <v>265</v>
      </c>
      <c r="C270" s="31">
        <f>'Simulacion sistema (hoja4)'!BH275</f>
        <v>0.97339563380905236</v>
      </c>
      <c r="D270" s="31">
        <f>'Simulacion sistema (hoja4)'!BI275</f>
        <v>0.9868055258465247</v>
      </c>
      <c r="E270" s="65">
        <f t="shared" si="11"/>
        <v>20320299.388231639</v>
      </c>
      <c r="F270" s="63"/>
      <c r="G270" s="63"/>
      <c r="H270" s="72"/>
      <c r="I270" s="12"/>
      <c r="J270" s="12"/>
      <c r="K270" s="12"/>
    </row>
    <row r="271" spans="2:11">
      <c r="B271" s="2">
        <f t="shared" si="12"/>
        <v>266</v>
      </c>
      <c r="C271" s="31">
        <f>'Simulacion sistema (hoja4)'!BH276</f>
        <v>0.97861316302574286</v>
      </c>
      <c r="D271" s="31">
        <f>'Simulacion sistema (hoja4)'!BI276</f>
        <v>0.98861614067662429</v>
      </c>
      <c r="E271" s="65">
        <f t="shared" si="11"/>
        <v>20357583.568813048</v>
      </c>
      <c r="F271" s="63"/>
      <c r="G271" s="63"/>
      <c r="H271" s="72"/>
      <c r="I271" s="12"/>
      <c r="J271" s="12"/>
      <c r="K271" s="12"/>
    </row>
    <row r="272" spans="2:11">
      <c r="B272" s="2">
        <f t="shared" si="12"/>
        <v>267</v>
      </c>
      <c r="C272" s="31">
        <f>'Simulacion sistema (hoja4)'!BH277</f>
        <v>0.97585019203759149</v>
      </c>
      <c r="D272" s="31">
        <f>'Simulacion sistema (hoja4)'!BI277</f>
        <v>0.98698717478846953</v>
      </c>
      <c r="E272" s="65">
        <f t="shared" si="11"/>
        <v>20324039.903244168</v>
      </c>
      <c r="F272" s="63"/>
      <c r="G272" s="63"/>
      <c r="H272" s="72"/>
      <c r="I272" s="12"/>
      <c r="J272" s="12"/>
      <c r="K272" s="12"/>
    </row>
    <row r="273" spans="2:11">
      <c r="B273" s="2">
        <f t="shared" si="12"/>
        <v>268</v>
      </c>
      <c r="C273" s="31">
        <f>'Simulacion sistema (hoja4)'!BH278</f>
        <v>0.97482434667416784</v>
      </c>
      <c r="D273" s="31">
        <f>'Simulacion sistema (hoja4)'!BI278</f>
        <v>0.9867929967606156</v>
      </c>
      <c r="E273" s="65">
        <f t="shared" si="11"/>
        <v>20320041.389294598</v>
      </c>
      <c r="F273" s="63"/>
      <c r="G273" s="63"/>
      <c r="H273" s="72"/>
      <c r="I273" s="12"/>
      <c r="J273" s="12"/>
      <c r="K273" s="12"/>
    </row>
    <row r="274" spans="2:11">
      <c r="B274" s="2">
        <f t="shared" si="12"/>
        <v>269</v>
      </c>
      <c r="C274" s="31">
        <f>'Simulacion sistema (hoja4)'!BH279</f>
        <v>0.98012146618797991</v>
      </c>
      <c r="D274" s="31">
        <f>'Simulacion sistema (hoja4)'!BI279</f>
        <v>0.98865841677800759</v>
      </c>
      <c r="E274" s="65">
        <f t="shared" si="11"/>
        <v>20358454.11829273</v>
      </c>
      <c r="F274" s="63"/>
      <c r="G274" s="63"/>
      <c r="H274" s="72"/>
      <c r="I274" s="12"/>
      <c r="J274" s="12"/>
      <c r="K274" s="12"/>
    </row>
    <row r="275" spans="2:11">
      <c r="B275" s="2">
        <f t="shared" si="12"/>
        <v>270</v>
      </c>
      <c r="C275" s="31">
        <f>'Simulacion sistema (hoja4)'!BH280</f>
        <v>0.9781630550143926</v>
      </c>
      <c r="D275" s="31">
        <f>'Simulacion sistema (hoja4)'!BI280</f>
        <v>0.98699994054703766</v>
      </c>
      <c r="E275" s="65">
        <f t="shared" si="11"/>
        <v>20324302.775744602</v>
      </c>
      <c r="F275" s="63"/>
      <c r="G275" s="63"/>
      <c r="H275" s="72"/>
      <c r="I275" s="12"/>
      <c r="J275" s="12"/>
      <c r="K275" s="12"/>
    </row>
    <row r="276" spans="2:11">
      <c r="B276" s="2">
        <f t="shared" si="12"/>
        <v>271</v>
      </c>
      <c r="C276" s="31">
        <f>'Simulacion sistema (hoja4)'!BH281</f>
        <v>0.97750128067769271</v>
      </c>
      <c r="D276" s="31">
        <f>'Simulacion sistema (hoja4)'!BI281</f>
        <v>0.9860738695304061</v>
      </c>
      <c r="E276" s="65">
        <f t="shared" si="11"/>
        <v>20305233.121370126</v>
      </c>
      <c r="F276" s="63"/>
      <c r="G276" s="63"/>
      <c r="H276" s="72"/>
      <c r="I276" s="12"/>
      <c r="J276" s="12"/>
      <c r="K276" s="12"/>
    </row>
    <row r="277" spans="2:11">
      <c r="B277" s="2">
        <f t="shared" si="12"/>
        <v>272</v>
      </c>
      <c r="C277" s="31">
        <f>'Simulacion sistema (hoja4)'!BH282</f>
        <v>0.97770289638414865</v>
      </c>
      <c r="D277" s="31">
        <f>'Simulacion sistema (hoja4)'!BI282</f>
        <v>0.98756057207278813</v>
      </c>
      <c r="E277" s="65">
        <f t="shared" si="11"/>
        <v>20335847.300122853</v>
      </c>
      <c r="F277" s="63"/>
      <c r="G277" s="63"/>
      <c r="H277" s="72"/>
      <c r="I277" s="12"/>
      <c r="J277" s="12"/>
      <c r="K277" s="12"/>
    </row>
    <row r="278" spans="2:11">
      <c r="B278" s="2">
        <f t="shared" si="12"/>
        <v>273</v>
      </c>
      <c r="C278" s="31">
        <f>'Simulacion sistema (hoja4)'!BH283</f>
        <v>0.97963964189900743</v>
      </c>
      <c r="D278" s="31">
        <f>'Simulacion sistema (hoja4)'!BI283</f>
        <v>0.98853937153342231</v>
      </c>
      <c r="E278" s="65">
        <f t="shared" si="11"/>
        <v>20356002.738616232</v>
      </c>
      <c r="F278" s="63"/>
      <c r="G278" s="63"/>
      <c r="H278" s="72"/>
      <c r="I278" s="12"/>
      <c r="J278" s="12"/>
      <c r="K278" s="12"/>
    </row>
    <row r="279" spans="2:11">
      <c r="B279" s="2">
        <f t="shared" si="12"/>
        <v>274</v>
      </c>
      <c r="C279" s="31">
        <f>'Simulacion sistema (hoja4)'!BH284</f>
        <v>0.97135695174054681</v>
      </c>
      <c r="D279" s="31">
        <f>'Simulacion sistema (hoja4)'!BI284</f>
        <v>0.98027985068269874</v>
      </c>
      <c r="E279" s="65">
        <f t="shared" si="11"/>
        <v>20185922.685258131</v>
      </c>
      <c r="F279" s="63"/>
      <c r="G279" s="63"/>
      <c r="H279" s="72"/>
      <c r="I279" s="12"/>
      <c r="J279" s="12"/>
      <c r="K279" s="12"/>
    </row>
    <row r="280" spans="2:11">
      <c r="B280" s="2">
        <f t="shared" si="12"/>
        <v>275</v>
      </c>
      <c r="C280" s="31">
        <f>'Simulacion sistema (hoja4)'!BH285</f>
        <v>0.98139799105967829</v>
      </c>
      <c r="D280" s="31">
        <f>'Simulacion sistema (hoja4)'!BI285</f>
        <v>0.98667352523144813</v>
      </c>
      <c r="E280" s="65">
        <f t="shared" si="11"/>
        <v>20317581.231565978</v>
      </c>
      <c r="F280" s="63"/>
      <c r="G280" s="63"/>
      <c r="H280" s="72"/>
      <c r="I280" s="12"/>
      <c r="J280" s="12"/>
      <c r="K280" s="12"/>
    </row>
    <row r="281" spans="2:11">
      <c r="B281" s="2">
        <f t="shared" si="12"/>
        <v>276</v>
      </c>
      <c r="C281" s="31">
        <f>'Simulacion sistema (hoja4)'!BH286</f>
        <v>0.97685136261963157</v>
      </c>
      <c r="D281" s="31">
        <f>'Simulacion sistema (hoja4)'!BI286</f>
        <v>0.98481882084750516</v>
      </c>
      <c r="E281" s="65">
        <f t="shared" si="11"/>
        <v>20279389.158891827</v>
      </c>
      <c r="F281" s="63"/>
      <c r="G281" s="63"/>
      <c r="H281" s="72"/>
      <c r="I281" s="12"/>
      <c r="J281" s="12"/>
      <c r="K281" s="12"/>
    </row>
    <row r="282" spans="2:11">
      <c r="B282" s="2">
        <f t="shared" si="12"/>
        <v>277</v>
      </c>
      <c r="C282" s="31">
        <f>'Simulacion sistema (hoja4)'!BH287</f>
        <v>0.97421055577092064</v>
      </c>
      <c r="D282" s="31">
        <f>'Simulacion sistema (hoja4)'!BI287</f>
        <v>0.98763482922174806</v>
      </c>
      <c r="E282" s="65">
        <f t="shared" si="11"/>
        <v>20337376.403334234</v>
      </c>
      <c r="F282" s="63"/>
      <c r="G282" s="63"/>
      <c r="H282" s="72"/>
      <c r="I282" s="12"/>
      <c r="J282" s="12"/>
      <c r="K282" s="12"/>
    </row>
    <row r="283" spans="2:11">
      <c r="B283" s="2">
        <f t="shared" si="12"/>
        <v>278</v>
      </c>
      <c r="C283" s="31">
        <f>'Simulacion sistema (hoja4)'!BH288</f>
        <v>0.97130302249720291</v>
      </c>
      <c r="D283" s="31">
        <f>'Simulacion sistema (hoja4)'!BI288</f>
        <v>0.98577214568002702</v>
      </c>
      <c r="E283" s="65">
        <f t="shared" si="11"/>
        <v>20299020.023843117</v>
      </c>
      <c r="F283" s="63"/>
      <c r="G283" s="63"/>
      <c r="H283" s="72"/>
      <c r="I283" s="12"/>
      <c r="J283" s="12"/>
      <c r="K283" s="12"/>
    </row>
    <row r="284" spans="2:11">
      <c r="B284" s="2">
        <f t="shared" si="12"/>
        <v>279</v>
      </c>
      <c r="C284" s="31">
        <f>'Simulacion sistema (hoja4)'!BH289</f>
        <v>0.97616248355967672</v>
      </c>
      <c r="D284" s="31">
        <f>'Simulacion sistema (hoja4)'!BI289</f>
        <v>0.98774241190560075</v>
      </c>
      <c r="E284" s="65">
        <f t="shared" si="11"/>
        <v>20339591.745960131</v>
      </c>
      <c r="F284" s="63"/>
      <c r="G284" s="63"/>
      <c r="H284" s="72"/>
      <c r="I284" s="12"/>
      <c r="J284" s="12"/>
      <c r="K284" s="12"/>
    </row>
    <row r="285" spans="2:11">
      <c r="B285" s="2">
        <f t="shared" si="12"/>
        <v>280</v>
      </c>
      <c r="C285" s="31">
        <f>'Simulacion sistema (hoja4)'!BH290</f>
        <v>0.97589333890388918</v>
      </c>
      <c r="D285" s="31">
        <f>'Simulacion sistema (hoja4)'!BI290</f>
        <v>0.98705630864196359</v>
      </c>
      <c r="E285" s="65">
        <f t="shared" si="11"/>
        <v>20325463.507555313</v>
      </c>
      <c r="F285" s="63"/>
      <c r="G285" s="63"/>
      <c r="H285" s="72"/>
      <c r="I285" s="12"/>
      <c r="J285" s="12"/>
      <c r="K285" s="12"/>
    </row>
    <row r="286" spans="2:11">
      <c r="B286" s="2">
        <f t="shared" si="12"/>
        <v>281</v>
      </c>
      <c r="C286" s="31">
        <f>'Simulacion sistema (hoja4)'!BH291</f>
        <v>0.97501357600613814</v>
      </c>
      <c r="D286" s="31">
        <f>'Simulacion sistema (hoja4)'!BI291</f>
        <v>0.9838806872809035</v>
      </c>
      <c r="E286" s="65">
        <f t="shared" si="11"/>
        <v>20260071.112488363</v>
      </c>
      <c r="F286" s="63"/>
      <c r="G286" s="63"/>
      <c r="H286" s="72"/>
      <c r="I286" s="12"/>
      <c r="J286" s="12"/>
      <c r="K286" s="12"/>
    </row>
    <row r="287" spans="2:11">
      <c r="B287" s="2">
        <f t="shared" si="12"/>
        <v>282</v>
      </c>
      <c r="C287" s="31">
        <f>'Simulacion sistema (hoja4)'!BH292</f>
        <v>0.96788602378049127</v>
      </c>
      <c r="D287" s="31">
        <f>'Simulacion sistema (hoja4)'!BI292</f>
        <v>0.98521209593830872</v>
      </c>
      <c r="E287" s="65">
        <f t="shared" si="11"/>
        <v>20287487.479561653</v>
      </c>
      <c r="F287" s="63"/>
      <c r="G287" s="63"/>
      <c r="H287" s="72"/>
      <c r="I287" s="12"/>
      <c r="J287" s="12"/>
      <c r="K287" s="12"/>
    </row>
    <row r="288" spans="2:11">
      <c r="B288" s="2">
        <f t="shared" si="12"/>
        <v>283</v>
      </c>
      <c r="C288" s="31">
        <f>'Simulacion sistema (hoja4)'!BH293</f>
        <v>0.96647119304328077</v>
      </c>
      <c r="D288" s="31">
        <f>'Simulacion sistema (hoja4)'!BI293</f>
        <v>0.98420040996400093</v>
      </c>
      <c r="E288" s="65">
        <f t="shared" si="11"/>
        <v>20266654.841978706</v>
      </c>
      <c r="F288" s="63"/>
      <c r="G288" s="63"/>
      <c r="H288" s="72"/>
      <c r="I288" s="12"/>
      <c r="J288" s="12"/>
      <c r="K288" s="12"/>
    </row>
    <row r="289" spans="2:11">
      <c r="B289" s="2">
        <f t="shared" si="12"/>
        <v>284</v>
      </c>
      <c r="C289" s="31">
        <f>'Simulacion sistema (hoja4)'!BH294</f>
        <v>0.97426719761797076</v>
      </c>
      <c r="D289" s="31">
        <f>'Simulacion sistema (hoja4)'!BI294</f>
        <v>0.98685076293858431</v>
      </c>
      <c r="E289" s="65">
        <f t="shared" si="11"/>
        <v>20321230.910431329</v>
      </c>
      <c r="F289" s="63"/>
      <c r="G289" s="63"/>
      <c r="H289" s="72"/>
      <c r="I289" s="12"/>
      <c r="J289" s="12"/>
      <c r="K289" s="12"/>
    </row>
    <row r="290" spans="2:11">
      <c r="B290" s="2">
        <f t="shared" si="12"/>
        <v>285</v>
      </c>
      <c r="C290" s="31">
        <f>'Simulacion sistema (hoja4)'!BH295</f>
        <v>0.97697966667357383</v>
      </c>
      <c r="D290" s="31">
        <f>'Simulacion sistema (hoja4)'!BI295</f>
        <v>0.98495563262136154</v>
      </c>
      <c r="E290" s="65">
        <f t="shared" si="11"/>
        <v>20282206.386939079</v>
      </c>
      <c r="F290" s="63"/>
      <c r="G290" s="63"/>
      <c r="H290" s="72"/>
      <c r="I290" s="12"/>
      <c r="J290" s="12"/>
      <c r="K290" s="12"/>
    </row>
    <row r="291" spans="2:11">
      <c r="B291" s="2">
        <f t="shared" si="12"/>
        <v>286</v>
      </c>
      <c r="C291" s="31">
        <f>'Simulacion sistema (hoja4)'!BH296</f>
        <v>0.97344274762964134</v>
      </c>
      <c r="D291" s="31">
        <f>'Simulacion sistema (hoja4)'!BI296</f>
        <v>0.98473196996562806</v>
      </c>
      <c r="E291" s="65">
        <f t="shared" si="11"/>
        <v>20277600.725532215</v>
      </c>
      <c r="F291" s="63"/>
      <c r="G291" s="63"/>
      <c r="H291" s="72"/>
      <c r="I291" s="12"/>
      <c r="J291" s="12"/>
      <c r="K291" s="12"/>
    </row>
    <row r="292" spans="2:11">
      <c r="B292" s="2">
        <f t="shared" si="12"/>
        <v>287</v>
      </c>
      <c r="C292" s="31">
        <f>'Simulacion sistema (hoja4)'!BH297</f>
        <v>0.97405925445290886</v>
      </c>
      <c r="D292" s="31">
        <f>'Simulacion sistema (hoja4)'!BI297</f>
        <v>0.98966777737315192</v>
      </c>
      <c r="E292" s="65">
        <f t="shared" si="11"/>
        <v>20379238.871667944</v>
      </c>
      <c r="F292" s="63"/>
      <c r="G292" s="63"/>
      <c r="H292" s="72"/>
      <c r="I292" s="12"/>
      <c r="J292" s="12"/>
      <c r="K292" s="12"/>
    </row>
    <row r="293" spans="2:11">
      <c r="B293" s="2">
        <f t="shared" si="12"/>
        <v>288</v>
      </c>
      <c r="C293" s="31">
        <f>'Simulacion sistema (hoja4)'!BH298</f>
        <v>0.98005589911878221</v>
      </c>
      <c r="D293" s="31">
        <f>'Simulacion sistema (hoja4)'!BI298</f>
        <v>0.98720666971054216</v>
      </c>
      <c r="E293" s="65">
        <f t="shared" si="11"/>
        <v>20328559.742679484</v>
      </c>
      <c r="F293" s="63"/>
      <c r="G293" s="63"/>
      <c r="H293" s="72"/>
      <c r="I293" s="12"/>
      <c r="J293" s="12"/>
      <c r="K293" s="12"/>
    </row>
    <row r="294" spans="2:11">
      <c r="B294" s="2">
        <f t="shared" si="12"/>
        <v>289</v>
      </c>
      <c r="C294" s="31">
        <f>'Simulacion sistema (hoja4)'!BH299</f>
        <v>0.97137798145539711</v>
      </c>
      <c r="D294" s="31">
        <f>'Simulacion sistema (hoja4)'!BI299</f>
        <v>0.98511657898433658</v>
      </c>
      <c r="E294" s="65">
        <f t="shared" si="11"/>
        <v>20285520.59444546</v>
      </c>
      <c r="F294" s="63"/>
      <c r="G294" s="63"/>
      <c r="H294" s="72"/>
      <c r="I294" s="12"/>
      <c r="J294" s="12"/>
      <c r="K294" s="12"/>
    </row>
    <row r="295" spans="2:11">
      <c r="B295" s="2">
        <f t="shared" si="12"/>
        <v>290</v>
      </c>
      <c r="C295" s="31">
        <f>'Simulacion sistema (hoja4)'!BH300</f>
        <v>0.96892470760768334</v>
      </c>
      <c r="D295" s="31">
        <f>'Simulacion sistema (hoja4)'!BI300</f>
        <v>0.98330404373223212</v>
      </c>
      <c r="E295" s="65">
        <f t="shared" si="11"/>
        <v>20248196.868534125</v>
      </c>
      <c r="F295" s="63"/>
      <c r="G295" s="63"/>
      <c r="H295" s="72"/>
      <c r="I295" s="12"/>
      <c r="J295" s="12"/>
      <c r="K295" s="12"/>
    </row>
    <row r="296" spans="2:11">
      <c r="B296" s="2">
        <f t="shared" si="12"/>
        <v>291</v>
      </c>
      <c r="C296" s="31">
        <f>'Simulacion sistema (hoja4)'!BH301</f>
        <v>0.96700808022115281</v>
      </c>
      <c r="D296" s="31">
        <f>'Simulacion sistema (hoja4)'!BI301</f>
        <v>0.98275818801748516</v>
      </c>
      <c r="E296" s="65">
        <f t="shared" si="11"/>
        <v>20236956.607656054</v>
      </c>
      <c r="F296" s="63"/>
      <c r="G296" s="63"/>
      <c r="H296" s="72"/>
      <c r="I296" s="12"/>
      <c r="J296" s="12"/>
      <c r="K296" s="12"/>
    </row>
    <row r="297" spans="2:11">
      <c r="B297" s="2">
        <f t="shared" si="12"/>
        <v>292</v>
      </c>
      <c r="C297" s="31">
        <f>'Simulacion sistema (hoja4)'!BH302</f>
        <v>0.97981514755835808</v>
      </c>
      <c r="D297" s="31">
        <f>'Simulacion sistema (hoja4)'!BI302</f>
        <v>0.98708913194351866</v>
      </c>
      <c r="E297" s="65">
        <f t="shared" si="11"/>
        <v>20326139.404980935</v>
      </c>
      <c r="F297" s="63"/>
      <c r="G297" s="63"/>
      <c r="H297" s="72"/>
      <c r="I297" s="12"/>
      <c r="J297" s="12"/>
      <c r="K297" s="12"/>
    </row>
    <row r="298" spans="2:11">
      <c r="B298" s="2">
        <f t="shared" si="12"/>
        <v>293</v>
      </c>
      <c r="C298" s="31">
        <f>'Simulacion sistema (hoja4)'!BH303</f>
        <v>0.97807993821001149</v>
      </c>
      <c r="D298" s="31">
        <f>'Simulacion sistema (hoja4)'!BI303</f>
        <v>0.98619086566224723</v>
      </c>
      <c r="E298" s="65">
        <f t="shared" si="11"/>
        <v>20307642.305716995</v>
      </c>
      <c r="F298" s="63"/>
      <c r="G298" s="63"/>
      <c r="H298" s="72"/>
      <c r="I298" s="12"/>
      <c r="J298" s="12"/>
      <c r="K298" s="12"/>
    </row>
    <row r="299" spans="2:11">
      <c r="B299" s="2">
        <f t="shared" si="12"/>
        <v>294</v>
      </c>
      <c r="C299" s="31">
        <f>'Simulacion sistema (hoja4)'!BH304</f>
        <v>0.97995173480623199</v>
      </c>
      <c r="D299" s="31">
        <f>'Simulacion sistema (hoja4)'!BI304</f>
        <v>0.98656472356874259</v>
      </c>
      <c r="E299" s="65">
        <f t="shared" si="11"/>
        <v>20315340.78772755</v>
      </c>
      <c r="F299" s="63"/>
      <c r="G299" s="63"/>
      <c r="H299" s="72"/>
      <c r="I299" s="12"/>
      <c r="J299" s="12"/>
      <c r="K299" s="12"/>
    </row>
    <row r="300" spans="2:11">
      <c r="B300" s="2">
        <f t="shared" si="12"/>
        <v>295</v>
      </c>
      <c r="C300" s="31">
        <f>'Simulacion sistema (hoja4)'!BH305</f>
        <v>0.97610454504830191</v>
      </c>
      <c r="D300" s="31">
        <f>'Simulacion sistema (hoja4)'!BI305</f>
        <v>0.9853675279500802</v>
      </c>
      <c r="E300" s="65">
        <f t="shared" si="11"/>
        <v>20290688.135548051</v>
      </c>
      <c r="F300" s="63"/>
      <c r="G300" s="63"/>
      <c r="H300" s="72"/>
      <c r="I300" s="12"/>
      <c r="J300" s="12"/>
      <c r="K300" s="12"/>
    </row>
    <row r="301" spans="2:11">
      <c r="B301" s="2">
        <f t="shared" si="12"/>
        <v>296</v>
      </c>
      <c r="C301" s="31">
        <f>'Simulacion sistema (hoja4)'!BH306</f>
        <v>0.9777014850999789</v>
      </c>
      <c r="D301" s="31">
        <f>'Simulacion sistema (hoja4)'!BI306</f>
        <v>0.98893286618154197</v>
      </c>
      <c r="E301" s="65">
        <f t="shared" si="11"/>
        <v>20364105.580410309</v>
      </c>
      <c r="F301" s="63"/>
      <c r="G301" s="63"/>
      <c r="H301" s="72"/>
      <c r="I301" s="12"/>
      <c r="J301" s="12"/>
      <c r="K301" s="12"/>
    </row>
    <row r="302" spans="2:11">
      <c r="B302" s="2">
        <f t="shared" si="12"/>
        <v>297</v>
      </c>
      <c r="C302" s="31">
        <f>'Simulacion sistema (hoja4)'!BH307</f>
        <v>0.97855627535152045</v>
      </c>
      <c r="D302" s="31">
        <f>'Simulacion sistema (hoja4)'!BI307</f>
        <v>0.98792873091594247</v>
      </c>
      <c r="E302" s="65">
        <f t="shared" si="11"/>
        <v>20343428.42702109</v>
      </c>
      <c r="F302" s="63"/>
      <c r="G302" s="63"/>
      <c r="H302" s="72"/>
      <c r="I302" s="12"/>
      <c r="J302" s="12"/>
      <c r="K302" s="12"/>
    </row>
    <row r="303" spans="2:11">
      <c r="B303" s="2">
        <f t="shared" si="12"/>
        <v>298</v>
      </c>
      <c r="C303" s="31">
        <f>'Simulacion sistema (hoja4)'!BH308</f>
        <v>0.98041442653198918</v>
      </c>
      <c r="D303" s="31">
        <f>'Simulacion sistema (hoja4)'!BI308</f>
        <v>0.98691124809546482</v>
      </c>
      <c r="E303" s="65">
        <f t="shared" si="11"/>
        <v>20322476.42078181</v>
      </c>
      <c r="F303" s="63"/>
      <c r="G303" s="63"/>
      <c r="H303" s="72"/>
      <c r="I303" s="12"/>
      <c r="J303" s="12"/>
      <c r="K303" s="12"/>
    </row>
    <row r="304" spans="2:11">
      <c r="B304" s="2">
        <f t="shared" si="12"/>
        <v>299</v>
      </c>
      <c r="C304" s="31">
        <f>'Simulacion sistema (hoja4)'!BH309</f>
        <v>0.97518235939625542</v>
      </c>
      <c r="D304" s="31">
        <f>'Simulacion sistema (hoja4)'!BI309</f>
        <v>0.98566995307828031</v>
      </c>
      <c r="E304" s="65">
        <f t="shared" si="11"/>
        <v>20296915.673787948</v>
      </c>
      <c r="F304" s="63"/>
      <c r="G304" s="63"/>
      <c r="H304" s="72"/>
      <c r="I304" s="12"/>
      <c r="J304" s="12"/>
      <c r="K304" s="12"/>
    </row>
    <row r="305" spans="2:11">
      <c r="B305" s="2">
        <f t="shared" si="12"/>
        <v>300</v>
      </c>
      <c r="C305" s="31">
        <f>'Simulacion sistema (hoja4)'!BH310</f>
        <v>0.97419566362280441</v>
      </c>
      <c r="D305" s="31">
        <f>'Simulacion sistema (hoja4)'!BI310</f>
        <v>0.98577851498018976</v>
      </c>
      <c r="E305" s="65">
        <f t="shared" si="11"/>
        <v>20299151.180472065</v>
      </c>
      <c r="F305" s="63"/>
      <c r="G305" s="63"/>
      <c r="H305" s="72"/>
      <c r="I305" s="12"/>
      <c r="J305" s="12"/>
      <c r="K305" s="12"/>
    </row>
    <row r="306" spans="2:11">
      <c r="B306" s="2">
        <f t="shared" si="12"/>
        <v>301</v>
      </c>
      <c r="C306" s="31">
        <f>'Simulacion sistema (hoja4)'!BH311</f>
        <v>0.97709257992731469</v>
      </c>
      <c r="D306" s="31">
        <f>'Simulacion sistema (hoja4)'!BI311</f>
        <v>0.9883807342396741</v>
      </c>
      <c r="E306" s="65">
        <f t="shared" si="11"/>
        <v>20352736.07946337</v>
      </c>
      <c r="F306" s="63"/>
      <c r="G306" s="63"/>
      <c r="H306" s="72"/>
      <c r="I306" s="12"/>
      <c r="J306" s="12"/>
      <c r="K306" s="12"/>
    </row>
    <row r="307" spans="2:11">
      <c r="B307" s="2">
        <f t="shared" si="12"/>
        <v>302</v>
      </c>
      <c r="C307" s="31">
        <f>'Simulacion sistema (hoja4)'!BH312</f>
        <v>0.97617795018108366</v>
      </c>
      <c r="D307" s="31">
        <f>'Simulacion sistema (hoja4)'!BI312</f>
        <v>0.98543317272554332</v>
      </c>
      <c r="E307" s="65">
        <f t="shared" si="11"/>
        <v>20292039.89276439</v>
      </c>
      <c r="F307" s="63"/>
      <c r="G307" s="63"/>
      <c r="H307" s="72"/>
      <c r="I307" s="12"/>
      <c r="J307" s="12"/>
      <c r="K307" s="12"/>
    </row>
    <row r="308" spans="2:11">
      <c r="B308" s="2">
        <f t="shared" si="12"/>
        <v>303</v>
      </c>
      <c r="C308" s="31">
        <f>'Simulacion sistema (hoja4)'!BH313</f>
        <v>0.97839132625520109</v>
      </c>
      <c r="D308" s="31">
        <f>'Simulacion sistema (hoja4)'!BI313</f>
        <v>0.98708738302033827</v>
      </c>
      <c r="E308" s="65">
        <f t="shared" si="11"/>
        <v>20326103.391154803</v>
      </c>
      <c r="F308" s="63"/>
      <c r="G308" s="63"/>
      <c r="H308" s="72"/>
      <c r="I308" s="12"/>
      <c r="J308" s="12"/>
      <c r="K308" s="12"/>
    </row>
    <row r="309" spans="2:11">
      <c r="B309" s="2">
        <f t="shared" si="12"/>
        <v>304</v>
      </c>
      <c r="C309" s="31">
        <f>'Simulacion sistema (hoja4)'!BH314</f>
        <v>0.98256135431717972</v>
      </c>
      <c r="D309" s="31">
        <f>'Simulacion sistema (hoja4)'!BI314</f>
        <v>0.98888564833561066</v>
      </c>
      <c r="E309" s="65">
        <f t="shared" si="11"/>
        <v>20363133.270526893</v>
      </c>
      <c r="F309" s="63"/>
      <c r="G309" s="63"/>
      <c r="H309" s="72"/>
      <c r="I309" s="12"/>
      <c r="J309" s="12"/>
      <c r="K309" s="12"/>
    </row>
    <row r="310" spans="2:11">
      <c r="B310" s="2">
        <f t="shared" si="12"/>
        <v>305</v>
      </c>
      <c r="C310" s="31">
        <f>'Simulacion sistema (hoja4)'!BH315</f>
        <v>0.97515418836365975</v>
      </c>
      <c r="D310" s="31">
        <f>'Simulacion sistema (hoja4)'!BI315</f>
        <v>0.98613693697576044</v>
      </c>
      <c r="E310" s="65">
        <f t="shared" si="11"/>
        <v>20306531.806204859</v>
      </c>
      <c r="F310" s="63"/>
      <c r="G310" s="63"/>
      <c r="H310" s="72"/>
      <c r="I310" s="12"/>
      <c r="J310" s="12"/>
      <c r="K310" s="12"/>
    </row>
    <row r="311" spans="2:11">
      <c r="B311" s="2">
        <f t="shared" si="12"/>
        <v>306</v>
      </c>
      <c r="C311" s="31">
        <f>'Simulacion sistema (hoja4)'!BH316</f>
        <v>0.9776387494376092</v>
      </c>
      <c r="D311" s="31">
        <f>'Simulacion sistema (hoja4)'!BI316</f>
        <v>0.98619816849194464</v>
      </c>
      <c r="E311" s="65">
        <f t="shared" si="11"/>
        <v>20307792.685586121</v>
      </c>
      <c r="F311" s="63"/>
      <c r="G311" s="63"/>
      <c r="H311" s="72"/>
      <c r="I311" s="12"/>
      <c r="J311" s="12"/>
      <c r="K311" s="12"/>
    </row>
    <row r="312" spans="2:11">
      <c r="B312" s="2">
        <f t="shared" si="12"/>
        <v>307</v>
      </c>
      <c r="C312" s="31">
        <f>'Simulacion sistema (hoja4)'!BH317</f>
        <v>0.98556579326389471</v>
      </c>
      <c r="D312" s="31">
        <f>'Simulacion sistema (hoja4)'!BI317</f>
        <v>0.99046015195151793</v>
      </c>
      <c r="E312" s="65">
        <f t="shared" si="11"/>
        <v>20395555.448985659</v>
      </c>
      <c r="F312" s="63"/>
      <c r="G312" s="63"/>
      <c r="H312" s="72"/>
      <c r="I312" s="12"/>
      <c r="J312" s="12"/>
      <c r="K312" s="12"/>
    </row>
    <row r="313" spans="2:11">
      <c r="B313" s="2">
        <f t="shared" si="12"/>
        <v>308</v>
      </c>
      <c r="C313" s="31">
        <f>'Simulacion sistema (hoja4)'!BH318</f>
        <v>0.98124453238046161</v>
      </c>
      <c r="D313" s="31">
        <f>'Simulacion sistema (hoja4)'!BI318</f>
        <v>0.98732118492597798</v>
      </c>
      <c r="E313" s="65">
        <f t="shared" si="11"/>
        <v>20330917.839995738</v>
      </c>
      <c r="F313" s="63"/>
      <c r="G313" s="63"/>
      <c r="H313" s="72"/>
      <c r="I313" s="12"/>
      <c r="J313" s="12"/>
      <c r="K313" s="12"/>
    </row>
    <row r="314" spans="2:11">
      <c r="B314" s="2">
        <f t="shared" si="12"/>
        <v>309</v>
      </c>
      <c r="C314" s="31">
        <f>'Simulacion sistema (hoja4)'!BH319</f>
        <v>0.98108520461174276</v>
      </c>
      <c r="D314" s="31">
        <f>'Simulacion sistema (hoja4)'!BI319</f>
        <v>0.98863534769916805</v>
      </c>
      <c r="E314" s="65">
        <f t="shared" si="11"/>
        <v>20357979.07982127</v>
      </c>
      <c r="F314" s="63"/>
      <c r="G314" s="63"/>
      <c r="H314" s="72"/>
      <c r="I314" s="12"/>
      <c r="J314" s="12"/>
      <c r="K314" s="12"/>
    </row>
    <row r="315" spans="2:11">
      <c r="B315" s="2">
        <f t="shared" si="12"/>
        <v>310</v>
      </c>
      <c r="C315" s="31">
        <f>'Simulacion sistema (hoja4)'!BH320</f>
        <v>0.97426823388181383</v>
      </c>
      <c r="D315" s="31">
        <f>'Simulacion sistema (hoja4)'!BI320</f>
        <v>0.98719708747409352</v>
      </c>
      <c r="E315" s="65">
        <f t="shared" si="11"/>
        <v>20328362.425266534</v>
      </c>
      <c r="F315" s="63"/>
      <c r="G315" s="63"/>
      <c r="H315" s="72"/>
      <c r="I315" s="12"/>
      <c r="J315" s="12"/>
      <c r="K315" s="12"/>
    </row>
    <row r="316" spans="2:11">
      <c r="B316" s="2">
        <f t="shared" si="12"/>
        <v>311</v>
      </c>
      <c r="C316" s="31">
        <f>'Simulacion sistema (hoja4)'!BH321</f>
        <v>0.97026778348627052</v>
      </c>
      <c r="D316" s="31">
        <f>'Simulacion sistema (hoja4)'!BI321</f>
        <v>0.98615554515143167</v>
      </c>
      <c r="E316" s="65">
        <f t="shared" si="11"/>
        <v>20306914.985758282</v>
      </c>
      <c r="F316" s="63"/>
      <c r="G316" s="63"/>
      <c r="H316" s="72"/>
      <c r="I316" s="12"/>
      <c r="J316" s="12"/>
      <c r="K316" s="12"/>
    </row>
    <row r="317" spans="2:11">
      <c r="B317" s="2">
        <f t="shared" si="12"/>
        <v>312</v>
      </c>
      <c r="C317" s="31">
        <f>'Simulacion sistema (hoja4)'!BH322</f>
        <v>0.97957360900941448</v>
      </c>
      <c r="D317" s="31">
        <f>'Simulacion sistema (hoja4)'!BI322</f>
        <v>0.98857520587108161</v>
      </c>
      <c r="E317" s="65">
        <f t="shared" si="11"/>
        <v>20356740.639297314</v>
      </c>
      <c r="F317" s="63"/>
      <c r="G317" s="63"/>
      <c r="H317" s="72"/>
      <c r="I317" s="12"/>
      <c r="J317" s="12"/>
      <c r="K317" s="12"/>
    </row>
    <row r="318" spans="2:11">
      <c r="B318" s="2">
        <f t="shared" si="12"/>
        <v>313</v>
      </c>
      <c r="C318" s="31">
        <f>'Simulacion sistema (hoja4)'!BH323</f>
        <v>0.97296018902255132</v>
      </c>
      <c r="D318" s="31">
        <f>'Simulacion sistema (hoja4)'!BI323</f>
        <v>0.98297831965660198</v>
      </c>
      <c r="E318" s="65">
        <f t="shared" si="11"/>
        <v>20241489.558368746</v>
      </c>
      <c r="F318" s="63"/>
      <c r="G318" s="63"/>
      <c r="H318" s="72"/>
      <c r="I318" s="12"/>
      <c r="J318" s="12"/>
      <c r="K318" s="12"/>
    </row>
    <row r="319" spans="2:11">
      <c r="B319" s="2">
        <f t="shared" si="12"/>
        <v>314</v>
      </c>
      <c r="C319" s="31">
        <f>'Simulacion sistema (hoja4)'!BH324</f>
        <v>0.97584046623434451</v>
      </c>
      <c r="D319" s="31">
        <f>'Simulacion sistema (hoja4)'!BI324</f>
        <v>0.98638083740479243</v>
      </c>
      <c r="E319" s="65">
        <f t="shared" si="11"/>
        <v>20311554.203839488</v>
      </c>
      <c r="F319" s="63"/>
      <c r="G319" s="63"/>
      <c r="H319" s="72"/>
      <c r="I319" s="12"/>
      <c r="J319" s="12"/>
      <c r="K319" s="12"/>
    </row>
    <row r="320" spans="2:11">
      <c r="B320" s="2">
        <f t="shared" si="12"/>
        <v>315</v>
      </c>
      <c r="C320" s="31">
        <f>'Simulacion sistema (hoja4)'!BH325</f>
        <v>0.97227298173751897</v>
      </c>
      <c r="D320" s="31">
        <f>'Simulacion sistema (hoja4)'!BI325</f>
        <v>0.9872974391359014</v>
      </c>
      <c r="E320" s="65">
        <f t="shared" si="11"/>
        <v>20330428.866686482</v>
      </c>
      <c r="F320" s="63"/>
      <c r="G320" s="63"/>
      <c r="H320" s="72"/>
      <c r="I320" s="12"/>
      <c r="J320" s="12"/>
      <c r="K320" s="12"/>
    </row>
    <row r="321" spans="2:11">
      <c r="B321" s="2">
        <f t="shared" si="12"/>
        <v>316</v>
      </c>
      <c r="C321" s="31">
        <f>'Simulacion sistema (hoja4)'!BH326</f>
        <v>0.97891627526837643</v>
      </c>
      <c r="D321" s="31">
        <f>'Simulacion sistema (hoja4)'!BI326</f>
        <v>0.98764341047143944</v>
      </c>
      <c r="E321" s="65">
        <f t="shared" si="11"/>
        <v>20337553.108427882</v>
      </c>
      <c r="F321" s="63"/>
      <c r="G321" s="63"/>
      <c r="H321" s="72"/>
      <c r="I321" s="12"/>
      <c r="J321" s="12"/>
      <c r="K321" s="12"/>
    </row>
    <row r="322" spans="2:11">
      <c r="B322" s="2">
        <f t="shared" si="12"/>
        <v>317</v>
      </c>
      <c r="C322" s="31">
        <f>'Simulacion sistema (hoja4)'!BH327</f>
        <v>0.97520849325845849</v>
      </c>
      <c r="D322" s="31">
        <f>'Simulacion sistema (hoja4)'!BI327</f>
        <v>0.98604186722260478</v>
      </c>
      <c r="E322" s="65">
        <f t="shared" si="11"/>
        <v>20304574.12984788</v>
      </c>
      <c r="F322" s="63"/>
      <c r="G322" s="63"/>
      <c r="H322" s="72"/>
      <c r="I322" s="12"/>
      <c r="J322" s="12"/>
      <c r="K322" s="12"/>
    </row>
    <row r="323" spans="2:11">
      <c r="B323" s="2">
        <f t="shared" si="12"/>
        <v>318</v>
      </c>
      <c r="C323" s="31">
        <f>'Simulacion sistema (hoja4)'!BH328</f>
        <v>0.97508526900434822</v>
      </c>
      <c r="D323" s="31">
        <f>'Simulacion sistema (hoja4)'!BI328</f>
        <v>0.98568204107405755</v>
      </c>
      <c r="E323" s="65">
        <f t="shared" si="11"/>
        <v>20297164.589796994</v>
      </c>
      <c r="F323" s="63"/>
      <c r="G323" s="63"/>
      <c r="H323" s="72"/>
      <c r="I323" s="12"/>
      <c r="J323" s="12"/>
      <c r="K323" s="12"/>
    </row>
    <row r="324" spans="2:11">
      <c r="B324" s="2">
        <f t="shared" si="12"/>
        <v>319</v>
      </c>
      <c r="C324" s="31">
        <f>'Simulacion sistema (hoja4)'!BH329</f>
        <v>0.97753674431456972</v>
      </c>
      <c r="D324" s="31">
        <f>'Simulacion sistema (hoja4)'!BI329</f>
        <v>0.98748887707080613</v>
      </c>
      <c r="E324" s="65">
        <f t="shared" si="11"/>
        <v>20334370.956642039</v>
      </c>
      <c r="F324" s="63"/>
      <c r="G324" s="63"/>
      <c r="H324" s="72"/>
      <c r="I324" s="12"/>
      <c r="J324" s="12"/>
      <c r="K324" s="12"/>
    </row>
    <row r="325" spans="2:11">
      <c r="B325" s="2">
        <f t="shared" si="12"/>
        <v>320</v>
      </c>
      <c r="C325" s="31">
        <f>'Simulacion sistema (hoja4)'!BH330</f>
        <v>0.9724080672898483</v>
      </c>
      <c r="D325" s="31">
        <f>'Simulacion sistema (hoja4)'!BI330</f>
        <v>0.98444215120186773</v>
      </c>
      <c r="E325" s="65">
        <f t="shared" si="11"/>
        <v>20271632.777548861</v>
      </c>
      <c r="F325" s="63"/>
      <c r="G325" s="63"/>
      <c r="H325" s="72"/>
      <c r="I325" s="12"/>
      <c r="J325" s="12"/>
      <c r="K325" s="12"/>
    </row>
    <row r="326" spans="2:11">
      <c r="B326" s="2">
        <f t="shared" si="12"/>
        <v>321</v>
      </c>
      <c r="C326" s="31">
        <f>'Simulacion sistema (hoja4)'!BH331</f>
        <v>0.96804199676738456</v>
      </c>
      <c r="D326" s="31">
        <f>'Simulacion sistema (hoja4)'!BI331</f>
        <v>0.98295804423613564</v>
      </c>
      <c r="E326" s="65">
        <f t="shared" si="11"/>
        <v>20241072.046910506</v>
      </c>
      <c r="F326" s="63"/>
      <c r="G326" s="63"/>
      <c r="H326" s="72"/>
      <c r="I326" s="12"/>
      <c r="J326" s="12"/>
      <c r="K326" s="12"/>
    </row>
    <row r="327" spans="2:11">
      <c r="B327" s="2">
        <f t="shared" si="12"/>
        <v>322</v>
      </c>
      <c r="C327" s="31">
        <f>'Simulacion sistema (hoja4)'!BH332</f>
        <v>0.97061848366297054</v>
      </c>
      <c r="D327" s="31">
        <f>'Simulacion sistema (hoja4)'!BI332</f>
        <v>0.98696397728675067</v>
      </c>
      <c r="E327" s="65">
        <f t="shared" ref="E327:E390" si="13">+D327*$F$1*$F$2</f>
        <v>20323562.220288768</v>
      </c>
      <c r="F327" s="63"/>
      <c r="G327" s="63"/>
      <c r="H327" s="72"/>
      <c r="I327" s="12"/>
      <c r="J327" s="12"/>
      <c r="K327" s="12"/>
    </row>
    <row r="328" spans="2:11">
      <c r="B328" s="2">
        <f t="shared" ref="B328:B391" si="14">+B327+1</f>
        <v>323</v>
      </c>
      <c r="C328" s="31">
        <f>'Simulacion sistema (hoja4)'!BH333</f>
        <v>0.97778802482666149</v>
      </c>
      <c r="D328" s="31">
        <f>'Simulacion sistema (hoja4)'!BI333</f>
        <v>0.98992857568294768</v>
      </c>
      <c r="E328" s="65">
        <f t="shared" si="13"/>
        <v>20384609.230463259</v>
      </c>
      <c r="F328" s="63"/>
      <c r="G328" s="63"/>
      <c r="H328" s="72"/>
      <c r="I328" s="12"/>
      <c r="J328" s="12"/>
      <c r="K328" s="12"/>
    </row>
    <row r="329" spans="2:11">
      <c r="B329" s="2">
        <f t="shared" si="14"/>
        <v>324</v>
      </c>
      <c r="C329" s="31">
        <f>'Simulacion sistema (hoja4)'!BH334</f>
        <v>0.97809347135611857</v>
      </c>
      <c r="D329" s="31">
        <f>'Simulacion sistema (hoja4)'!BI334</f>
        <v>0.98891564245863439</v>
      </c>
      <c r="E329" s="65">
        <f t="shared" si="13"/>
        <v>20363750.909508198</v>
      </c>
      <c r="F329" s="63"/>
      <c r="G329" s="63"/>
      <c r="H329" s="72"/>
      <c r="I329" s="12"/>
      <c r="J329" s="12"/>
      <c r="K329" s="12"/>
    </row>
    <row r="330" spans="2:11">
      <c r="B330" s="2">
        <f t="shared" si="14"/>
        <v>325</v>
      </c>
      <c r="C330" s="31">
        <f>'Simulacion sistema (hoja4)'!BH335</f>
        <v>0.97614014186579146</v>
      </c>
      <c r="D330" s="31">
        <f>'Simulacion sistema (hoja4)'!BI335</f>
        <v>0.98597559025686943</v>
      </c>
      <c r="E330" s="65">
        <f t="shared" si="13"/>
        <v>20303209.354569457</v>
      </c>
      <c r="F330" s="63"/>
      <c r="G330" s="63"/>
      <c r="H330" s="72"/>
      <c r="I330" s="12"/>
      <c r="J330" s="12"/>
      <c r="K330" s="12"/>
    </row>
    <row r="331" spans="2:11">
      <c r="B331" s="2">
        <f t="shared" si="14"/>
        <v>326</v>
      </c>
      <c r="C331" s="31">
        <f>'Simulacion sistema (hoja4)'!BH336</f>
        <v>0.97976166997581138</v>
      </c>
      <c r="D331" s="31">
        <f>'Simulacion sistema (hoja4)'!BI336</f>
        <v>0.98731885675912379</v>
      </c>
      <c r="E331" s="65">
        <f t="shared" si="13"/>
        <v>20330869.898383878</v>
      </c>
      <c r="F331" s="63"/>
      <c r="G331" s="63"/>
      <c r="H331" s="72"/>
      <c r="I331" s="12"/>
      <c r="J331" s="12"/>
      <c r="K331" s="12"/>
    </row>
    <row r="332" spans="2:11">
      <c r="B332" s="2">
        <f t="shared" si="14"/>
        <v>327</v>
      </c>
      <c r="C332" s="31">
        <f>'Simulacion sistema (hoja4)'!BH337</f>
        <v>0.97174691597308871</v>
      </c>
      <c r="D332" s="31">
        <f>'Simulacion sistema (hoja4)'!BI337</f>
        <v>0.98674962064496841</v>
      </c>
      <c r="E332" s="65">
        <f t="shared" si="13"/>
        <v>20319148.188321192</v>
      </c>
      <c r="F332" s="63"/>
      <c r="G332" s="63"/>
      <c r="H332" s="72"/>
      <c r="I332" s="12"/>
      <c r="J332" s="12"/>
      <c r="K332" s="12"/>
    </row>
    <row r="333" spans="2:11">
      <c r="B333" s="2">
        <f t="shared" si="14"/>
        <v>328</v>
      </c>
      <c r="C333" s="31">
        <f>'Simulacion sistema (hoja4)'!BH338</f>
        <v>0.98041749745819062</v>
      </c>
      <c r="D333" s="31">
        <f>'Simulacion sistema (hoja4)'!BI338</f>
        <v>0.98710862146358136</v>
      </c>
      <c r="E333" s="65">
        <f t="shared" si="13"/>
        <v>20326540.733178064</v>
      </c>
      <c r="F333" s="63"/>
      <c r="G333" s="63"/>
      <c r="H333" s="72"/>
      <c r="I333" s="12"/>
      <c r="J333" s="12"/>
      <c r="K333" s="12"/>
    </row>
    <row r="334" spans="2:11">
      <c r="B334" s="2">
        <f t="shared" si="14"/>
        <v>329</v>
      </c>
      <c r="C334" s="31">
        <f>'Simulacion sistema (hoja4)'!BH339</f>
        <v>0.98154763323249727</v>
      </c>
      <c r="D334" s="31">
        <f>'Simulacion sistema (hoja4)'!BI339</f>
        <v>0.98915279209115614</v>
      </c>
      <c r="E334" s="65">
        <f t="shared" si="13"/>
        <v>20368634.294741087</v>
      </c>
      <c r="F334" s="63"/>
      <c r="G334" s="63"/>
      <c r="H334" s="72"/>
      <c r="I334" s="12"/>
      <c r="J334" s="12"/>
      <c r="K334" s="12"/>
    </row>
    <row r="335" spans="2:11">
      <c r="B335" s="2">
        <f t="shared" si="14"/>
        <v>330</v>
      </c>
      <c r="C335" s="31">
        <f>'Simulacion sistema (hoja4)'!BH340</f>
        <v>0.9730220624360354</v>
      </c>
      <c r="D335" s="31">
        <f>'Simulacion sistema (hoja4)'!BI340</f>
        <v>0.98600862775340647</v>
      </c>
      <c r="E335" s="65">
        <f t="shared" si="13"/>
        <v>20303889.662698146</v>
      </c>
      <c r="F335" s="63"/>
      <c r="G335" s="63"/>
      <c r="H335" s="72"/>
      <c r="I335" s="12"/>
      <c r="J335" s="12"/>
      <c r="K335" s="12"/>
    </row>
    <row r="336" spans="2:11">
      <c r="B336" s="2">
        <f t="shared" si="14"/>
        <v>331</v>
      </c>
      <c r="C336" s="31">
        <f>'Simulacion sistema (hoja4)'!BH341</f>
        <v>0.97407995302057226</v>
      </c>
      <c r="D336" s="31">
        <f>'Simulacion sistema (hoja4)'!BI341</f>
        <v>0.98528921491266075</v>
      </c>
      <c r="E336" s="65">
        <f t="shared" si="13"/>
        <v>20289075.513481513</v>
      </c>
      <c r="F336" s="63"/>
      <c r="G336" s="63"/>
      <c r="H336" s="72"/>
      <c r="I336" s="12"/>
      <c r="J336" s="12"/>
      <c r="K336" s="12"/>
    </row>
    <row r="337" spans="2:11">
      <c r="B337" s="2">
        <f t="shared" si="14"/>
        <v>332</v>
      </c>
      <c r="C337" s="31">
        <f>'Simulacion sistema (hoja4)'!BH342</f>
        <v>0.97760056776916449</v>
      </c>
      <c r="D337" s="31">
        <f>'Simulacion sistema (hoja4)'!BI342</f>
        <v>0.9874996751160483</v>
      </c>
      <c r="E337" s="65">
        <f t="shared" si="13"/>
        <v>20334593.309989665</v>
      </c>
      <c r="F337" s="63"/>
      <c r="G337" s="63"/>
      <c r="H337" s="72"/>
      <c r="I337" s="12"/>
      <c r="J337" s="12"/>
      <c r="K337" s="12"/>
    </row>
    <row r="338" spans="2:11">
      <c r="B338" s="2">
        <f t="shared" si="14"/>
        <v>333</v>
      </c>
      <c r="C338" s="31">
        <f>'Simulacion sistema (hoja4)'!BH343</f>
        <v>0.97037300281463457</v>
      </c>
      <c r="D338" s="31">
        <f>'Simulacion sistema (hoja4)'!BI343</f>
        <v>0.98679845769615693</v>
      </c>
      <c r="E338" s="65">
        <f t="shared" si="13"/>
        <v>20320153.840879265</v>
      </c>
      <c r="F338" s="63"/>
      <c r="G338" s="63"/>
      <c r="H338" s="72"/>
      <c r="I338" s="12"/>
      <c r="J338" s="12"/>
      <c r="K338" s="12"/>
    </row>
    <row r="339" spans="2:11">
      <c r="B339" s="2">
        <f t="shared" si="14"/>
        <v>334</v>
      </c>
      <c r="C339" s="31">
        <f>'Simulacion sistema (hoja4)'!BH344</f>
        <v>0.97606724444770165</v>
      </c>
      <c r="D339" s="31">
        <f>'Simulacion sistema (hoja4)'!BI344</f>
        <v>0.98848413912759037</v>
      </c>
      <c r="E339" s="65">
        <f t="shared" si="13"/>
        <v>20354865.392915342</v>
      </c>
      <c r="F339" s="63"/>
      <c r="G339" s="63"/>
      <c r="H339" s="72"/>
      <c r="I339" s="12"/>
      <c r="J339" s="12"/>
      <c r="K339" s="12"/>
    </row>
    <row r="340" spans="2:11">
      <c r="B340" s="2">
        <f t="shared" si="14"/>
        <v>335</v>
      </c>
      <c r="C340" s="31">
        <f>'Simulacion sistema (hoja4)'!BH345</f>
        <v>0.97734283511877662</v>
      </c>
      <c r="D340" s="31">
        <f>'Simulacion sistema (hoja4)'!BI345</f>
        <v>0.98699284537432308</v>
      </c>
      <c r="E340" s="65">
        <f t="shared" si="13"/>
        <v>20324156.67194806</v>
      </c>
      <c r="F340" s="63"/>
      <c r="G340" s="63"/>
      <c r="H340" s="72"/>
      <c r="I340" s="12"/>
      <c r="J340" s="12"/>
      <c r="K340" s="12"/>
    </row>
    <row r="341" spans="2:11">
      <c r="B341" s="2">
        <f t="shared" si="14"/>
        <v>336</v>
      </c>
      <c r="C341" s="31">
        <f>'Simulacion sistema (hoja4)'!BH346</f>
        <v>0.97711657159765541</v>
      </c>
      <c r="D341" s="31">
        <f>'Simulacion sistema (hoja4)'!BI346</f>
        <v>0.98743008988919434</v>
      </c>
      <c r="E341" s="65">
        <f t="shared" si="13"/>
        <v>20333160.410998292</v>
      </c>
      <c r="F341" s="63"/>
      <c r="G341" s="63"/>
      <c r="H341" s="72"/>
      <c r="I341" s="12"/>
      <c r="J341" s="12"/>
      <c r="K341" s="12"/>
    </row>
    <row r="342" spans="2:11">
      <c r="B342" s="2">
        <f t="shared" si="14"/>
        <v>337</v>
      </c>
      <c r="C342" s="31">
        <f>'Simulacion sistema (hoja4)'!BH347</f>
        <v>0.97219226845182005</v>
      </c>
      <c r="D342" s="31">
        <f>'Simulacion sistema (hoja4)'!BI347</f>
        <v>0.9849717215791618</v>
      </c>
      <c r="E342" s="65">
        <f t="shared" si="13"/>
        <v>20282537.690758102</v>
      </c>
      <c r="F342" s="63"/>
      <c r="G342" s="63"/>
      <c r="H342" s="72"/>
      <c r="I342" s="12"/>
      <c r="J342" s="12"/>
      <c r="K342" s="12"/>
    </row>
    <row r="343" spans="2:11">
      <c r="B343" s="2">
        <f t="shared" si="14"/>
        <v>338</v>
      </c>
      <c r="C343" s="31">
        <f>'Simulacion sistema (hoja4)'!BH348</f>
        <v>0.97009812876062518</v>
      </c>
      <c r="D343" s="31">
        <f>'Simulacion sistema (hoja4)'!BI348</f>
        <v>0.98366241456421488</v>
      </c>
      <c r="E343" s="65">
        <f t="shared" si="13"/>
        <v>20255576.440706313</v>
      </c>
      <c r="F343" s="63"/>
      <c r="G343" s="63"/>
      <c r="H343" s="72"/>
      <c r="I343" s="12"/>
      <c r="J343" s="12"/>
      <c r="K343" s="12"/>
    </row>
    <row r="344" spans="2:11">
      <c r="B344" s="2">
        <f t="shared" si="14"/>
        <v>339</v>
      </c>
      <c r="C344" s="31">
        <f>'Simulacion sistema (hoja4)'!BH349</f>
        <v>0.98078255669866909</v>
      </c>
      <c r="D344" s="31">
        <f>'Simulacion sistema (hoja4)'!BI349</f>
        <v>0.98821523897643759</v>
      </c>
      <c r="E344" s="65">
        <f t="shared" si="13"/>
        <v>20349328.201002803</v>
      </c>
      <c r="F344" s="63"/>
      <c r="G344" s="63"/>
      <c r="H344" s="72"/>
      <c r="I344" s="12"/>
      <c r="J344" s="12"/>
      <c r="K344" s="12"/>
    </row>
    <row r="345" spans="2:11">
      <c r="B345" s="2">
        <f t="shared" si="14"/>
        <v>340</v>
      </c>
      <c r="C345" s="31">
        <f>'Simulacion sistema (hoja4)'!BH350</f>
        <v>0.96969399083693264</v>
      </c>
      <c r="D345" s="31">
        <f>'Simulacion sistema (hoja4)'!BI350</f>
        <v>0.98393855030337041</v>
      </c>
      <c r="E345" s="65">
        <f t="shared" si="13"/>
        <v>20261262.627847001</v>
      </c>
      <c r="F345" s="63"/>
      <c r="G345" s="63"/>
      <c r="H345" s="72"/>
      <c r="I345" s="12"/>
      <c r="J345" s="12"/>
      <c r="K345" s="12"/>
    </row>
    <row r="346" spans="2:11">
      <c r="B346" s="2">
        <f t="shared" si="14"/>
        <v>341</v>
      </c>
      <c r="C346" s="31">
        <f>'Simulacion sistema (hoja4)'!BH351</f>
        <v>0.97949431361316452</v>
      </c>
      <c r="D346" s="31">
        <f>'Simulacion sistema (hoja4)'!BI351</f>
        <v>0.98784477604168508</v>
      </c>
      <c r="E346" s="65">
        <f t="shared" si="13"/>
        <v>20341699.628250379</v>
      </c>
      <c r="F346" s="63"/>
      <c r="G346" s="63"/>
      <c r="H346" s="72"/>
      <c r="I346" s="12"/>
      <c r="J346" s="12"/>
      <c r="K346" s="12"/>
    </row>
    <row r="347" spans="2:11">
      <c r="B347" s="2">
        <f t="shared" si="14"/>
        <v>342</v>
      </c>
      <c r="C347" s="31">
        <f>'Simulacion sistema (hoja4)'!BH352</f>
        <v>0.97150837629879838</v>
      </c>
      <c r="D347" s="31">
        <f>'Simulacion sistema (hoja4)'!BI352</f>
        <v>0.9866849303829397</v>
      </c>
      <c r="E347" s="65">
        <f t="shared" si="13"/>
        <v>20317816.086445495</v>
      </c>
      <c r="F347" s="63"/>
      <c r="G347" s="63"/>
      <c r="H347" s="72"/>
      <c r="I347" s="12"/>
      <c r="J347" s="12"/>
      <c r="K347" s="12"/>
    </row>
    <row r="348" spans="2:11">
      <c r="B348" s="2">
        <f t="shared" si="14"/>
        <v>343</v>
      </c>
      <c r="C348" s="31">
        <f>'Simulacion sistema (hoja4)'!BH353</f>
        <v>0.96826428534906284</v>
      </c>
      <c r="D348" s="31">
        <f>'Simulacion sistema (hoja4)'!BI353</f>
        <v>0.98375034064311384</v>
      </c>
      <c r="E348" s="65">
        <f t="shared" si="13"/>
        <v>20257387.014523</v>
      </c>
      <c r="F348" s="63"/>
      <c r="G348" s="63"/>
      <c r="H348" s="72"/>
      <c r="I348" s="12"/>
      <c r="J348" s="12"/>
      <c r="K348" s="12"/>
    </row>
    <row r="349" spans="2:11">
      <c r="B349" s="2">
        <f t="shared" si="14"/>
        <v>344</v>
      </c>
      <c r="C349" s="31">
        <f>'Simulacion sistema (hoja4)'!BH354</f>
        <v>0.96742552195357756</v>
      </c>
      <c r="D349" s="31">
        <f>'Simulacion sistema (hoja4)'!BI354</f>
        <v>0.98197270339886522</v>
      </c>
      <c r="E349" s="65">
        <f t="shared" si="13"/>
        <v>20220781.90838943</v>
      </c>
      <c r="F349" s="63"/>
      <c r="G349" s="63"/>
      <c r="H349" s="72"/>
      <c r="I349" s="12"/>
      <c r="J349" s="12"/>
      <c r="K349" s="12"/>
    </row>
    <row r="350" spans="2:11">
      <c r="B350" s="2">
        <f t="shared" si="14"/>
        <v>345</v>
      </c>
      <c r="C350" s="31">
        <f>'Simulacion sistema (hoja4)'!BH355</f>
        <v>0.98070773995085692</v>
      </c>
      <c r="D350" s="31">
        <f>'Simulacion sistema (hoja4)'!BI355</f>
        <v>0.98684674224342983</v>
      </c>
      <c r="E350" s="65">
        <f t="shared" si="13"/>
        <v>20321148.116276708</v>
      </c>
      <c r="F350" s="63"/>
      <c r="G350" s="63"/>
      <c r="H350" s="72"/>
      <c r="I350" s="12"/>
      <c r="J350" s="12"/>
      <c r="K350" s="12"/>
    </row>
    <row r="351" spans="2:11">
      <c r="B351" s="2">
        <f t="shared" si="14"/>
        <v>346</v>
      </c>
      <c r="C351" s="31">
        <f>'Simulacion sistema (hoja4)'!BH356</f>
        <v>0.97730408702995164</v>
      </c>
      <c r="D351" s="31">
        <f>'Simulacion sistema (hoja4)'!BI356</f>
        <v>0.98818710978045021</v>
      </c>
      <c r="E351" s="65">
        <f t="shared" si="13"/>
        <v>20348748.964599032</v>
      </c>
      <c r="F351" s="63"/>
      <c r="G351" s="63"/>
      <c r="H351" s="72"/>
      <c r="I351" s="12"/>
      <c r="J351" s="12"/>
      <c r="K351" s="12"/>
    </row>
    <row r="352" spans="2:11">
      <c r="B352" s="2">
        <f t="shared" si="14"/>
        <v>347</v>
      </c>
      <c r="C352" s="31">
        <f>'Simulacion sistema (hoja4)'!BH357</f>
        <v>0.97567676673670223</v>
      </c>
      <c r="D352" s="31">
        <f>'Simulacion sistema (hoja4)'!BI357</f>
        <v>0.98831434717713673</v>
      </c>
      <c r="E352" s="65">
        <f t="shared" si="13"/>
        <v>20351369.037071601</v>
      </c>
      <c r="F352" s="63"/>
      <c r="G352" s="63"/>
      <c r="H352" s="72"/>
      <c r="I352" s="12"/>
      <c r="J352" s="12"/>
      <c r="K352" s="12"/>
    </row>
    <row r="353" spans="2:11">
      <c r="B353" s="2">
        <f t="shared" si="14"/>
        <v>348</v>
      </c>
      <c r="C353" s="31">
        <f>'Simulacion sistema (hoja4)'!BH358</f>
        <v>0.97596031990301424</v>
      </c>
      <c r="D353" s="31">
        <f>'Simulacion sistema (hoja4)'!BI358</f>
        <v>0.98574822719183608</v>
      </c>
      <c r="E353" s="65">
        <f t="shared" si="13"/>
        <v>20298527.494334288</v>
      </c>
      <c r="F353" s="63"/>
      <c r="G353" s="63"/>
      <c r="H353" s="72"/>
      <c r="I353" s="12"/>
      <c r="J353" s="12"/>
      <c r="K353" s="12"/>
    </row>
    <row r="354" spans="2:11">
      <c r="B354" s="2">
        <f t="shared" si="14"/>
        <v>349</v>
      </c>
      <c r="C354" s="31">
        <f>'Simulacion sistema (hoja4)'!BH359</f>
        <v>0.97605860493990992</v>
      </c>
      <c r="D354" s="31">
        <f>'Simulacion sistema (hoja4)'!BI359</f>
        <v>0.9874767588839295</v>
      </c>
      <c r="E354" s="65">
        <f t="shared" si="13"/>
        <v>20334121.418937877</v>
      </c>
      <c r="F354" s="63"/>
      <c r="G354" s="63"/>
      <c r="H354" s="72"/>
      <c r="I354" s="12"/>
      <c r="J354" s="12"/>
      <c r="K354" s="12"/>
    </row>
    <row r="355" spans="2:11">
      <c r="B355" s="2">
        <f t="shared" si="14"/>
        <v>350</v>
      </c>
      <c r="C355" s="31">
        <f>'Simulacion sistema (hoja4)'!BH360</f>
        <v>0.97898696552780895</v>
      </c>
      <c r="D355" s="31">
        <f>'Simulacion sistema (hoja4)'!BI360</f>
        <v>0.98762006970664629</v>
      </c>
      <c r="E355" s="65">
        <f t="shared" si="13"/>
        <v>20337072.475399259</v>
      </c>
      <c r="F355" s="63"/>
      <c r="G355" s="63"/>
      <c r="H355" s="72"/>
      <c r="I355" s="12"/>
      <c r="J355" s="12"/>
      <c r="K355" s="12"/>
    </row>
    <row r="356" spans="2:11">
      <c r="B356" s="2">
        <f t="shared" si="14"/>
        <v>351</v>
      </c>
      <c r="C356" s="31">
        <f>'Simulacion sistema (hoja4)'!BH361</f>
        <v>0.97376672057124014</v>
      </c>
      <c r="D356" s="31">
        <f>'Simulacion sistema (hoja4)'!BI361</f>
        <v>0.98705605131852237</v>
      </c>
      <c r="E356" s="65">
        <f t="shared" si="13"/>
        <v>20325458.208751015</v>
      </c>
      <c r="F356" s="63"/>
      <c r="G356" s="63"/>
      <c r="H356" s="72"/>
      <c r="I356" s="12"/>
      <c r="J356" s="12"/>
      <c r="K356" s="12"/>
    </row>
    <row r="357" spans="2:11">
      <c r="B357" s="2">
        <f t="shared" si="14"/>
        <v>352</v>
      </c>
      <c r="C357" s="31">
        <f>'Simulacion sistema (hoja4)'!BH362</f>
        <v>0.98112719037579532</v>
      </c>
      <c r="D357" s="31">
        <f>'Simulacion sistema (hoja4)'!BI362</f>
        <v>0.9883867224527404</v>
      </c>
      <c r="E357" s="65">
        <f t="shared" si="13"/>
        <v>20352859.388746832</v>
      </c>
      <c r="F357" s="63"/>
      <c r="G357" s="63"/>
      <c r="H357" s="72"/>
      <c r="I357" s="12"/>
      <c r="J357" s="12"/>
      <c r="K357" s="12"/>
    </row>
    <row r="358" spans="2:11">
      <c r="B358" s="2">
        <f t="shared" si="14"/>
        <v>353</v>
      </c>
      <c r="C358" s="31">
        <f>'Simulacion sistema (hoja4)'!BH363</f>
        <v>0.97722728263950975</v>
      </c>
      <c r="D358" s="31">
        <f>'Simulacion sistema (hoja4)'!BI363</f>
        <v>0.98611625237441514</v>
      </c>
      <c r="E358" s="65">
        <f t="shared" si="13"/>
        <v>20306105.868893955</v>
      </c>
      <c r="F358" s="63"/>
      <c r="G358" s="63"/>
      <c r="H358" s="72"/>
      <c r="I358" s="12"/>
      <c r="J358" s="12"/>
      <c r="K358" s="12"/>
    </row>
    <row r="359" spans="2:11">
      <c r="B359" s="2">
        <f t="shared" si="14"/>
        <v>354</v>
      </c>
      <c r="C359" s="31">
        <f>'Simulacion sistema (hoja4)'!BH364</f>
        <v>0.976326771626575</v>
      </c>
      <c r="D359" s="31">
        <f>'Simulacion sistema (hoja4)'!BI364</f>
        <v>0.98609411280102166</v>
      </c>
      <c r="E359" s="65">
        <f t="shared" si="13"/>
        <v>20305649.970798638</v>
      </c>
      <c r="F359" s="63"/>
      <c r="G359" s="63"/>
      <c r="H359" s="72"/>
      <c r="I359" s="12"/>
      <c r="J359" s="12"/>
      <c r="K359" s="12"/>
    </row>
    <row r="360" spans="2:11">
      <c r="B360" s="2">
        <f t="shared" si="14"/>
        <v>355</v>
      </c>
      <c r="C360" s="31">
        <f>'Simulacion sistema (hoja4)'!BH365</f>
        <v>0.97336823040373466</v>
      </c>
      <c r="D360" s="31">
        <f>'Simulacion sistema (hoja4)'!BI365</f>
        <v>0.98514331542794709</v>
      </c>
      <c r="E360" s="65">
        <f t="shared" si="13"/>
        <v>20286071.151292287</v>
      </c>
      <c r="F360" s="63"/>
      <c r="G360" s="63"/>
      <c r="H360" s="72"/>
      <c r="I360" s="12"/>
      <c r="J360" s="12"/>
      <c r="K360" s="12"/>
    </row>
    <row r="361" spans="2:11">
      <c r="B361" s="2">
        <f t="shared" si="14"/>
        <v>356</v>
      </c>
      <c r="C361" s="31">
        <f>'Simulacion sistema (hoja4)'!BH366</f>
        <v>0.97609724488403038</v>
      </c>
      <c r="D361" s="31">
        <f>'Simulacion sistema (hoja4)'!BI366</f>
        <v>0.98863312445927909</v>
      </c>
      <c r="E361" s="65">
        <f t="shared" si="13"/>
        <v>20357933.298865475</v>
      </c>
      <c r="F361" s="63"/>
      <c r="G361" s="63"/>
      <c r="H361" s="72"/>
      <c r="I361" s="12"/>
      <c r="J361" s="12"/>
      <c r="K361" s="12"/>
    </row>
    <row r="362" spans="2:11">
      <c r="B362" s="2">
        <f t="shared" si="14"/>
        <v>357</v>
      </c>
      <c r="C362" s="31">
        <f>'Simulacion sistema (hoja4)'!BH367</f>
        <v>0.97442758220999925</v>
      </c>
      <c r="D362" s="31">
        <f>'Simulacion sistema (hoja4)'!BI367</f>
        <v>0.9847196552981019</v>
      </c>
      <c r="E362" s="65">
        <f t="shared" si="13"/>
        <v>20277347.141898513</v>
      </c>
      <c r="F362" s="63"/>
      <c r="G362" s="63"/>
      <c r="H362" s="72"/>
      <c r="I362" s="12"/>
      <c r="J362" s="12"/>
      <c r="K362" s="12"/>
    </row>
    <row r="363" spans="2:11">
      <c r="B363" s="2">
        <f t="shared" si="14"/>
        <v>358</v>
      </c>
      <c r="C363" s="31">
        <f>'Simulacion sistema (hoja4)'!BH368</f>
        <v>0.97251648644036237</v>
      </c>
      <c r="D363" s="31">
        <f>'Simulacion sistema (hoja4)'!BI368</f>
        <v>0.98785187698415078</v>
      </c>
      <c r="E363" s="65">
        <f t="shared" si="13"/>
        <v>20341845.850857634</v>
      </c>
      <c r="F363" s="63"/>
      <c r="G363" s="63"/>
      <c r="H363" s="72"/>
      <c r="I363" s="12"/>
      <c r="J363" s="12"/>
      <c r="K363" s="12"/>
    </row>
    <row r="364" spans="2:11">
      <c r="B364" s="2">
        <f t="shared" si="14"/>
        <v>359</v>
      </c>
      <c r="C364" s="31">
        <f>'Simulacion sistema (hoja4)'!BH369</f>
        <v>0.96993474977515037</v>
      </c>
      <c r="D364" s="31">
        <f>'Simulacion sistema (hoja4)'!BI369</f>
        <v>0.98682051492567679</v>
      </c>
      <c r="E364" s="65">
        <f t="shared" si="13"/>
        <v>20320608.043349538</v>
      </c>
      <c r="F364" s="63"/>
      <c r="G364" s="63"/>
      <c r="H364" s="72"/>
      <c r="I364" s="12"/>
      <c r="J364" s="12"/>
      <c r="K364" s="12"/>
    </row>
    <row r="365" spans="2:11">
      <c r="B365" s="2">
        <f t="shared" si="14"/>
        <v>360</v>
      </c>
      <c r="C365" s="31">
        <f>'Simulacion sistema (hoja4)'!BH370</f>
        <v>0.97554969797237201</v>
      </c>
      <c r="D365" s="31">
        <f>'Simulacion sistema (hoja4)'!BI370</f>
        <v>0.98506781258167286</v>
      </c>
      <c r="E365" s="65">
        <f t="shared" si="13"/>
        <v>20284516.396681808</v>
      </c>
      <c r="F365" s="63"/>
      <c r="G365" s="63"/>
      <c r="H365" s="72"/>
      <c r="I365" s="12"/>
      <c r="J365" s="12"/>
      <c r="K365" s="12"/>
    </row>
    <row r="366" spans="2:11">
      <c r="B366" s="2">
        <f t="shared" si="14"/>
        <v>361</v>
      </c>
      <c r="C366" s="31">
        <f>'Simulacion sistema (hoja4)'!BH371</f>
        <v>0.97778882500315267</v>
      </c>
      <c r="D366" s="31">
        <f>'Simulacion sistema (hoja4)'!BI371</f>
        <v>0.98869472451001972</v>
      </c>
      <c r="E366" s="65">
        <f t="shared" si="13"/>
        <v>20359201.767110329</v>
      </c>
      <c r="F366" s="63"/>
      <c r="G366" s="63"/>
      <c r="H366" s="72"/>
      <c r="I366" s="12"/>
      <c r="J366" s="12"/>
      <c r="K366" s="12"/>
    </row>
    <row r="367" spans="2:11">
      <c r="B367" s="2">
        <f t="shared" si="14"/>
        <v>362</v>
      </c>
      <c r="C367" s="31">
        <f>'Simulacion sistema (hoja4)'!BH372</f>
        <v>0.97779349602739363</v>
      </c>
      <c r="D367" s="31">
        <f>'Simulacion sistema (hoja4)'!BI372</f>
        <v>0.98476233704060456</v>
      </c>
      <c r="E367" s="65">
        <f t="shared" si="13"/>
        <v>20278226.04434013</v>
      </c>
      <c r="F367" s="63"/>
      <c r="G367" s="63"/>
      <c r="H367" s="72"/>
      <c r="I367" s="12"/>
      <c r="J367" s="12"/>
      <c r="K367" s="12"/>
    </row>
    <row r="368" spans="2:11">
      <c r="B368" s="2">
        <f t="shared" si="14"/>
        <v>363</v>
      </c>
      <c r="C368" s="31">
        <f>'Simulacion sistema (hoja4)'!BH373</f>
        <v>0.97505338936322061</v>
      </c>
      <c r="D368" s="31">
        <f>'Simulacion sistema (hoja4)'!BI373</f>
        <v>0.98592559162709525</v>
      </c>
      <c r="E368" s="65">
        <f t="shared" si="13"/>
        <v>20302179.782785147</v>
      </c>
      <c r="F368" s="63"/>
      <c r="G368" s="63"/>
      <c r="H368" s="72"/>
      <c r="I368" s="12"/>
      <c r="J368" s="12"/>
      <c r="K368" s="12"/>
    </row>
    <row r="369" spans="2:11">
      <c r="B369" s="2">
        <f t="shared" si="14"/>
        <v>364</v>
      </c>
      <c r="C369" s="31">
        <f>'Simulacion sistema (hoja4)'!BH374</f>
        <v>0.97443207145470512</v>
      </c>
      <c r="D369" s="31">
        <f>'Simulacion sistema (hoja4)'!BI374</f>
        <v>0.98721010392185582</v>
      </c>
      <c r="E369" s="65">
        <f t="shared" si="13"/>
        <v>20328630.459958855</v>
      </c>
      <c r="F369" s="63"/>
      <c r="G369" s="63"/>
      <c r="H369" s="72"/>
      <c r="I369" s="12"/>
      <c r="J369" s="12"/>
      <c r="K369" s="12"/>
    </row>
    <row r="370" spans="2:11">
      <c r="B370" s="2">
        <f t="shared" si="14"/>
        <v>365</v>
      </c>
      <c r="C370" s="31">
        <f>'Simulacion sistema (hoja4)'!BH375</f>
        <v>0.97380179393285571</v>
      </c>
      <c r="D370" s="31">
        <f>'Simulacion sistema (hoja4)'!BI375</f>
        <v>0.9838177976971596</v>
      </c>
      <c r="E370" s="65">
        <f t="shared" si="13"/>
        <v>20258776.090179909</v>
      </c>
      <c r="F370" s="63"/>
      <c r="G370" s="63"/>
      <c r="H370" s="72"/>
      <c r="I370" s="12"/>
      <c r="J370" s="12"/>
      <c r="K370" s="12"/>
    </row>
    <row r="371" spans="2:11">
      <c r="B371" s="2">
        <f t="shared" si="14"/>
        <v>366</v>
      </c>
      <c r="C371" s="31">
        <f>'Simulacion sistema (hoja4)'!BH376</f>
        <v>0.97848250510308798</v>
      </c>
      <c r="D371" s="31">
        <f>'Simulacion sistema (hoja4)'!BI376</f>
        <v>0.98866820528606458</v>
      </c>
      <c r="E371" s="65">
        <f t="shared" si="13"/>
        <v>20358655.683250643</v>
      </c>
      <c r="F371" s="63"/>
      <c r="G371" s="63"/>
      <c r="H371" s="72"/>
      <c r="I371" s="12"/>
      <c r="J371" s="12"/>
      <c r="K371" s="12"/>
    </row>
    <row r="372" spans="2:11">
      <c r="B372" s="2">
        <f t="shared" si="14"/>
        <v>367</v>
      </c>
      <c r="C372" s="31">
        <f>'Simulacion sistema (hoja4)'!BH377</f>
        <v>0.98011489831845788</v>
      </c>
      <c r="D372" s="31">
        <f>'Simulacion sistema (hoja4)'!BI377</f>
        <v>0.98837119564706499</v>
      </c>
      <c r="E372" s="65">
        <f t="shared" si="13"/>
        <v>20352539.660764363</v>
      </c>
      <c r="F372" s="63"/>
      <c r="G372" s="63"/>
      <c r="H372" s="72"/>
      <c r="I372" s="12"/>
      <c r="J372" s="12"/>
      <c r="K372" s="12"/>
    </row>
    <row r="373" spans="2:11">
      <c r="B373" s="2">
        <f t="shared" si="14"/>
        <v>368</v>
      </c>
      <c r="C373" s="31">
        <f>'Simulacion sistema (hoja4)'!BH378</f>
        <v>0.97509030928665696</v>
      </c>
      <c r="D373" s="31">
        <f>'Simulacion sistema (hoja4)'!BI378</f>
        <v>0.98656493318425753</v>
      </c>
      <c r="E373" s="65">
        <f t="shared" si="13"/>
        <v>20315345.104130231</v>
      </c>
      <c r="F373" s="63"/>
      <c r="G373" s="63"/>
      <c r="H373" s="72"/>
      <c r="I373" s="12"/>
      <c r="J373" s="12"/>
      <c r="K373" s="12"/>
    </row>
    <row r="374" spans="2:11">
      <c r="B374" s="2">
        <f t="shared" si="14"/>
        <v>369</v>
      </c>
      <c r="C374" s="31">
        <f>'Simulacion sistema (hoja4)'!BH379</f>
        <v>0.97216981250026668</v>
      </c>
      <c r="D374" s="31">
        <f>'Simulacion sistema (hoja4)'!BI379</f>
        <v>0.98601395423934146</v>
      </c>
      <c r="E374" s="65">
        <f t="shared" si="13"/>
        <v>20303999.34569652</v>
      </c>
      <c r="F374" s="63"/>
      <c r="G374" s="63"/>
      <c r="H374" s="72"/>
      <c r="I374" s="12"/>
      <c r="J374" s="12"/>
      <c r="K374" s="12"/>
    </row>
    <row r="375" spans="2:11">
      <c r="B375" s="2">
        <f t="shared" si="14"/>
        <v>370</v>
      </c>
      <c r="C375" s="31">
        <f>'Simulacion sistema (hoja4)'!BH380</f>
        <v>0.98040837572864559</v>
      </c>
      <c r="D375" s="31">
        <f>'Simulacion sistema (hoja4)'!BI380</f>
        <v>0.98695182898073341</v>
      </c>
      <c r="E375" s="65">
        <f t="shared" si="13"/>
        <v>20323312.062371265</v>
      </c>
      <c r="F375" s="63"/>
      <c r="G375" s="63"/>
      <c r="H375" s="72"/>
      <c r="I375" s="12"/>
      <c r="J375" s="12"/>
      <c r="K375" s="12"/>
    </row>
    <row r="376" spans="2:11">
      <c r="B376" s="2">
        <f t="shared" si="14"/>
        <v>371</v>
      </c>
      <c r="C376" s="31">
        <f>'Simulacion sistema (hoja4)'!BH381</f>
        <v>0.97510785789069765</v>
      </c>
      <c r="D376" s="31">
        <f>'Simulacion sistema (hoja4)'!BI381</f>
        <v>0.98688550615685866</v>
      </c>
      <c r="E376" s="65">
        <f t="shared" si="13"/>
        <v>20321946.342782032</v>
      </c>
      <c r="F376" s="63"/>
      <c r="G376" s="63"/>
      <c r="H376" s="72"/>
      <c r="I376" s="12"/>
      <c r="J376" s="12"/>
      <c r="K376" s="12"/>
    </row>
    <row r="377" spans="2:11">
      <c r="B377" s="2">
        <f t="shared" si="14"/>
        <v>372</v>
      </c>
      <c r="C377" s="31">
        <f>'Simulacion sistema (hoja4)'!BH382</f>
        <v>0.97862211055759185</v>
      </c>
      <c r="D377" s="31">
        <f>'Simulacion sistema (hoja4)'!BI382</f>
        <v>0.98652215296710666</v>
      </c>
      <c r="E377" s="65">
        <f t="shared" si="13"/>
        <v>20314464.17389866</v>
      </c>
      <c r="F377" s="63"/>
      <c r="G377" s="63"/>
      <c r="H377" s="72"/>
      <c r="I377" s="12"/>
      <c r="J377" s="12"/>
      <c r="K377" s="12"/>
    </row>
    <row r="378" spans="2:11">
      <c r="B378" s="2">
        <f t="shared" si="14"/>
        <v>373</v>
      </c>
      <c r="C378" s="31">
        <f>'Simulacion sistema (hoja4)'!BH383</f>
        <v>0.96956070174959619</v>
      </c>
      <c r="D378" s="31">
        <f>'Simulacion sistema (hoja4)'!BI383</f>
        <v>0.98274429421308129</v>
      </c>
      <c r="E378" s="65">
        <f t="shared" si="13"/>
        <v>20236670.506435771</v>
      </c>
      <c r="F378" s="63"/>
      <c r="G378" s="63"/>
      <c r="H378" s="72"/>
      <c r="I378" s="12"/>
      <c r="J378" s="12"/>
      <c r="K378" s="12"/>
    </row>
    <row r="379" spans="2:11">
      <c r="B379" s="2">
        <f t="shared" si="14"/>
        <v>374</v>
      </c>
      <c r="C379" s="31">
        <f>'Simulacion sistema (hoja4)'!BH384</f>
        <v>0.9777811317748315</v>
      </c>
      <c r="D379" s="31">
        <f>'Simulacion sistema (hoja4)'!BI384</f>
        <v>0.98715446192363387</v>
      </c>
      <c r="E379" s="65">
        <f t="shared" si="13"/>
        <v>20327484.679931469</v>
      </c>
      <c r="F379" s="63"/>
      <c r="G379" s="63"/>
      <c r="H379" s="72"/>
      <c r="I379" s="12"/>
      <c r="J379" s="12"/>
      <c r="K379" s="12"/>
    </row>
    <row r="380" spans="2:11">
      <c r="B380" s="2">
        <f t="shared" si="14"/>
        <v>375</v>
      </c>
      <c r="C380" s="31">
        <f>'Simulacion sistema (hoja4)'!BH385</f>
        <v>0.97398586827464795</v>
      </c>
      <c r="D380" s="31">
        <f>'Simulacion sistema (hoja4)'!BI385</f>
        <v>0.9865065251967009</v>
      </c>
      <c r="E380" s="65">
        <f t="shared" si="13"/>
        <v>20314142.366850466</v>
      </c>
      <c r="F380" s="63"/>
      <c r="G380" s="63"/>
      <c r="H380" s="72"/>
      <c r="I380" s="12"/>
      <c r="J380" s="12"/>
      <c r="K380" s="12"/>
    </row>
    <row r="381" spans="2:11">
      <c r="B381" s="2">
        <f t="shared" si="14"/>
        <v>376</v>
      </c>
      <c r="C381" s="31">
        <f>'Simulacion sistema (hoja4)'!BH386</f>
        <v>0.97733356158891116</v>
      </c>
      <c r="D381" s="31">
        <f>'Simulacion sistema (hoja4)'!BI386</f>
        <v>0.98954814775983491</v>
      </c>
      <c r="E381" s="65">
        <f t="shared" si="13"/>
        <v>20376775.458670519</v>
      </c>
      <c r="F381" s="63"/>
      <c r="G381" s="63"/>
      <c r="H381" s="72"/>
      <c r="I381" s="12"/>
      <c r="J381" s="12"/>
      <c r="K381" s="12"/>
    </row>
    <row r="382" spans="2:11">
      <c r="B382" s="2">
        <f t="shared" si="14"/>
        <v>377</v>
      </c>
      <c r="C382" s="31">
        <f>'Simulacion sistema (hoja4)'!BH387</f>
        <v>0.97887718630916853</v>
      </c>
      <c r="D382" s="31">
        <f>'Simulacion sistema (hoja4)'!BI387</f>
        <v>0.9870102531617353</v>
      </c>
      <c r="E382" s="65">
        <f t="shared" si="13"/>
        <v>20324515.133106451</v>
      </c>
      <c r="F382" s="63"/>
      <c r="G382" s="63"/>
      <c r="H382" s="72"/>
      <c r="I382" s="12"/>
      <c r="J382" s="12"/>
      <c r="K382" s="12"/>
    </row>
    <row r="383" spans="2:11">
      <c r="B383" s="2">
        <f t="shared" si="14"/>
        <v>378</v>
      </c>
      <c r="C383" s="31">
        <f>'Simulacion sistema (hoja4)'!BH388</f>
        <v>0.9801635752661132</v>
      </c>
      <c r="D383" s="31">
        <f>'Simulacion sistema (hoja4)'!BI388</f>
        <v>0.98704024969154636</v>
      </c>
      <c r="E383" s="65">
        <f t="shared" si="13"/>
        <v>20325132.821648322</v>
      </c>
      <c r="F383" s="63"/>
      <c r="G383" s="63"/>
      <c r="H383" s="72"/>
      <c r="I383" s="12"/>
      <c r="J383" s="12"/>
      <c r="K383" s="12"/>
    </row>
    <row r="384" spans="2:11">
      <c r="B384" s="2">
        <f t="shared" si="14"/>
        <v>379</v>
      </c>
      <c r="C384" s="31">
        <f>'Simulacion sistema (hoja4)'!BH389</f>
        <v>0.97025346044580529</v>
      </c>
      <c r="D384" s="31">
        <f>'Simulacion sistema (hoja4)'!BI389</f>
        <v>0.98392147088347182</v>
      </c>
      <c r="E384" s="65">
        <f t="shared" si="13"/>
        <v>20260910.92843245</v>
      </c>
      <c r="F384" s="63"/>
      <c r="G384" s="63"/>
      <c r="H384" s="72"/>
      <c r="I384" s="12"/>
      <c r="J384" s="12"/>
      <c r="K384" s="12"/>
    </row>
    <row r="385" spans="2:11">
      <c r="B385" s="2">
        <f t="shared" si="14"/>
        <v>380</v>
      </c>
      <c r="C385" s="31">
        <f>'Simulacion sistema (hoja4)'!BH390</f>
        <v>0.97794322051811411</v>
      </c>
      <c r="D385" s="31">
        <f>'Simulacion sistema (hoja4)'!BI390</f>
        <v>0.98614551950304485</v>
      </c>
      <c r="E385" s="65">
        <f t="shared" si="13"/>
        <v>20306708.537606701</v>
      </c>
      <c r="F385" s="63"/>
      <c r="G385" s="63"/>
      <c r="H385" s="72"/>
      <c r="I385" s="12"/>
      <c r="J385" s="12"/>
      <c r="K385" s="12"/>
    </row>
    <row r="386" spans="2:11">
      <c r="B386" s="2">
        <f t="shared" si="14"/>
        <v>381</v>
      </c>
      <c r="C386" s="31">
        <f>'Simulacion sistema (hoja4)'!BH391</f>
        <v>0.97647129152755963</v>
      </c>
      <c r="D386" s="31">
        <f>'Simulacion sistema (hoja4)'!BI391</f>
        <v>0.9860970050217619</v>
      </c>
      <c r="E386" s="65">
        <f t="shared" si="13"/>
        <v>20305709.527408123</v>
      </c>
      <c r="F386" s="63"/>
      <c r="G386" s="63"/>
      <c r="H386" s="72"/>
      <c r="I386" s="12"/>
      <c r="J386" s="12"/>
      <c r="K386" s="12"/>
    </row>
    <row r="387" spans="2:11">
      <c r="B387" s="2">
        <f t="shared" si="14"/>
        <v>382</v>
      </c>
      <c r="C387" s="31">
        <f>'Simulacion sistema (hoja4)'!BH392</f>
        <v>0.96334557706492541</v>
      </c>
      <c r="D387" s="31">
        <f>'Simulacion sistema (hoja4)'!BI392</f>
        <v>0.98518712941174003</v>
      </c>
      <c r="E387" s="65">
        <f t="shared" si="13"/>
        <v>20286973.368846551</v>
      </c>
      <c r="F387" s="63"/>
      <c r="G387" s="63"/>
      <c r="H387" s="72"/>
      <c r="I387" s="12"/>
      <c r="J387" s="12"/>
      <c r="K387" s="12"/>
    </row>
    <row r="388" spans="2:11">
      <c r="B388" s="2">
        <f t="shared" si="14"/>
        <v>383</v>
      </c>
      <c r="C388" s="31">
        <f>'Simulacion sistema (hoja4)'!BH393</f>
        <v>0.9782164342687546</v>
      </c>
      <c r="D388" s="31">
        <f>'Simulacion sistema (hoja4)'!BI393</f>
        <v>0.98695081137467222</v>
      </c>
      <c r="E388" s="65">
        <f t="shared" si="13"/>
        <v>20323291.10782725</v>
      </c>
      <c r="F388" s="63"/>
      <c r="G388" s="63"/>
      <c r="H388" s="72"/>
      <c r="I388" s="12"/>
      <c r="J388" s="12"/>
      <c r="K388" s="12"/>
    </row>
    <row r="389" spans="2:11">
      <c r="B389" s="2">
        <f t="shared" si="14"/>
        <v>384</v>
      </c>
      <c r="C389" s="31">
        <f>'Simulacion sistema (hoja4)'!BH394</f>
        <v>0.97557045177800861</v>
      </c>
      <c r="D389" s="31">
        <f>'Simulacion sistema (hoja4)'!BI394</f>
        <v>0.98627066081890868</v>
      </c>
      <c r="E389" s="65">
        <f t="shared" si="13"/>
        <v>20309285.447582968</v>
      </c>
      <c r="F389" s="63"/>
      <c r="G389" s="63"/>
      <c r="H389" s="72"/>
      <c r="I389" s="12"/>
      <c r="J389" s="12"/>
      <c r="K389" s="12"/>
    </row>
    <row r="390" spans="2:11">
      <c r="B390" s="2">
        <f t="shared" si="14"/>
        <v>385</v>
      </c>
      <c r="C390" s="31">
        <f>'Simulacion sistema (hoja4)'!BH395</f>
        <v>0.97385978928559003</v>
      </c>
      <c r="D390" s="31">
        <f>'Simulacion sistema (hoja4)'!BI395</f>
        <v>0.98429653666099137</v>
      </c>
      <c r="E390" s="65">
        <f t="shared" si="13"/>
        <v>20268634.282923132</v>
      </c>
      <c r="F390" s="63"/>
      <c r="G390" s="63"/>
      <c r="H390" s="72"/>
      <c r="I390" s="12"/>
      <c r="J390" s="12"/>
      <c r="K390" s="12"/>
    </row>
    <row r="391" spans="2:11">
      <c r="B391" s="2">
        <f t="shared" si="14"/>
        <v>386</v>
      </c>
      <c r="C391" s="31">
        <f>'Simulacion sistema (hoja4)'!BH396</f>
        <v>0.98192842967105343</v>
      </c>
      <c r="D391" s="31">
        <f>'Simulacion sistema (hoja4)'!BI396</f>
        <v>0.98944003346776355</v>
      </c>
      <c r="E391" s="65">
        <f t="shared" ref="E391:E454" si="15">+D391*$F$1*$F$2</f>
        <v>20374549.169168185</v>
      </c>
      <c r="F391" s="63"/>
      <c r="G391" s="63"/>
      <c r="H391" s="72"/>
      <c r="I391" s="12"/>
      <c r="J391" s="12"/>
      <c r="K391" s="12"/>
    </row>
    <row r="392" spans="2:11">
      <c r="B392" s="2">
        <f t="shared" ref="B392:B455" si="16">+B391+1</f>
        <v>387</v>
      </c>
      <c r="C392" s="31">
        <f>'Simulacion sistema (hoja4)'!BH397</f>
        <v>0.97195324617456524</v>
      </c>
      <c r="D392" s="31">
        <f>'Simulacion sistema (hoja4)'!BI397</f>
        <v>0.98847133915186081</v>
      </c>
      <c r="E392" s="65">
        <f t="shared" si="15"/>
        <v>20354601.815815117</v>
      </c>
      <c r="F392" s="63"/>
      <c r="G392" s="63"/>
      <c r="H392" s="72"/>
      <c r="I392" s="12"/>
      <c r="J392" s="12"/>
      <c r="K392" s="12"/>
    </row>
    <row r="393" spans="2:11">
      <c r="B393" s="2">
        <f t="shared" si="16"/>
        <v>388</v>
      </c>
      <c r="C393" s="31">
        <f>'Simulacion sistema (hoja4)'!BH398</f>
        <v>0.97546079522011986</v>
      </c>
      <c r="D393" s="31">
        <f>'Simulacion sistema (hoja4)'!BI398</f>
        <v>0.98753079060103721</v>
      </c>
      <c r="E393" s="65">
        <f t="shared" si="15"/>
        <v>20335234.04005656</v>
      </c>
      <c r="F393" s="63"/>
      <c r="G393" s="63"/>
      <c r="H393" s="72"/>
      <c r="I393" s="12"/>
      <c r="J393" s="12"/>
      <c r="K393" s="12"/>
    </row>
    <row r="394" spans="2:11">
      <c r="B394" s="2">
        <f t="shared" si="16"/>
        <v>389</v>
      </c>
      <c r="C394" s="31">
        <f>'Simulacion sistema (hoja4)'!BH399</f>
        <v>0.97187047472479826</v>
      </c>
      <c r="D394" s="31">
        <f>'Simulacion sistema (hoja4)'!BI399</f>
        <v>0.98411479124137613</v>
      </c>
      <c r="E394" s="65">
        <f t="shared" si="15"/>
        <v>20264891.781242415</v>
      </c>
      <c r="F394" s="63"/>
      <c r="G394" s="63"/>
      <c r="H394" s="72"/>
      <c r="I394" s="12"/>
      <c r="J394" s="12"/>
      <c r="K394" s="12"/>
    </row>
    <row r="395" spans="2:11">
      <c r="B395" s="2">
        <f t="shared" si="16"/>
        <v>390</v>
      </c>
      <c r="C395" s="31">
        <f>'Simulacion sistema (hoja4)'!BH400</f>
        <v>0.97512555095619813</v>
      </c>
      <c r="D395" s="31">
        <f>'Simulacion sistema (hoja4)'!BI400</f>
        <v>0.98377396524498539</v>
      </c>
      <c r="E395" s="65">
        <f t="shared" si="15"/>
        <v>20257873.49232474</v>
      </c>
      <c r="F395" s="63"/>
      <c r="G395" s="63"/>
      <c r="H395" s="72"/>
      <c r="I395" s="12"/>
      <c r="J395" s="12"/>
      <c r="K395" s="12"/>
    </row>
    <row r="396" spans="2:11">
      <c r="B396" s="2">
        <f t="shared" si="16"/>
        <v>391</v>
      </c>
      <c r="C396" s="31">
        <f>'Simulacion sistema (hoja4)'!BH401</f>
        <v>0.9759661855016023</v>
      </c>
      <c r="D396" s="31">
        <f>'Simulacion sistema (hoja4)'!BI401</f>
        <v>0.98729739803244387</v>
      </c>
      <c r="E396" s="65">
        <f t="shared" si="15"/>
        <v>20330428.020284086</v>
      </c>
      <c r="F396" s="63"/>
      <c r="G396" s="63"/>
      <c r="H396" s="72"/>
      <c r="I396" s="12"/>
      <c r="J396" s="12"/>
      <c r="K396" s="12"/>
    </row>
    <row r="397" spans="2:11">
      <c r="B397" s="2">
        <f t="shared" si="16"/>
        <v>392</v>
      </c>
      <c r="C397" s="31">
        <f>'Simulacion sistema (hoja4)'!BH402</f>
        <v>0.96974452372242304</v>
      </c>
      <c r="D397" s="31">
        <f>'Simulacion sistema (hoja4)'!BI402</f>
        <v>0.98388995566962034</v>
      </c>
      <c r="E397" s="65">
        <f t="shared" si="15"/>
        <v>20260261.967148822</v>
      </c>
      <c r="F397" s="63"/>
      <c r="G397" s="63"/>
      <c r="H397" s="72"/>
      <c r="I397" s="12"/>
      <c r="J397" s="12"/>
      <c r="K397" s="12"/>
    </row>
    <row r="398" spans="2:11">
      <c r="B398" s="2">
        <f t="shared" si="16"/>
        <v>393</v>
      </c>
      <c r="C398" s="31">
        <f>'Simulacion sistema (hoja4)'!BH403</f>
        <v>0.97227545059665843</v>
      </c>
      <c r="D398" s="31">
        <f>'Simulacion sistema (hoja4)'!BI403</f>
        <v>0.9840711202344361</v>
      </c>
      <c r="E398" s="65">
        <f t="shared" si="15"/>
        <v>20263992.507867508</v>
      </c>
      <c r="F398" s="63"/>
      <c r="G398" s="63"/>
      <c r="H398" s="72"/>
      <c r="I398" s="12"/>
      <c r="J398" s="12"/>
      <c r="K398" s="12"/>
    </row>
    <row r="399" spans="2:11">
      <c r="B399" s="2">
        <f t="shared" si="16"/>
        <v>394</v>
      </c>
      <c r="C399" s="31">
        <f>'Simulacion sistema (hoja4)'!BH404</f>
        <v>0.9812029112589008</v>
      </c>
      <c r="D399" s="31">
        <f>'Simulacion sistema (hoja4)'!BI404</f>
        <v>0.98804705021088346</v>
      </c>
      <c r="E399" s="65">
        <f t="shared" si="15"/>
        <v>20345864.85794251</v>
      </c>
      <c r="F399" s="63"/>
      <c r="G399" s="63"/>
      <c r="H399" s="72"/>
      <c r="I399" s="12"/>
      <c r="J399" s="12"/>
      <c r="K399" s="12"/>
    </row>
    <row r="400" spans="2:11">
      <c r="B400" s="2">
        <f t="shared" si="16"/>
        <v>395</v>
      </c>
      <c r="C400" s="31">
        <f>'Simulacion sistema (hoja4)'!BH405</f>
        <v>0.97604331493273633</v>
      </c>
      <c r="D400" s="31">
        <f>'Simulacion sistema (hoja4)'!BI405</f>
        <v>0.98453233951041919</v>
      </c>
      <c r="E400" s="65">
        <f t="shared" si="15"/>
        <v>20273489.935198553</v>
      </c>
      <c r="F400" s="63"/>
      <c r="G400" s="63"/>
      <c r="H400" s="72"/>
      <c r="I400" s="12"/>
      <c r="J400" s="12"/>
      <c r="K400" s="12"/>
    </row>
    <row r="401" spans="2:11">
      <c r="B401" s="2">
        <f t="shared" si="16"/>
        <v>396</v>
      </c>
      <c r="C401" s="31">
        <f>'Simulacion sistema (hoja4)'!BH406</f>
        <v>0.97756309735027647</v>
      </c>
      <c r="D401" s="31">
        <f>'Simulacion sistema (hoja4)'!BI406</f>
        <v>0.98865391626060994</v>
      </c>
      <c r="E401" s="65">
        <f t="shared" si="15"/>
        <v>20358361.443638481</v>
      </c>
      <c r="F401" s="63"/>
      <c r="G401" s="63"/>
      <c r="H401" s="72"/>
      <c r="I401" s="12"/>
      <c r="J401" s="12"/>
      <c r="K401" s="12"/>
    </row>
    <row r="402" spans="2:11">
      <c r="B402" s="2">
        <f t="shared" si="16"/>
        <v>397</v>
      </c>
      <c r="C402" s="31">
        <f>'Simulacion sistema (hoja4)'!BH407</f>
        <v>0.97909970112014599</v>
      </c>
      <c r="D402" s="31">
        <f>'Simulacion sistema (hoja4)'!BI407</f>
        <v>0.98776463009746129</v>
      </c>
      <c r="E402" s="65">
        <f t="shared" si="15"/>
        <v>20340049.262966923</v>
      </c>
      <c r="F402" s="63"/>
      <c r="G402" s="63"/>
      <c r="H402" s="72"/>
      <c r="I402" s="12"/>
      <c r="J402" s="12"/>
      <c r="K402" s="12"/>
    </row>
    <row r="403" spans="2:11">
      <c r="B403" s="2">
        <f t="shared" si="16"/>
        <v>398</v>
      </c>
      <c r="C403" s="31">
        <f>'Simulacion sistema (hoja4)'!BH408</f>
        <v>0.9774790484384569</v>
      </c>
      <c r="D403" s="31">
        <f>'Simulacion sistema (hoja4)'!BI408</f>
        <v>0.98804832330569392</v>
      </c>
      <c r="E403" s="65">
        <f t="shared" si="15"/>
        <v>20345891.073510852</v>
      </c>
      <c r="F403" s="63"/>
      <c r="G403" s="63"/>
      <c r="H403" s="72"/>
      <c r="I403" s="12"/>
      <c r="J403" s="12"/>
      <c r="K403" s="12"/>
    </row>
    <row r="404" spans="2:11">
      <c r="B404" s="2">
        <f t="shared" si="16"/>
        <v>399</v>
      </c>
      <c r="C404" s="31">
        <f>'Simulacion sistema (hoja4)'!BH409</f>
        <v>0.96900934099057046</v>
      </c>
      <c r="D404" s="31">
        <f>'Simulacion sistema (hoja4)'!BI409</f>
        <v>0.983049016878069</v>
      </c>
      <c r="E404" s="65">
        <f t="shared" si="15"/>
        <v>20242945.355553199</v>
      </c>
      <c r="F404" s="63"/>
      <c r="G404" s="63"/>
      <c r="H404" s="72"/>
      <c r="I404" s="12"/>
      <c r="J404" s="12"/>
      <c r="K404" s="12"/>
    </row>
    <row r="405" spans="2:11">
      <c r="B405" s="2">
        <f t="shared" si="16"/>
        <v>400</v>
      </c>
      <c r="C405" s="31">
        <f>'Simulacion sistema (hoja4)'!BH410</f>
        <v>0.95577291054130842</v>
      </c>
      <c r="D405" s="31">
        <f>'Simulacion sistema (hoja4)'!BI410</f>
        <v>0.98458271713918744</v>
      </c>
      <c r="E405" s="65">
        <f t="shared" si="15"/>
        <v>20274527.311330151</v>
      </c>
      <c r="F405" s="63"/>
      <c r="G405" s="63"/>
      <c r="H405" s="72"/>
      <c r="I405" s="12"/>
      <c r="J405" s="12"/>
      <c r="K405" s="12"/>
    </row>
    <row r="406" spans="2:11">
      <c r="B406" s="2">
        <f t="shared" si="16"/>
        <v>401</v>
      </c>
      <c r="C406" s="31">
        <f>'Simulacion sistema (hoja4)'!BH411</f>
        <v>0.97072044244567213</v>
      </c>
      <c r="D406" s="31">
        <f>'Simulacion sistema (hoja4)'!BI411</f>
        <v>0.98461464264745302</v>
      </c>
      <c r="E406" s="65">
        <f t="shared" si="15"/>
        <v>20275184.721396353</v>
      </c>
      <c r="F406" s="63"/>
      <c r="G406" s="63"/>
      <c r="H406" s="72"/>
      <c r="I406" s="12"/>
      <c r="J406" s="12"/>
      <c r="K406" s="12"/>
    </row>
    <row r="407" spans="2:11">
      <c r="B407" s="2">
        <f t="shared" si="16"/>
        <v>402</v>
      </c>
      <c r="C407" s="31">
        <f>'Simulacion sistema (hoja4)'!BH412</f>
        <v>0.9784837059089746</v>
      </c>
      <c r="D407" s="31">
        <f>'Simulacion sistema (hoja4)'!BI412</f>
        <v>0.9873464219824275</v>
      </c>
      <c r="E407" s="65">
        <f t="shared" si="15"/>
        <v>20331437.521462146</v>
      </c>
      <c r="F407" s="63"/>
      <c r="G407" s="63"/>
      <c r="H407" s="72"/>
      <c r="I407" s="12"/>
      <c r="J407" s="12"/>
      <c r="K407" s="12"/>
    </row>
    <row r="408" spans="2:11">
      <c r="B408" s="2">
        <f t="shared" si="16"/>
        <v>403</v>
      </c>
      <c r="C408" s="31">
        <f>'Simulacion sistema (hoja4)'!BH413</f>
        <v>0.97093940916690347</v>
      </c>
      <c r="D408" s="31">
        <f>'Simulacion sistema (hoja4)'!BI413</f>
        <v>0.98535182919273123</v>
      </c>
      <c r="E408" s="65">
        <f t="shared" si="15"/>
        <v>20290364.866736721</v>
      </c>
      <c r="F408" s="63"/>
      <c r="G408" s="63"/>
      <c r="H408" s="72"/>
      <c r="I408" s="12"/>
      <c r="J408" s="12"/>
      <c r="K408" s="12"/>
    </row>
    <row r="409" spans="2:11">
      <c r="B409" s="2">
        <f t="shared" si="16"/>
        <v>404</v>
      </c>
      <c r="C409" s="31">
        <f>'Simulacion sistema (hoja4)'!BH414</f>
        <v>0.98064267682741602</v>
      </c>
      <c r="D409" s="31">
        <f>'Simulacion sistema (hoja4)'!BI414</f>
        <v>0.98837221086166305</v>
      </c>
      <c r="E409" s="65">
        <f t="shared" si="15"/>
        <v>20352560.566063367</v>
      </c>
      <c r="F409" s="63"/>
      <c r="G409" s="63"/>
      <c r="H409" s="72"/>
      <c r="I409" s="12"/>
      <c r="J409" s="12"/>
      <c r="K409" s="12"/>
    </row>
    <row r="410" spans="2:11">
      <c r="B410" s="2">
        <f t="shared" si="16"/>
        <v>405</v>
      </c>
      <c r="C410" s="31">
        <f>'Simulacion sistema (hoja4)'!BH415</f>
        <v>0.9699604369740068</v>
      </c>
      <c r="D410" s="31">
        <f>'Simulacion sistema (hoja4)'!BI415</f>
        <v>0.98525407800540921</v>
      </c>
      <c r="E410" s="65">
        <f t="shared" si="15"/>
        <v>20288351.974287387</v>
      </c>
      <c r="F410" s="63"/>
      <c r="G410" s="63"/>
      <c r="H410" s="72"/>
      <c r="I410" s="12"/>
      <c r="J410" s="12"/>
      <c r="K410" s="12"/>
    </row>
    <row r="411" spans="2:11">
      <c r="B411" s="2">
        <f t="shared" si="16"/>
        <v>406</v>
      </c>
      <c r="C411" s="31">
        <f>'Simulacion sistema (hoja4)'!BH416</f>
        <v>0.97408989765607512</v>
      </c>
      <c r="D411" s="31">
        <f>'Simulacion sistema (hoja4)'!BI416</f>
        <v>0.98454888940227259</v>
      </c>
      <c r="E411" s="65">
        <f t="shared" si="15"/>
        <v>20273830.730571594</v>
      </c>
      <c r="F411" s="63"/>
      <c r="G411" s="63"/>
      <c r="H411" s="72"/>
      <c r="I411" s="12"/>
      <c r="J411" s="12"/>
      <c r="K411" s="12"/>
    </row>
    <row r="412" spans="2:11">
      <c r="B412" s="2">
        <f t="shared" si="16"/>
        <v>407</v>
      </c>
      <c r="C412" s="31">
        <f>'Simulacion sistema (hoja4)'!BH417</f>
        <v>0.9796060423473224</v>
      </c>
      <c r="D412" s="31">
        <f>'Simulacion sistema (hoja4)'!BI417</f>
        <v>0.98624128736993399</v>
      </c>
      <c r="E412" s="65">
        <f t="shared" si="15"/>
        <v>20308680.58952168</v>
      </c>
      <c r="F412" s="63"/>
      <c r="G412" s="63"/>
      <c r="H412" s="72"/>
      <c r="I412" s="12"/>
      <c r="J412" s="12"/>
      <c r="K412" s="12"/>
    </row>
    <row r="413" spans="2:11">
      <c r="B413" s="2">
        <f t="shared" si="16"/>
        <v>408</v>
      </c>
      <c r="C413" s="31">
        <f>'Simulacion sistema (hoja4)'!BH418</f>
        <v>0.97930791174552378</v>
      </c>
      <c r="D413" s="31">
        <f>'Simulacion sistema (hoja4)'!BI418</f>
        <v>0.9871302946086149</v>
      </c>
      <c r="E413" s="65">
        <f t="shared" si="15"/>
        <v>20326987.026580598</v>
      </c>
      <c r="F413" s="63"/>
      <c r="G413" s="63"/>
      <c r="H413" s="72"/>
      <c r="I413" s="12"/>
      <c r="J413" s="12"/>
      <c r="K413" s="12"/>
    </row>
    <row r="414" spans="2:11">
      <c r="B414" s="2">
        <f t="shared" si="16"/>
        <v>409</v>
      </c>
      <c r="C414" s="31">
        <f>'Simulacion sistema (hoja4)'!BH419</f>
        <v>0.97617510351364312</v>
      </c>
      <c r="D414" s="31">
        <f>'Simulacion sistema (hoja4)'!BI419</f>
        <v>0.98700308831522998</v>
      </c>
      <c r="E414" s="65">
        <f t="shared" si="15"/>
        <v>20324367.594587214</v>
      </c>
      <c r="F414" s="63"/>
      <c r="G414" s="63"/>
      <c r="H414" s="72"/>
      <c r="I414" s="12"/>
      <c r="J414" s="12"/>
      <c r="K414" s="12"/>
    </row>
    <row r="415" spans="2:11">
      <c r="B415" s="2">
        <f t="shared" si="16"/>
        <v>410</v>
      </c>
      <c r="C415" s="31">
        <f>'Simulacion sistema (hoja4)'!BH420</f>
        <v>0.97837646413119361</v>
      </c>
      <c r="D415" s="31">
        <f>'Simulacion sistema (hoja4)'!BI420</f>
        <v>0.98739585998777413</v>
      </c>
      <c r="E415" s="65">
        <f t="shared" si="15"/>
        <v>20332455.548868246</v>
      </c>
      <c r="F415" s="63"/>
      <c r="G415" s="63"/>
      <c r="H415" s="72"/>
      <c r="I415" s="12"/>
      <c r="J415" s="12"/>
      <c r="K415" s="12"/>
    </row>
    <row r="416" spans="2:11">
      <c r="B416" s="2">
        <f t="shared" si="16"/>
        <v>411</v>
      </c>
      <c r="C416" s="31">
        <f>'Simulacion sistema (hoja4)'!BH421</f>
        <v>0.97368951382333468</v>
      </c>
      <c r="D416" s="31">
        <f>'Simulacion sistema (hoja4)'!BI421</f>
        <v>0.98566972931298891</v>
      </c>
      <c r="E416" s="65">
        <f t="shared" si="15"/>
        <v>20296911.066013068</v>
      </c>
      <c r="F416" s="63"/>
      <c r="G416" s="63"/>
      <c r="H416" s="72"/>
      <c r="I416" s="12"/>
      <c r="J416" s="12"/>
      <c r="K416" s="12"/>
    </row>
    <row r="417" spans="2:11">
      <c r="B417" s="2">
        <f t="shared" si="16"/>
        <v>412</v>
      </c>
      <c r="C417" s="31">
        <f>'Simulacion sistema (hoja4)'!BH422</f>
        <v>0.97105805800149847</v>
      </c>
      <c r="D417" s="31">
        <f>'Simulacion sistema (hoja4)'!BI422</f>
        <v>0.98393543358528812</v>
      </c>
      <c r="E417" s="65">
        <f t="shared" si="15"/>
        <v>20261198.448388252</v>
      </c>
      <c r="F417" s="63"/>
      <c r="G417" s="63"/>
      <c r="H417" s="72"/>
      <c r="I417" s="12"/>
      <c r="J417" s="12"/>
      <c r="K417" s="12"/>
    </row>
    <row r="418" spans="2:11">
      <c r="B418" s="2">
        <f t="shared" si="16"/>
        <v>413</v>
      </c>
      <c r="C418" s="31">
        <f>'Simulacion sistema (hoja4)'!BH423</f>
        <v>0.97380581925665255</v>
      </c>
      <c r="D418" s="31">
        <f>'Simulacion sistema (hoja4)'!BI423</f>
        <v>0.98531354009748828</v>
      </c>
      <c r="E418" s="65">
        <f t="shared" si="15"/>
        <v>20289576.417687479</v>
      </c>
      <c r="F418" s="63"/>
      <c r="G418" s="63"/>
      <c r="H418" s="72"/>
      <c r="I418" s="12"/>
      <c r="J418" s="12"/>
      <c r="K418" s="12"/>
    </row>
    <row r="419" spans="2:11">
      <c r="B419" s="2">
        <f t="shared" si="16"/>
        <v>414</v>
      </c>
      <c r="C419" s="31">
        <f>'Simulacion sistema (hoja4)'!BH424</f>
        <v>0.98045340122912561</v>
      </c>
      <c r="D419" s="31">
        <f>'Simulacion sistema (hoja4)'!BI424</f>
        <v>0.98750234309480667</v>
      </c>
      <c r="E419" s="65">
        <f t="shared" si="15"/>
        <v>20334648.249008257</v>
      </c>
      <c r="F419" s="63"/>
      <c r="G419" s="63"/>
      <c r="H419" s="72"/>
      <c r="I419" s="12"/>
      <c r="J419" s="12"/>
      <c r="K419" s="12"/>
    </row>
    <row r="420" spans="2:11">
      <c r="B420" s="2">
        <f t="shared" si="16"/>
        <v>415</v>
      </c>
      <c r="C420" s="31">
        <f>'Simulacion sistema (hoja4)'!BH425</f>
        <v>0.97351673306237152</v>
      </c>
      <c r="D420" s="31">
        <f>'Simulacion sistema (hoja4)'!BI425</f>
        <v>0.98649916306269347</v>
      </c>
      <c r="E420" s="65">
        <f t="shared" si="15"/>
        <v>20313990.765786987</v>
      </c>
      <c r="F420" s="63"/>
      <c r="G420" s="63"/>
      <c r="H420" s="72"/>
      <c r="I420" s="12"/>
      <c r="J420" s="12"/>
      <c r="K420" s="12"/>
    </row>
    <row r="421" spans="2:11">
      <c r="B421" s="2">
        <f t="shared" si="16"/>
        <v>416</v>
      </c>
      <c r="C421" s="31">
        <f>'Simulacion sistema (hoja4)'!BH426</f>
        <v>0.98123583774444845</v>
      </c>
      <c r="D421" s="31">
        <f>'Simulacion sistema (hoja4)'!BI426</f>
        <v>0.98630459883447574</v>
      </c>
      <c r="E421" s="65">
        <f t="shared" si="15"/>
        <v>20309984.299199525</v>
      </c>
      <c r="F421" s="63"/>
      <c r="G421" s="63"/>
      <c r="H421" s="72"/>
      <c r="I421" s="12"/>
      <c r="J421" s="12"/>
      <c r="K421" s="12"/>
    </row>
    <row r="422" spans="2:11">
      <c r="B422" s="2">
        <f t="shared" si="16"/>
        <v>417</v>
      </c>
      <c r="C422" s="31">
        <f>'Simulacion sistema (hoja4)'!BH427</f>
        <v>0.98449996720162103</v>
      </c>
      <c r="D422" s="31">
        <f>'Simulacion sistema (hoja4)'!BI427</f>
        <v>0.98939307007895261</v>
      </c>
      <c r="E422" s="65">
        <f t="shared" si="15"/>
        <v>20373582.099065792</v>
      </c>
      <c r="F422" s="63"/>
      <c r="G422" s="63"/>
      <c r="H422" s="72"/>
      <c r="I422" s="12"/>
      <c r="J422" s="12"/>
      <c r="K422" s="12"/>
    </row>
    <row r="423" spans="2:11">
      <c r="B423" s="2">
        <f t="shared" si="16"/>
        <v>418</v>
      </c>
      <c r="C423" s="31">
        <f>'Simulacion sistema (hoja4)'!BH428</f>
        <v>0.98261288216640041</v>
      </c>
      <c r="D423" s="31">
        <f>'Simulacion sistema (hoja4)'!BI428</f>
        <v>0.98914711091876606</v>
      </c>
      <c r="E423" s="65">
        <f t="shared" si="15"/>
        <v>20368517.308039229</v>
      </c>
      <c r="F423" s="63"/>
      <c r="G423" s="63"/>
      <c r="H423" s="72"/>
      <c r="I423" s="12"/>
      <c r="J423" s="12"/>
      <c r="K423" s="12"/>
    </row>
    <row r="424" spans="2:11">
      <c r="B424" s="2">
        <f t="shared" si="16"/>
        <v>419</v>
      </c>
      <c r="C424" s="31">
        <f>'Simulacion sistema (hoja4)'!BH429</f>
        <v>0.98525962049875604</v>
      </c>
      <c r="D424" s="31">
        <f>'Simulacion sistema (hoja4)'!BI429</f>
        <v>0.99037817577954823</v>
      </c>
      <c r="E424" s="65">
        <f t="shared" si="15"/>
        <v>20393867.395652458</v>
      </c>
      <c r="F424" s="63"/>
      <c r="G424" s="63"/>
      <c r="H424" s="72"/>
      <c r="I424" s="12"/>
      <c r="J424" s="12"/>
      <c r="K424" s="12"/>
    </row>
    <row r="425" spans="2:11">
      <c r="B425" s="2">
        <f t="shared" si="16"/>
        <v>420</v>
      </c>
      <c r="C425" s="31">
        <f>'Simulacion sistema (hoja4)'!BH430</f>
        <v>0.973433406121053</v>
      </c>
      <c r="D425" s="31">
        <f>'Simulacion sistema (hoja4)'!BI430</f>
        <v>0.98620887541735214</v>
      </c>
      <c r="E425" s="65">
        <f t="shared" si="15"/>
        <v>20308013.162594117</v>
      </c>
      <c r="F425" s="63"/>
      <c r="G425" s="63"/>
      <c r="H425" s="72"/>
      <c r="I425" s="12"/>
      <c r="J425" s="12"/>
      <c r="K425" s="12"/>
    </row>
    <row r="426" spans="2:11">
      <c r="B426" s="2">
        <f t="shared" si="16"/>
        <v>421</v>
      </c>
      <c r="C426" s="31">
        <f>'Simulacion sistema (hoja4)'!BH431</f>
        <v>0.97737437057505738</v>
      </c>
      <c r="D426" s="31">
        <f>'Simulacion sistema (hoja4)'!BI431</f>
        <v>0.98504091476553701</v>
      </c>
      <c r="E426" s="65">
        <f t="shared" si="15"/>
        <v>20283962.516851939</v>
      </c>
      <c r="F426" s="63"/>
      <c r="G426" s="63"/>
      <c r="H426" s="72"/>
      <c r="I426" s="12"/>
      <c r="J426" s="12"/>
      <c r="K426" s="12"/>
    </row>
    <row r="427" spans="2:11">
      <c r="B427" s="2">
        <f t="shared" si="16"/>
        <v>422</v>
      </c>
      <c r="C427" s="31">
        <f>'Simulacion sistema (hoja4)'!BH432</f>
        <v>0.97273220249134307</v>
      </c>
      <c r="D427" s="31">
        <f>'Simulacion sistema (hoja4)'!BI432</f>
        <v>0.98420267010027263</v>
      </c>
      <c r="E427" s="65">
        <f t="shared" si="15"/>
        <v>20266701.382704817</v>
      </c>
      <c r="F427" s="63"/>
      <c r="G427" s="63"/>
      <c r="H427" s="72"/>
      <c r="I427" s="12"/>
      <c r="J427" s="12"/>
      <c r="K427" s="12"/>
    </row>
    <row r="428" spans="2:11">
      <c r="B428" s="2">
        <f t="shared" si="16"/>
        <v>423</v>
      </c>
      <c r="C428" s="31">
        <f>'Simulacion sistema (hoja4)'!BH433</f>
        <v>0.97428675643389029</v>
      </c>
      <c r="D428" s="31">
        <f>'Simulacion sistema (hoja4)'!BI433</f>
        <v>0.9846879364499026</v>
      </c>
      <c r="E428" s="65">
        <f t="shared" si="15"/>
        <v>20276693.987376396</v>
      </c>
      <c r="F428" s="63"/>
      <c r="G428" s="63"/>
      <c r="H428" s="72"/>
      <c r="I428" s="12"/>
      <c r="J428" s="12"/>
      <c r="K428" s="12"/>
    </row>
    <row r="429" spans="2:11">
      <c r="B429" s="2">
        <f t="shared" si="16"/>
        <v>424</v>
      </c>
      <c r="C429" s="31">
        <f>'Simulacion sistema (hoja4)'!BH434</f>
        <v>0.97478892245568294</v>
      </c>
      <c r="D429" s="31">
        <f>'Simulacion sistema (hoja4)'!BI434</f>
        <v>0.98667062262630878</v>
      </c>
      <c r="E429" s="65">
        <f t="shared" si="15"/>
        <v>20317521.461120948</v>
      </c>
      <c r="F429" s="63"/>
      <c r="G429" s="63"/>
      <c r="H429" s="72"/>
      <c r="I429" s="12"/>
      <c r="J429" s="12"/>
      <c r="K429" s="12"/>
    </row>
    <row r="430" spans="2:11">
      <c r="B430" s="2">
        <f t="shared" si="16"/>
        <v>425</v>
      </c>
      <c r="C430" s="31">
        <f>'Simulacion sistema (hoja4)'!BH435</f>
        <v>0.97875756308605144</v>
      </c>
      <c r="D430" s="31">
        <f>'Simulacion sistema (hoja4)'!BI435</f>
        <v>0.98768842306858751</v>
      </c>
      <c r="E430" s="65">
        <f t="shared" si="15"/>
        <v>20338480.007828351</v>
      </c>
      <c r="F430" s="63"/>
      <c r="G430" s="63"/>
      <c r="H430" s="72"/>
      <c r="I430" s="12"/>
      <c r="J430" s="12"/>
      <c r="K430" s="12"/>
    </row>
    <row r="431" spans="2:11">
      <c r="B431" s="2">
        <f t="shared" si="16"/>
        <v>426</v>
      </c>
      <c r="C431" s="31">
        <f>'Simulacion sistema (hoja4)'!BH436</f>
        <v>0.9741563564203769</v>
      </c>
      <c r="D431" s="31">
        <f>'Simulacion sistema (hoja4)'!BI436</f>
        <v>0.98570347534610636</v>
      </c>
      <c r="E431" s="65">
        <f t="shared" si="15"/>
        <v>20297605.964327022</v>
      </c>
      <c r="F431" s="63"/>
      <c r="G431" s="63"/>
      <c r="H431" s="72"/>
      <c r="I431" s="12"/>
      <c r="J431" s="12"/>
      <c r="K431" s="12"/>
    </row>
    <row r="432" spans="2:11">
      <c r="B432" s="2">
        <f t="shared" si="16"/>
        <v>427</v>
      </c>
      <c r="C432" s="31">
        <f>'Simulacion sistema (hoja4)'!BH437</f>
        <v>0.98242701466658755</v>
      </c>
      <c r="D432" s="31">
        <f>'Simulacion sistema (hoja4)'!BI437</f>
        <v>0.98886512008766092</v>
      </c>
      <c r="E432" s="65">
        <f t="shared" si="15"/>
        <v>20362710.552845113</v>
      </c>
      <c r="F432" s="63"/>
      <c r="G432" s="63"/>
      <c r="H432" s="72"/>
      <c r="I432" s="12"/>
      <c r="J432" s="12"/>
      <c r="K432" s="12"/>
    </row>
    <row r="433" spans="2:11">
      <c r="B433" s="2">
        <f t="shared" si="16"/>
        <v>428</v>
      </c>
      <c r="C433" s="31">
        <f>'Simulacion sistema (hoja4)'!BH438</f>
        <v>0.97475567145399511</v>
      </c>
      <c r="D433" s="31">
        <f>'Simulacion sistema (hoja4)'!BI438</f>
        <v>0.98481419541914728</v>
      </c>
      <c r="E433" s="65">
        <f t="shared" si="15"/>
        <v>20279293.912071079</v>
      </c>
      <c r="F433" s="63"/>
      <c r="G433" s="63"/>
      <c r="H433" s="72"/>
      <c r="I433" s="12"/>
      <c r="J433" s="12"/>
      <c r="K433" s="12"/>
    </row>
    <row r="434" spans="2:11">
      <c r="B434" s="2">
        <f t="shared" si="16"/>
        <v>429</v>
      </c>
      <c r="C434" s="31">
        <f>'Simulacion sistema (hoja4)'!BH439</f>
        <v>0.98092287735044992</v>
      </c>
      <c r="D434" s="31">
        <f>'Simulacion sistema (hoja4)'!BI439</f>
        <v>0.98594427141529661</v>
      </c>
      <c r="E434" s="65">
        <f t="shared" si="15"/>
        <v>20302564.436983787</v>
      </c>
      <c r="F434" s="63"/>
      <c r="G434" s="63"/>
      <c r="H434" s="72"/>
      <c r="I434" s="12"/>
      <c r="J434" s="12"/>
      <c r="K434" s="12"/>
    </row>
    <row r="435" spans="2:11">
      <c r="B435" s="2">
        <f t="shared" si="16"/>
        <v>430</v>
      </c>
      <c r="C435" s="31">
        <f>'Simulacion sistema (hoja4)'!BH440</f>
        <v>0.96440219792301918</v>
      </c>
      <c r="D435" s="31">
        <f>'Simulacion sistema (hoja4)'!BI440</f>
        <v>0.98216284421256206</v>
      </c>
      <c r="E435" s="65">
        <f t="shared" si="15"/>
        <v>20224697.288025077</v>
      </c>
      <c r="F435" s="63"/>
      <c r="G435" s="63"/>
      <c r="H435" s="72"/>
      <c r="I435" s="12"/>
      <c r="J435" s="12"/>
      <c r="K435" s="12"/>
    </row>
    <row r="436" spans="2:11">
      <c r="B436" s="2">
        <f t="shared" si="16"/>
        <v>431</v>
      </c>
      <c r="C436" s="31">
        <f>'Simulacion sistema (hoja4)'!BH441</f>
        <v>0.97860580392982421</v>
      </c>
      <c r="D436" s="31">
        <f>'Simulacion sistema (hoja4)'!BI441</f>
        <v>0.98810974574021693</v>
      </c>
      <c r="E436" s="65">
        <f t="shared" si="15"/>
        <v>20347155.884282548</v>
      </c>
      <c r="F436" s="63"/>
      <c r="G436" s="63"/>
      <c r="H436" s="72"/>
      <c r="I436" s="12"/>
      <c r="J436" s="12"/>
      <c r="K436" s="12"/>
    </row>
    <row r="437" spans="2:11">
      <c r="B437" s="2">
        <f t="shared" si="16"/>
        <v>432</v>
      </c>
      <c r="C437" s="31">
        <f>'Simulacion sistema (hoja4)'!BH442</f>
        <v>0.97626165097444184</v>
      </c>
      <c r="D437" s="31">
        <f>'Simulacion sistema (hoja4)'!BI442</f>
        <v>0.983854303201812</v>
      </c>
      <c r="E437" s="65">
        <f t="shared" si="15"/>
        <v>20259527.811531711</v>
      </c>
      <c r="F437" s="63"/>
      <c r="G437" s="63"/>
      <c r="H437" s="72"/>
      <c r="I437" s="12"/>
      <c r="J437" s="12"/>
      <c r="K437" s="12"/>
    </row>
    <row r="438" spans="2:11">
      <c r="B438" s="2">
        <f t="shared" si="16"/>
        <v>433</v>
      </c>
      <c r="C438" s="31">
        <f>'Simulacion sistema (hoja4)'!BH443</f>
        <v>0.97867747178165332</v>
      </c>
      <c r="D438" s="31">
        <f>'Simulacion sistema (hoja4)'!BI443</f>
        <v>0.98750552149722381</v>
      </c>
      <c r="E438" s="65">
        <f t="shared" si="15"/>
        <v>20334713.698670834</v>
      </c>
      <c r="F438" s="63"/>
      <c r="G438" s="63"/>
      <c r="H438" s="72"/>
      <c r="I438" s="12"/>
      <c r="J438" s="12"/>
      <c r="K438" s="12"/>
    </row>
    <row r="439" spans="2:11">
      <c r="B439" s="2">
        <f t="shared" si="16"/>
        <v>434</v>
      </c>
      <c r="C439" s="31">
        <f>'Simulacion sistema (hoja4)'!BH444</f>
        <v>0.96948861162527467</v>
      </c>
      <c r="D439" s="31">
        <f>'Simulacion sistema (hoja4)'!BI444</f>
        <v>0.98557308610277672</v>
      </c>
      <c r="E439" s="65">
        <f t="shared" si="15"/>
        <v>20294920.989028379</v>
      </c>
      <c r="F439" s="63"/>
      <c r="G439" s="63"/>
      <c r="H439" s="72"/>
      <c r="I439" s="12"/>
      <c r="J439" s="12"/>
      <c r="K439" s="12"/>
    </row>
    <row r="440" spans="2:11">
      <c r="B440" s="2">
        <f t="shared" si="16"/>
        <v>435</v>
      </c>
      <c r="C440" s="31">
        <f>'Simulacion sistema (hoja4)'!BH445</f>
        <v>0.97558658845080037</v>
      </c>
      <c r="D440" s="31">
        <f>'Simulacion sistema (hoja4)'!BI445</f>
        <v>0.9896960447196097</v>
      </c>
      <c r="E440" s="65">
        <f t="shared" si="15"/>
        <v>20379820.9528662</v>
      </c>
      <c r="F440" s="63"/>
      <c r="G440" s="63"/>
      <c r="H440" s="72"/>
      <c r="I440" s="12"/>
      <c r="J440" s="12"/>
      <c r="K440" s="12"/>
    </row>
    <row r="441" spans="2:11">
      <c r="B441" s="2">
        <f t="shared" si="16"/>
        <v>436</v>
      </c>
      <c r="C441" s="31">
        <f>'Simulacion sistema (hoja4)'!BH446</f>
        <v>0.96816855119819079</v>
      </c>
      <c r="D441" s="31">
        <f>'Simulacion sistema (hoja4)'!BI446</f>
        <v>0.98641206613315202</v>
      </c>
      <c r="E441" s="65">
        <f t="shared" si="15"/>
        <v>20312197.265813865</v>
      </c>
      <c r="F441" s="63"/>
      <c r="G441" s="63"/>
      <c r="H441" s="72"/>
      <c r="I441" s="12"/>
      <c r="J441" s="12"/>
      <c r="K441" s="12"/>
    </row>
    <row r="442" spans="2:11">
      <c r="B442" s="2">
        <f t="shared" si="16"/>
        <v>437</v>
      </c>
      <c r="C442" s="31">
        <f>'Simulacion sistema (hoja4)'!BH447</f>
        <v>0.97245640955389367</v>
      </c>
      <c r="D442" s="31">
        <f>'Simulacion sistema (hoja4)'!BI447</f>
        <v>0.98679209201458074</v>
      </c>
      <c r="E442" s="65">
        <f t="shared" si="15"/>
        <v>20320022.758764245</v>
      </c>
      <c r="F442" s="63"/>
      <c r="G442" s="63"/>
      <c r="H442" s="72"/>
      <c r="I442" s="12"/>
      <c r="J442" s="12"/>
      <c r="K442" s="12"/>
    </row>
    <row r="443" spans="2:11">
      <c r="B443" s="2">
        <f t="shared" si="16"/>
        <v>438</v>
      </c>
      <c r="C443" s="31">
        <f>'Simulacion sistema (hoja4)'!BH448</f>
        <v>0.97589769964280726</v>
      </c>
      <c r="D443" s="31">
        <f>'Simulacion sistema (hoja4)'!BI448</f>
        <v>0.98409798136393956</v>
      </c>
      <c r="E443" s="65">
        <f t="shared" si="15"/>
        <v>20264545.632246241</v>
      </c>
      <c r="F443" s="63"/>
      <c r="G443" s="63"/>
      <c r="H443" s="72"/>
      <c r="I443" s="12"/>
      <c r="J443" s="12"/>
      <c r="K443" s="12"/>
    </row>
    <row r="444" spans="2:11">
      <c r="B444" s="2">
        <f t="shared" si="16"/>
        <v>439</v>
      </c>
      <c r="C444" s="31">
        <f>'Simulacion sistema (hoja4)'!BH449</f>
        <v>0.97088073321645041</v>
      </c>
      <c r="D444" s="31">
        <f>'Simulacion sistema (hoja4)'!BI449</f>
        <v>0.98684341218095262</v>
      </c>
      <c r="E444" s="65">
        <f t="shared" si="15"/>
        <v>20321079.543630179</v>
      </c>
      <c r="F444" s="63"/>
      <c r="G444" s="63"/>
      <c r="H444" s="72"/>
      <c r="I444" s="12"/>
      <c r="J444" s="12"/>
      <c r="K444" s="12"/>
    </row>
    <row r="445" spans="2:11">
      <c r="B445" s="2">
        <f t="shared" si="16"/>
        <v>440</v>
      </c>
      <c r="C445" s="31">
        <f>'Simulacion sistema (hoja4)'!BH450</f>
        <v>0.97626713242357122</v>
      </c>
      <c r="D445" s="31">
        <f>'Simulacion sistema (hoja4)'!BI450</f>
        <v>0.98321819023077595</v>
      </c>
      <c r="E445" s="65">
        <f t="shared" si="15"/>
        <v>20246428.973232139</v>
      </c>
      <c r="F445" s="63"/>
      <c r="G445" s="63"/>
      <c r="H445" s="72"/>
      <c r="I445" s="12"/>
      <c r="J445" s="12"/>
      <c r="K445" s="12"/>
    </row>
    <row r="446" spans="2:11">
      <c r="B446" s="2">
        <f t="shared" si="16"/>
        <v>441</v>
      </c>
      <c r="C446" s="31">
        <f>'Simulacion sistema (hoja4)'!BH451</f>
        <v>0.96906582713828282</v>
      </c>
      <c r="D446" s="31">
        <f>'Simulacion sistema (hoja4)'!BI451</f>
        <v>0.98627874581722419</v>
      </c>
      <c r="E446" s="65">
        <f t="shared" si="15"/>
        <v>20309451.933868282</v>
      </c>
      <c r="F446" s="63"/>
      <c r="G446" s="63"/>
      <c r="H446" s="72"/>
      <c r="I446" s="12"/>
      <c r="J446" s="12"/>
      <c r="K446" s="12"/>
    </row>
    <row r="447" spans="2:11">
      <c r="B447" s="2">
        <f t="shared" si="16"/>
        <v>442</v>
      </c>
      <c r="C447" s="31">
        <f>'Simulacion sistema (hoja4)'!BH452</f>
        <v>0.97988126663154185</v>
      </c>
      <c r="D447" s="31">
        <f>'Simulacion sistema (hoja4)'!BI452</f>
        <v>0.98994698010644266</v>
      </c>
      <c r="E447" s="65">
        <f t="shared" si="15"/>
        <v>20384988.214351866</v>
      </c>
      <c r="F447" s="63"/>
      <c r="G447" s="63"/>
      <c r="H447" s="72"/>
      <c r="I447" s="12"/>
      <c r="J447" s="12"/>
      <c r="K447" s="12"/>
    </row>
    <row r="448" spans="2:11">
      <c r="B448" s="2">
        <f t="shared" si="16"/>
        <v>443</v>
      </c>
      <c r="C448" s="31">
        <f>'Simulacion sistema (hoja4)'!BH453</f>
        <v>0.97764580508173282</v>
      </c>
      <c r="D448" s="31">
        <f>'Simulacion sistema (hoja4)'!BI453</f>
        <v>0.98661991675747485</v>
      </c>
      <c r="E448" s="65">
        <f t="shared" si="15"/>
        <v>20316477.325869922</v>
      </c>
      <c r="F448" s="63"/>
      <c r="G448" s="63"/>
      <c r="H448" s="72"/>
      <c r="I448" s="12"/>
      <c r="J448" s="12"/>
      <c r="K448" s="12"/>
    </row>
    <row r="449" spans="2:11">
      <c r="B449" s="2">
        <f t="shared" si="16"/>
        <v>444</v>
      </c>
      <c r="C449" s="31">
        <f>'Simulacion sistema (hoja4)'!BH454</f>
        <v>0.97829145196778466</v>
      </c>
      <c r="D449" s="31">
        <f>'Simulacion sistema (hoja4)'!BI454</f>
        <v>0.98860468779252042</v>
      </c>
      <c r="E449" s="65">
        <f t="shared" si="15"/>
        <v>20357347.73102358</v>
      </c>
      <c r="F449" s="63"/>
      <c r="G449" s="63"/>
      <c r="H449" s="72"/>
      <c r="I449" s="12"/>
      <c r="J449" s="12"/>
      <c r="K449" s="12"/>
    </row>
    <row r="450" spans="2:11">
      <c r="B450" s="2">
        <f t="shared" si="16"/>
        <v>445</v>
      </c>
      <c r="C450" s="31">
        <f>'Simulacion sistema (hoja4)'!BH455</f>
        <v>0.97710055163113241</v>
      </c>
      <c r="D450" s="31">
        <f>'Simulacion sistema (hoja4)'!BI455</f>
        <v>0.98593603182594902</v>
      </c>
      <c r="E450" s="65">
        <f t="shared" si="15"/>
        <v>20302394.767359942</v>
      </c>
      <c r="F450" s="63"/>
      <c r="G450" s="63"/>
      <c r="H450" s="72"/>
      <c r="I450" s="12"/>
      <c r="J450" s="12"/>
      <c r="K450" s="12"/>
    </row>
    <row r="451" spans="2:11">
      <c r="B451" s="2">
        <f t="shared" si="16"/>
        <v>446</v>
      </c>
      <c r="C451" s="31">
        <f>'Simulacion sistema (hoja4)'!BH456</f>
        <v>0.97776166754049343</v>
      </c>
      <c r="D451" s="31">
        <f>'Simulacion sistema (hoja4)'!BI456</f>
        <v>0.98840913545152131</v>
      </c>
      <c r="E451" s="65">
        <f t="shared" si="15"/>
        <v>20353320.917217728</v>
      </c>
      <c r="F451" s="63"/>
      <c r="G451" s="63"/>
      <c r="H451" s="72"/>
      <c r="I451" s="12"/>
      <c r="J451" s="12"/>
      <c r="K451" s="12"/>
    </row>
    <row r="452" spans="2:11">
      <c r="B452" s="2">
        <f t="shared" si="16"/>
        <v>447</v>
      </c>
      <c r="C452" s="31">
        <f>'Simulacion sistema (hoja4)'!BH457</f>
        <v>0.97092966702625483</v>
      </c>
      <c r="D452" s="31">
        <f>'Simulacion sistema (hoja4)'!BI457</f>
        <v>0.98610945766335234</v>
      </c>
      <c r="E452" s="65">
        <f t="shared" si="15"/>
        <v>20305965.952203751</v>
      </c>
      <c r="F452" s="63"/>
      <c r="G452" s="63"/>
      <c r="H452" s="72"/>
      <c r="I452" s="12"/>
      <c r="J452" s="12"/>
      <c r="K452" s="12"/>
    </row>
    <row r="453" spans="2:11">
      <c r="B453" s="2">
        <f t="shared" si="16"/>
        <v>448</v>
      </c>
      <c r="C453" s="31">
        <f>'Simulacion sistema (hoja4)'!BH458</f>
        <v>0.97648658635909236</v>
      </c>
      <c r="D453" s="31">
        <f>'Simulacion sistema (hoja4)'!BI458</f>
        <v>0.98712764699932998</v>
      </c>
      <c r="E453" s="65">
        <f t="shared" si="15"/>
        <v>20326932.507010203</v>
      </c>
      <c r="F453" s="63"/>
      <c r="G453" s="63"/>
      <c r="H453" s="72"/>
      <c r="I453" s="12"/>
      <c r="J453" s="12"/>
      <c r="K453" s="12"/>
    </row>
    <row r="454" spans="2:11">
      <c r="B454" s="2">
        <f t="shared" si="16"/>
        <v>449</v>
      </c>
      <c r="C454" s="31">
        <f>'Simulacion sistema (hoja4)'!BH459</f>
        <v>0.96816368896206162</v>
      </c>
      <c r="D454" s="31">
        <f>'Simulacion sistema (hoja4)'!BI459</f>
        <v>0.98486107581279736</v>
      </c>
      <c r="E454" s="65">
        <f t="shared" si="15"/>
        <v>20280259.273137122</v>
      </c>
      <c r="F454" s="63"/>
      <c r="G454" s="63"/>
      <c r="H454" s="72"/>
      <c r="I454" s="12"/>
      <c r="J454" s="12"/>
      <c r="K454" s="12"/>
    </row>
    <row r="455" spans="2:11">
      <c r="B455" s="2">
        <f t="shared" si="16"/>
        <v>450</v>
      </c>
      <c r="C455" s="31">
        <f>'Simulacion sistema (hoja4)'!BH460</f>
        <v>0.98076232174580291</v>
      </c>
      <c r="D455" s="31">
        <f>'Simulacion sistema (hoja4)'!BI460</f>
        <v>0.98896641947733099</v>
      </c>
      <c r="E455" s="65">
        <f t="shared" ref="E455:E518" si="17">+D455*$F$1*$F$2</f>
        <v>20364796.509877201</v>
      </c>
      <c r="F455" s="63"/>
      <c r="G455" s="63"/>
      <c r="H455" s="72"/>
      <c r="I455" s="12"/>
      <c r="J455" s="12"/>
      <c r="K455" s="12"/>
    </row>
    <row r="456" spans="2:11">
      <c r="B456" s="2">
        <f t="shared" ref="B456:B519" si="18">+B455+1</f>
        <v>451</v>
      </c>
      <c r="C456" s="31">
        <f>'Simulacion sistema (hoja4)'!BH461</f>
        <v>0.96950309881047292</v>
      </c>
      <c r="D456" s="31">
        <f>'Simulacion sistema (hoja4)'!BI461</f>
        <v>0.98483531194685259</v>
      </c>
      <c r="E456" s="65">
        <f t="shared" si="17"/>
        <v>20279728.743609589</v>
      </c>
      <c r="F456" s="63"/>
      <c r="G456" s="63"/>
      <c r="H456" s="72"/>
      <c r="I456" s="12"/>
      <c r="J456" s="12"/>
      <c r="K456" s="12"/>
    </row>
    <row r="457" spans="2:11">
      <c r="B457" s="2">
        <f t="shared" si="18"/>
        <v>452</v>
      </c>
      <c r="C457" s="31">
        <f>'Simulacion sistema (hoja4)'!BH462</f>
        <v>0.9799893929957334</v>
      </c>
      <c r="D457" s="31">
        <f>'Simulacion sistema (hoja4)'!BI462</f>
        <v>0.98689635393358643</v>
      </c>
      <c r="E457" s="65">
        <f t="shared" si="17"/>
        <v>20322169.720200412</v>
      </c>
      <c r="F457" s="63"/>
      <c r="G457" s="63"/>
      <c r="H457" s="72"/>
      <c r="I457" s="12"/>
      <c r="J457" s="12"/>
      <c r="K457" s="12"/>
    </row>
    <row r="458" spans="2:11">
      <c r="B458" s="2">
        <f t="shared" si="18"/>
        <v>453</v>
      </c>
      <c r="C458" s="31">
        <f>'Simulacion sistema (hoja4)'!BH463</f>
        <v>0.98109062754487986</v>
      </c>
      <c r="D458" s="31">
        <f>'Simulacion sistema (hoja4)'!BI463</f>
        <v>0.98863479522156938</v>
      </c>
      <c r="E458" s="65">
        <f t="shared" si="17"/>
        <v>20357967.703202557</v>
      </c>
      <c r="F458" s="63"/>
      <c r="G458" s="63"/>
      <c r="H458" s="72"/>
      <c r="I458" s="12"/>
      <c r="J458" s="12"/>
      <c r="K458" s="12"/>
    </row>
    <row r="459" spans="2:11">
      <c r="B459" s="2">
        <f t="shared" si="18"/>
        <v>454</v>
      </c>
      <c r="C459" s="31">
        <f>'Simulacion sistema (hoja4)'!BH464</f>
        <v>0.97777240270238075</v>
      </c>
      <c r="D459" s="31">
        <f>'Simulacion sistema (hoja4)'!BI464</f>
        <v>0.9856556023266243</v>
      </c>
      <c r="E459" s="65">
        <f t="shared" si="17"/>
        <v>20296620.163109846</v>
      </c>
      <c r="F459" s="63"/>
      <c r="G459" s="63"/>
      <c r="H459" s="72"/>
      <c r="I459" s="12"/>
      <c r="J459" s="12"/>
      <c r="K459" s="12"/>
    </row>
    <row r="460" spans="2:11">
      <c r="B460" s="2">
        <f t="shared" si="18"/>
        <v>455</v>
      </c>
      <c r="C460" s="31">
        <f>'Simulacion sistema (hoja4)'!BH465</f>
        <v>0.97561628793736577</v>
      </c>
      <c r="D460" s="31">
        <f>'Simulacion sistema (hoja4)'!BI465</f>
        <v>0.98771355426510399</v>
      </c>
      <c r="E460" s="65">
        <f t="shared" si="17"/>
        <v>20338997.509427022</v>
      </c>
      <c r="F460" s="63"/>
      <c r="G460" s="63"/>
      <c r="H460" s="72"/>
      <c r="I460" s="12"/>
      <c r="J460" s="12"/>
      <c r="K460" s="12"/>
    </row>
    <row r="461" spans="2:11">
      <c r="B461" s="2">
        <f t="shared" si="18"/>
        <v>456</v>
      </c>
      <c r="C461" s="31">
        <f>'Simulacion sistema (hoja4)'!BH466</f>
        <v>0.97306112370360209</v>
      </c>
      <c r="D461" s="31">
        <f>'Simulacion sistema (hoja4)'!BI466</f>
        <v>0.98597083666616225</v>
      </c>
      <c r="E461" s="65">
        <f t="shared" si="17"/>
        <v>20303111.468629614</v>
      </c>
      <c r="F461" s="63"/>
      <c r="G461" s="63"/>
      <c r="H461" s="72"/>
      <c r="I461" s="12"/>
      <c r="J461" s="12"/>
      <c r="K461" s="12"/>
    </row>
    <row r="462" spans="2:11">
      <c r="B462" s="2">
        <f t="shared" si="18"/>
        <v>457</v>
      </c>
      <c r="C462" s="31">
        <f>'Simulacion sistema (hoja4)'!BH467</f>
        <v>0.97596785053385937</v>
      </c>
      <c r="D462" s="31">
        <f>'Simulacion sistema (hoja4)'!BI467</f>
        <v>0.98457280484269283</v>
      </c>
      <c r="E462" s="65">
        <f t="shared" si="17"/>
        <v>20274323.197320729</v>
      </c>
      <c r="F462" s="63"/>
      <c r="G462" s="63"/>
      <c r="H462" s="72"/>
      <c r="I462" s="12"/>
      <c r="J462" s="12"/>
      <c r="K462" s="12"/>
    </row>
    <row r="463" spans="2:11">
      <c r="B463" s="2">
        <f t="shared" si="18"/>
        <v>458</v>
      </c>
      <c r="C463" s="31">
        <f>'Simulacion sistema (hoja4)'!BH468</f>
        <v>0.97759660165066475</v>
      </c>
      <c r="D463" s="31">
        <f>'Simulacion sistema (hoja4)'!BI468</f>
        <v>0.98553205738980187</v>
      </c>
      <c r="E463" s="65">
        <f t="shared" si="17"/>
        <v>20294076.1257708</v>
      </c>
      <c r="F463" s="63"/>
      <c r="G463" s="63"/>
      <c r="H463" s="72"/>
      <c r="I463" s="12"/>
      <c r="J463" s="12"/>
      <c r="K463" s="12"/>
    </row>
    <row r="464" spans="2:11">
      <c r="B464" s="2">
        <f t="shared" si="18"/>
        <v>459</v>
      </c>
      <c r="C464" s="31">
        <f>'Simulacion sistema (hoja4)'!BH469</f>
        <v>0.97626210355442866</v>
      </c>
      <c r="D464" s="31">
        <f>'Simulacion sistema (hoja4)'!BI469</f>
        <v>0.9884635777322498</v>
      </c>
      <c r="E464" s="65">
        <f t="shared" si="17"/>
        <v>20354441.992662489</v>
      </c>
      <c r="F464" s="63"/>
      <c r="G464" s="63"/>
      <c r="H464" s="72"/>
      <c r="I464" s="12"/>
      <c r="J464" s="12"/>
      <c r="K464" s="12"/>
    </row>
    <row r="465" spans="2:11">
      <c r="B465" s="2">
        <f t="shared" si="18"/>
        <v>460</v>
      </c>
      <c r="C465" s="31">
        <f>'Simulacion sistema (hoja4)'!BH470</f>
        <v>0.97742273351931652</v>
      </c>
      <c r="D465" s="31">
        <f>'Simulacion sistema (hoja4)'!BI470</f>
        <v>0.98495022822776368</v>
      </c>
      <c r="E465" s="65">
        <f t="shared" si="17"/>
        <v>20282095.099666107</v>
      </c>
      <c r="F465" s="63"/>
      <c r="G465" s="63"/>
      <c r="H465" s="72"/>
      <c r="I465" s="12"/>
      <c r="J465" s="12"/>
      <c r="K465" s="12"/>
    </row>
    <row r="466" spans="2:11">
      <c r="B466" s="2">
        <f t="shared" si="18"/>
        <v>461</v>
      </c>
      <c r="C466" s="31">
        <f>'Simulacion sistema (hoja4)'!BH471</f>
        <v>0.98135073520671612</v>
      </c>
      <c r="D466" s="31">
        <f>'Simulacion sistema (hoja4)'!BI471</f>
        <v>0.98938870510561183</v>
      </c>
      <c r="E466" s="65">
        <f t="shared" si="17"/>
        <v>20373492.215534762</v>
      </c>
      <c r="F466" s="63"/>
      <c r="G466" s="63"/>
      <c r="H466" s="72"/>
      <c r="I466" s="12"/>
      <c r="J466" s="12"/>
      <c r="K466" s="12"/>
    </row>
    <row r="467" spans="2:11">
      <c r="B467" s="2">
        <f t="shared" si="18"/>
        <v>462</v>
      </c>
      <c r="C467" s="31">
        <f>'Simulacion sistema (hoja4)'!BH472</f>
        <v>0.97214239296872884</v>
      </c>
      <c r="D467" s="31">
        <f>'Simulacion sistema (hoja4)'!BI472</f>
        <v>0.98505091958902058</v>
      </c>
      <c r="E467" s="65">
        <f t="shared" si="17"/>
        <v>20284168.53617711</v>
      </c>
      <c r="F467" s="63"/>
      <c r="G467" s="63"/>
      <c r="H467" s="72"/>
      <c r="I467" s="12"/>
      <c r="J467" s="12"/>
      <c r="K467" s="12"/>
    </row>
    <row r="468" spans="2:11">
      <c r="B468" s="2">
        <f t="shared" si="18"/>
        <v>463</v>
      </c>
      <c r="C468" s="31">
        <f>'Simulacion sistema (hoja4)'!BH473</f>
        <v>0.98096618548719572</v>
      </c>
      <c r="D468" s="31">
        <f>'Simulacion sistema (hoja4)'!BI473</f>
        <v>0.98868996524073138</v>
      </c>
      <c r="E468" s="65">
        <f t="shared" si="17"/>
        <v>20359103.764237139</v>
      </c>
      <c r="F468" s="63"/>
      <c r="G468" s="63"/>
      <c r="H468" s="72"/>
      <c r="I468" s="12"/>
      <c r="J468" s="12"/>
      <c r="K468" s="12"/>
    </row>
    <row r="469" spans="2:11">
      <c r="B469" s="2">
        <f t="shared" si="18"/>
        <v>464</v>
      </c>
      <c r="C469" s="31">
        <f>'Simulacion sistema (hoja4)'!BH474</f>
        <v>0.96936744255185359</v>
      </c>
      <c r="D469" s="31">
        <f>'Simulacion sistema (hoja4)'!BI474</f>
        <v>0.98166363753120811</v>
      </c>
      <c r="E469" s="65">
        <f t="shared" si="17"/>
        <v>20214417.624042638</v>
      </c>
      <c r="F469" s="63"/>
      <c r="G469" s="63"/>
      <c r="H469" s="72"/>
      <c r="I469" s="12"/>
      <c r="J469" s="12"/>
      <c r="K469" s="12"/>
    </row>
    <row r="470" spans="2:11">
      <c r="B470" s="2">
        <f t="shared" si="18"/>
        <v>465</v>
      </c>
      <c r="C470" s="31">
        <f>'Simulacion sistema (hoja4)'!BH475</f>
        <v>0.97274244726204062</v>
      </c>
      <c r="D470" s="31">
        <f>'Simulacion sistema (hoja4)'!BI475</f>
        <v>0.98293855053613599</v>
      </c>
      <c r="E470" s="65">
        <f t="shared" si="17"/>
        <v>20240670.632640112</v>
      </c>
      <c r="F470" s="63"/>
      <c r="G470" s="63"/>
      <c r="H470" s="72"/>
      <c r="I470" s="12"/>
      <c r="J470" s="12"/>
      <c r="K470" s="12"/>
    </row>
    <row r="471" spans="2:11">
      <c r="B471" s="2">
        <f t="shared" si="18"/>
        <v>466</v>
      </c>
      <c r="C471" s="31">
        <f>'Simulacion sistema (hoja4)'!BH476</f>
        <v>0.9790661559587982</v>
      </c>
      <c r="D471" s="31">
        <f>'Simulacion sistema (hoja4)'!BI476</f>
        <v>0.98676990235842243</v>
      </c>
      <c r="E471" s="65">
        <f t="shared" si="17"/>
        <v>20319565.829364631</v>
      </c>
      <c r="F471" s="63"/>
      <c r="G471" s="63"/>
      <c r="H471" s="72"/>
      <c r="I471" s="12"/>
      <c r="J471" s="12"/>
      <c r="K471" s="12"/>
    </row>
    <row r="472" spans="2:11">
      <c r="B472" s="2">
        <f t="shared" si="18"/>
        <v>467</v>
      </c>
      <c r="C472" s="31">
        <f>'Simulacion sistema (hoja4)'!BH477</f>
        <v>0.98275355959796618</v>
      </c>
      <c r="D472" s="31">
        <f>'Simulacion sistema (hoja4)'!BI477</f>
        <v>0.9877762525963969</v>
      </c>
      <c r="E472" s="65">
        <f t="shared" si="17"/>
        <v>20340288.593465004</v>
      </c>
      <c r="F472" s="63"/>
      <c r="G472" s="63"/>
      <c r="H472" s="72"/>
      <c r="I472" s="12"/>
      <c r="J472" s="12"/>
      <c r="K472" s="12"/>
    </row>
    <row r="473" spans="2:11">
      <c r="B473" s="2">
        <f t="shared" si="18"/>
        <v>468</v>
      </c>
      <c r="C473" s="31">
        <f>'Simulacion sistema (hoja4)'!BH478</f>
        <v>0.97748101282180477</v>
      </c>
      <c r="D473" s="31">
        <f>'Simulacion sistema (hoja4)'!BI478</f>
        <v>0.9853582970238085</v>
      </c>
      <c r="E473" s="65">
        <f t="shared" si="17"/>
        <v>20290498.052314263</v>
      </c>
      <c r="F473" s="63"/>
      <c r="G473" s="63"/>
      <c r="H473" s="72"/>
      <c r="I473" s="12"/>
      <c r="J473" s="12"/>
      <c r="K473" s="12"/>
    </row>
    <row r="474" spans="2:11">
      <c r="B474" s="2">
        <f t="shared" si="18"/>
        <v>469</v>
      </c>
      <c r="C474" s="31">
        <f>'Simulacion sistema (hoja4)'!BH479</f>
        <v>0.97788392215244879</v>
      </c>
      <c r="D474" s="31">
        <f>'Simulacion sistema (hoja4)'!BI479</f>
        <v>0.98638369049709473</v>
      </c>
      <c r="E474" s="65">
        <f t="shared" si="17"/>
        <v>20311612.954716176</v>
      </c>
      <c r="F474" s="63"/>
      <c r="G474" s="63"/>
      <c r="H474" s="72"/>
      <c r="I474" s="12"/>
      <c r="J474" s="12"/>
      <c r="K474" s="12"/>
    </row>
    <row r="475" spans="2:11">
      <c r="B475" s="2">
        <f t="shared" si="18"/>
        <v>470</v>
      </c>
      <c r="C475" s="31">
        <f>'Simulacion sistema (hoja4)'!BH480</f>
        <v>0.97450431869354259</v>
      </c>
      <c r="D475" s="31">
        <f>'Simulacion sistema (hoja4)'!BI480</f>
        <v>0.98566198470842048</v>
      </c>
      <c r="E475" s="65">
        <f t="shared" si="17"/>
        <v>20296751.589115795</v>
      </c>
      <c r="F475" s="63"/>
      <c r="G475" s="63"/>
      <c r="H475" s="72"/>
      <c r="I475" s="12"/>
      <c r="J475" s="12"/>
      <c r="K475" s="12"/>
    </row>
    <row r="476" spans="2:11">
      <c r="B476" s="2">
        <f t="shared" si="18"/>
        <v>471</v>
      </c>
      <c r="C476" s="31">
        <f>'Simulacion sistema (hoja4)'!BH481</f>
        <v>0.97769252003989982</v>
      </c>
      <c r="D476" s="31">
        <f>'Simulacion sistema (hoja4)'!BI481</f>
        <v>0.98520533914891573</v>
      </c>
      <c r="E476" s="65">
        <f t="shared" si="17"/>
        <v>20287348.343754474</v>
      </c>
      <c r="F476" s="63"/>
      <c r="G476" s="63"/>
      <c r="H476" s="72"/>
      <c r="I476" s="12"/>
      <c r="J476" s="12"/>
      <c r="K476" s="12"/>
    </row>
    <row r="477" spans="2:11">
      <c r="B477" s="2">
        <f t="shared" si="18"/>
        <v>472</v>
      </c>
      <c r="C477" s="31">
        <f>'Simulacion sistema (hoja4)'!BH482</f>
        <v>0.97087861252794183</v>
      </c>
      <c r="D477" s="31">
        <f>'Simulacion sistema (hoja4)'!BI482</f>
        <v>0.98482092484646588</v>
      </c>
      <c r="E477" s="65">
        <f t="shared" si="17"/>
        <v>20279432.484438423</v>
      </c>
      <c r="F477" s="63"/>
      <c r="G477" s="63"/>
      <c r="H477" s="72"/>
      <c r="I477" s="12"/>
      <c r="J477" s="12"/>
      <c r="K477" s="12"/>
    </row>
    <row r="478" spans="2:11">
      <c r="B478" s="2">
        <f t="shared" si="18"/>
        <v>473</v>
      </c>
      <c r="C478" s="31">
        <f>'Simulacion sistema (hoja4)'!BH483</f>
        <v>0.97944467715350103</v>
      </c>
      <c r="D478" s="31">
        <f>'Simulacion sistema (hoja4)'!BI483</f>
        <v>0.98763843137430163</v>
      </c>
      <c r="E478" s="65">
        <f t="shared" si="17"/>
        <v>20337450.57885962</v>
      </c>
      <c r="F478" s="63"/>
      <c r="G478" s="63"/>
      <c r="H478" s="72"/>
      <c r="I478" s="12"/>
      <c r="J478" s="12"/>
      <c r="K478" s="12"/>
    </row>
    <row r="479" spans="2:11">
      <c r="B479" s="2">
        <f t="shared" si="18"/>
        <v>474</v>
      </c>
      <c r="C479" s="31">
        <f>'Simulacion sistema (hoja4)'!BH484</f>
        <v>0.97746828868998403</v>
      </c>
      <c r="D479" s="31">
        <f>'Simulacion sistema (hoja4)'!BI484</f>
        <v>0.98569110658558101</v>
      </c>
      <c r="E479" s="65">
        <f t="shared" si="17"/>
        <v>20297351.266810287</v>
      </c>
      <c r="F479" s="63"/>
      <c r="G479" s="63"/>
      <c r="H479" s="72"/>
      <c r="I479" s="12"/>
      <c r="J479" s="12"/>
      <c r="K479" s="12"/>
    </row>
    <row r="480" spans="2:11">
      <c r="B480" s="2">
        <f t="shared" si="18"/>
        <v>475</v>
      </c>
      <c r="C480" s="31">
        <f>'Simulacion sistema (hoja4)'!BH485</f>
        <v>0.97684182403246012</v>
      </c>
      <c r="D480" s="31">
        <f>'Simulacion sistema (hoja4)'!BI485</f>
        <v>0.98749045604374697</v>
      </c>
      <c r="E480" s="65">
        <f t="shared" si="17"/>
        <v>20334403.470852837</v>
      </c>
      <c r="F480" s="63"/>
      <c r="G480" s="63"/>
      <c r="H480" s="72"/>
      <c r="I480" s="12"/>
      <c r="J480" s="12"/>
      <c r="K480" s="12"/>
    </row>
    <row r="481" spans="2:11">
      <c r="B481" s="2">
        <f t="shared" si="18"/>
        <v>476</v>
      </c>
      <c r="C481" s="31">
        <f>'Simulacion sistema (hoja4)'!BH486</f>
        <v>0.97961349421704991</v>
      </c>
      <c r="D481" s="31">
        <f>'Simulacion sistema (hoja4)'!BI486</f>
        <v>0.98736859495746443</v>
      </c>
      <c r="E481" s="65">
        <f t="shared" si="17"/>
        <v>20331894.107364111</v>
      </c>
      <c r="F481" s="63"/>
      <c r="G481" s="63"/>
      <c r="H481" s="72"/>
      <c r="I481" s="12"/>
      <c r="J481" s="12"/>
      <c r="K481" s="12"/>
    </row>
    <row r="482" spans="2:11">
      <c r="B482" s="2">
        <f t="shared" si="18"/>
        <v>477</v>
      </c>
      <c r="C482" s="31">
        <f>'Simulacion sistema (hoja4)'!BH487</f>
        <v>0.98026539106080735</v>
      </c>
      <c r="D482" s="31">
        <f>'Simulacion sistema (hoja4)'!BI487</f>
        <v>0.98872657489341775</v>
      </c>
      <c r="E482" s="65">
        <f t="shared" si="17"/>
        <v>20359857.630205259</v>
      </c>
      <c r="F482" s="63"/>
      <c r="G482" s="63"/>
      <c r="H482" s="72"/>
      <c r="I482" s="12"/>
      <c r="J482" s="12"/>
      <c r="K482" s="12"/>
    </row>
    <row r="483" spans="2:11">
      <c r="B483" s="2">
        <f t="shared" si="18"/>
        <v>478</v>
      </c>
      <c r="C483" s="31">
        <f>'Simulacion sistema (hoja4)'!BH488</f>
        <v>0.97744352695442593</v>
      </c>
      <c r="D483" s="31">
        <f>'Simulacion sistema (hoja4)'!BI488</f>
        <v>0.98653173561625729</v>
      </c>
      <c r="E483" s="65">
        <f t="shared" si="17"/>
        <v>20314661.499809969</v>
      </c>
      <c r="F483" s="63"/>
      <c r="G483" s="63"/>
      <c r="H483" s="72"/>
      <c r="I483" s="12"/>
      <c r="J483" s="12"/>
      <c r="K483" s="12"/>
    </row>
    <row r="484" spans="2:11">
      <c r="B484" s="2">
        <f t="shared" si="18"/>
        <v>479</v>
      </c>
      <c r="C484" s="31">
        <f>'Simulacion sistema (hoja4)'!BH489</f>
        <v>0.9772062906879555</v>
      </c>
      <c r="D484" s="31">
        <f>'Simulacion sistema (hoja4)'!BI489</f>
        <v>0.98374100233032424</v>
      </c>
      <c r="E484" s="65">
        <f t="shared" si="17"/>
        <v>20257194.719986036</v>
      </c>
      <c r="F484" s="63"/>
      <c r="G484" s="63"/>
      <c r="H484" s="72"/>
      <c r="I484" s="12"/>
      <c r="J484" s="12"/>
      <c r="K484" s="12"/>
    </row>
    <row r="485" spans="2:11">
      <c r="B485" s="2">
        <f t="shared" si="18"/>
        <v>480</v>
      </c>
      <c r="C485" s="31">
        <f>'Simulacion sistema (hoja4)'!BH490</f>
        <v>0.97729106051936521</v>
      </c>
      <c r="D485" s="31">
        <f>'Simulacion sistema (hoja4)'!BI490</f>
        <v>0.98733234219039967</v>
      </c>
      <c r="E485" s="65">
        <f t="shared" si="17"/>
        <v>20331147.590384711</v>
      </c>
      <c r="F485" s="63"/>
      <c r="G485" s="63"/>
      <c r="H485" s="72"/>
      <c r="I485" s="12"/>
      <c r="J485" s="12"/>
      <c r="K485" s="12"/>
    </row>
    <row r="486" spans="2:11">
      <c r="B486" s="2">
        <f t="shared" si="18"/>
        <v>481</v>
      </c>
      <c r="C486" s="31">
        <f>'Simulacion sistema (hoja4)'!BH491</f>
        <v>0.97806395146819181</v>
      </c>
      <c r="D486" s="31">
        <f>'Simulacion sistema (hoja4)'!BI491</f>
        <v>0.98577479725130568</v>
      </c>
      <c r="E486" s="65">
        <f t="shared" si="17"/>
        <v>20299074.624998886</v>
      </c>
      <c r="F486" s="63"/>
      <c r="G486" s="63"/>
      <c r="H486" s="72"/>
      <c r="I486" s="12"/>
      <c r="J486" s="12"/>
      <c r="K486" s="12"/>
    </row>
    <row r="487" spans="2:11">
      <c r="B487" s="2">
        <f t="shared" si="18"/>
        <v>482</v>
      </c>
      <c r="C487" s="31">
        <f>'Simulacion sistema (hoja4)'!BH492</f>
        <v>0.98073461790638428</v>
      </c>
      <c r="D487" s="31">
        <f>'Simulacion sistema (hoja4)'!BI492</f>
        <v>0.98790605507305829</v>
      </c>
      <c r="E487" s="65">
        <f t="shared" si="17"/>
        <v>20342961.486064415</v>
      </c>
      <c r="F487" s="63"/>
      <c r="G487" s="63"/>
      <c r="H487" s="72"/>
      <c r="I487" s="12"/>
      <c r="J487" s="12"/>
      <c r="K487" s="12"/>
    </row>
    <row r="488" spans="2:11">
      <c r="B488" s="2">
        <f t="shared" si="18"/>
        <v>483</v>
      </c>
      <c r="C488" s="31">
        <f>'Simulacion sistema (hoja4)'!BH493</f>
        <v>0.97537812986146544</v>
      </c>
      <c r="D488" s="31">
        <f>'Simulacion sistema (hoja4)'!BI493</f>
        <v>0.98506988008614771</v>
      </c>
      <c r="E488" s="65">
        <f t="shared" si="17"/>
        <v>20284558.970733956</v>
      </c>
      <c r="F488" s="63"/>
      <c r="G488" s="63"/>
      <c r="H488" s="72"/>
      <c r="I488" s="12"/>
      <c r="J488" s="12"/>
      <c r="K488" s="12"/>
    </row>
    <row r="489" spans="2:11">
      <c r="B489" s="2">
        <f t="shared" si="18"/>
        <v>484</v>
      </c>
      <c r="C489" s="31">
        <f>'Simulacion sistema (hoja4)'!BH494</f>
        <v>0.97681712164237</v>
      </c>
      <c r="D489" s="31">
        <f>'Simulacion sistema (hoja4)'!BI494</f>
        <v>0.98719499801653243</v>
      </c>
      <c r="E489" s="65">
        <f t="shared" si="17"/>
        <v>20328319.399156436</v>
      </c>
      <c r="F489" s="63"/>
      <c r="G489" s="63"/>
      <c r="H489" s="72"/>
      <c r="I489" s="12"/>
      <c r="J489" s="12"/>
      <c r="K489" s="12"/>
    </row>
    <row r="490" spans="2:11">
      <c r="B490" s="2">
        <f t="shared" si="18"/>
        <v>485</v>
      </c>
      <c r="C490" s="31">
        <f>'Simulacion sistema (hoja4)'!BH495</f>
        <v>0.97888808862039833</v>
      </c>
      <c r="D490" s="31">
        <f>'Simulacion sistema (hoja4)'!BI495</f>
        <v>0.98643017179941728</v>
      </c>
      <c r="E490" s="65">
        <f t="shared" si="17"/>
        <v>20312570.0976936</v>
      </c>
      <c r="F490" s="63"/>
      <c r="G490" s="63"/>
      <c r="H490" s="72"/>
      <c r="I490" s="12"/>
      <c r="J490" s="12"/>
      <c r="K490" s="12"/>
    </row>
    <row r="491" spans="2:11">
      <c r="B491" s="2">
        <f t="shared" si="18"/>
        <v>486</v>
      </c>
      <c r="C491" s="31">
        <f>'Simulacion sistema (hoja4)'!BH496</f>
        <v>0.9742923957066415</v>
      </c>
      <c r="D491" s="31">
        <f>'Simulacion sistema (hoja4)'!BI496</f>
        <v>0.9857404530460554</v>
      </c>
      <c r="E491" s="65">
        <f t="shared" si="17"/>
        <v>20298367.409124371</v>
      </c>
      <c r="F491" s="63"/>
      <c r="G491" s="63"/>
      <c r="H491" s="72"/>
      <c r="I491" s="12"/>
      <c r="J491" s="12"/>
      <c r="K491" s="12"/>
    </row>
    <row r="492" spans="2:11">
      <c r="B492" s="2">
        <f t="shared" si="18"/>
        <v>487</v>
      </c>
      <c r="C492" s="31">
        <f>'Simulacion sistema (hoja4)'!BH497</f>
        <v>0.97657963121397362</v>
      </c>
      <c r="D492" s="31">
        <f>'Simulacion sistema (hoja4)'!BI497</f>
        <v>0.98750306484349426</v>
      </c>
      <c r="E492" s="65">
        <f t="shared" si="17"/>
        <v>20334663.111257233</v>
      </c>
      <c r="F492" s="63"/>
      <c r="G492" s="63"/>
      <c r="H492" s="72"/>
      <c r="I492" s="12"/>
      <c r="J492" s="12"/>
      <c r="K492" s="12"/>
    </row>
    <row r="493" spans="2:11">
      <c r="B493" s="2">
        <f t="shared" si="18"/>
        <v>488</v>
      </c>
      <c r="C493" s="31">
        <f>'Simulacion sistema (hoja4)'!BH498</f>
        <v>0.97918296058121912</v>
      </c>
      <c r="D493" s="31">
        <f>'Simulacion sistema (hoja4)'!BI498</f>
        <v>0.98642368535369129</v>
      </c>
      <c r="E493" s="65">
        <f t="shared" si="17"/>
        <v>20312436.528803211</v>
      </c>
      <c r="F493" s="63"/>
      <c r="G493" s="63"/>
      <c r="H493" s="72"/>
      <c r="I493" s="12"/>
      <c r="J493" s="12"/>
      <c r="K493" s="12"/>
    </row>
    <row r="494" spans="2:11">
      <c r="B494" s="2">
        <f t="shared" si="18"/>
        <v>489</v>
      </c>
      <c r="C494" s="31">
        <f>'Simulacion sistema (hoja4)'!BH499</f>
        <v>0.97921356943062043</v>
      </c>
      <c r="D494" s="31">
        <f>'Simulacion sistema (hoja4)'!BI499</f>
        <v>0.98663428778102169</v>
      </c>
      <c r="E494" s="65">
        <f t="shared" si="17"/>
        <v>20316773.253986798</v>
      </c>
      <c r="F494" s="63"/>
      <c r="G494" s="63"/>
      <c r="H494" s="72"/>
      <c r="I494" s="12"/>
      <c r="J494" s="12"/>
      <c r="K494" s="12"/>
    </row>
    <row r="495" spans="2:11">
      <c r="B495" s="2">
        <f t="shared" si="18"/>
        <v>490</v>
      </c>
      <c r="C495" s="31">
        <f>'Simulacion sistema (hoja4)'!BH500</f>
        <v>0.97816176458893545</v>
      </c>
      <c r="D495" s="31">
        <f>'Simulacion sistema (hoja4)'!BI500</f>
        <v>0.98633359851074442</v>
      </c>
      <c r="E495" s="65">
        <f t="shared" si="17"/>
        <v>20310581.46053325</v>
      </c>
      <c r="F495" s="63"/>
      <c r="G495" s="63"/>
      <c r="H495" s="72"/>
      <c r="I495" s="12"/>
      <c r="J495" s="12"/>
      <c r="K495" s="12"/>
    </row>
    <row r="496" spans="2:11">
      <c r="B496" s="2">
        <f t="shared" si="18"/>
        <v>491</v>
      </c>
      <c r="C496" s="31">
        <f>'Simulacion sistema (hoja4)'!BH501</f>
        <v>0.98558206816903249</v>
      </c>
      <c r="D496" s="31">
        <f>'Simulacion sistema (hoja4)'!BI501</f>
        <v>0.99053838585543919</v>
      </c>
      <c r="E496" s="65">
        <f t="shared" si="17"/>
        <v>20397166.441535201</v>
      </c>
      <c r="F496" s="63"/>
      <c r="G496" s="63"/>
      <c r="H496" s="72"/>
      <c r="I496" s="12"/>
      <c r="J496" s="12"/>
      <c r="K496" s="12"/>
    </row>
    <row r="497" spans="2:11">
      <c r="B497" s="2">
        <f t="shared" si="18"/>
        <v>492</v>
      </c>
      <c r="C497" s="31">
        <f>'Simulacion sistema (hoja4)'!BH502</f>
        <v>0.97345886483189403</v>
      </c>
      <c r="D497" s="31">
        <f>'Simulacion sistema (hoja4)'!BI502</f>
        <v>0.98480166520829582</v>
      </c>
      <c r="E497" s="65">
        <f t="shared" si="17"/>
        <v>20279035.889969226</v>
      </c>
      <c r="F497" s="63"/>
      <c r="G497" s="63"/>
      <c r="H497" s="72"/>
      <c r="I497" s="12"/>
      <c r="J497" s="12"/>
      <c r="K497" s="12"/>
    </row>
    <row r="498" spans="2:11">
      <c r="B498" s="2">
        <f t="shared" si="18"/>
        <v>493</v>
      </c>
      <c r="C498" s="31">
        <f>'Simulacion sistema (hoja4)'!BH503</f>
        <v>0.97875765598596876</v>
      </c>
      <c r="D498" s="31">
        <f>'Simulacion sistema (hoja4)'!BI503</f>
        <v>0.98687861319538006</v>
      </c>
      <c r="E498" s="65">
        <f t="shared" si="17"/>
        <v>20321804.402919266</v>
      </c>
      <c r="F498" s="63"/>
      <c r="G498" s="63"/>
      <c r="H498" s="72"/>
      <c r="I498" s="12"/>
      <c r="J498" s="12"/>
      <c r="K498" s="12"/>
    </row>
    <row r="499" spans="2:11">
      <c r="B499" s="2">
        <f t="shared" si="18"/>
        <v>494</v>
      </c>
      <c r="C499" s="31">
        <f>'Simulacion sistema (hoja4)'!BH504</f>
        <v>0.97618831216794943</v>
      </c>
      <c r="D499" s="31">
        <f>'Simulacion sistema (hoja4)'!BI504</f>
        <v>0.98419615443490061</v>
      </c>
      <c r="E499" s="65">
        <f t="shared" si="17"/>
        <v>20266567.212123472</v>
      </c>
      <c r="F499" s="63"/>
      <c r="G499" s="63"/>
      <c r="H499" s="72"/>
      <c r="I499" s="12"/>
      <c r="J499" s="12"/>
      <c r="K499" s="12"/>
    </row>
    <row r="500" spans="2:11">
      <c r="B500" s="2">
        <f t="shared" si="18"/>
        <v>495</v>
      </c>
      <c r="C500" s="31">
        <f>'Simulacion sistema (hoja4)'!BH505</f>
        <v>0.97999160758904924</v>
      </c>
      <c r="D500" s="31">
        <f>'Simulacion sistema (hoja4)'!BI505</f>
        <v>0.98742742737290379</v>
      </c>
      <c r="E500" s="65">
        <f t="shared" si="17"/>
        <v>20333105.584462836</v>
      </c>
      <c r="F500" s="63"/>
      <c r="G500" s="63"/>
      <c r="H500" s="72"/>
      <c r="I500" s="12"/>
      <c r="J500" s="12"/>
      <c r="K500" s="12"/>
    </row>
    <row r="501" spans="2:11">
      <c r="B501" s="2">
        <f t="shared" si="18"/>
        <v>496</v>
      </c>
      <c r="C501" s="31">
        <f>'Simulacion sistema (hoja4)'!BH506</f>
        <v>0.97429751112592322</v>
      </c>
      <c r="D501" s="31">
        <f>'Simulacion sistema (hoja4)'!BI506</f>
        <v>0.9852580042027711</v>
      </c>
      <c r="E501" s="65">
        <f t="shared" si="17"/>
        <v>20288432.822543461</v>
      </c>
      <c r="F501" s="63"/>
      <c r="G501" s="63"/>
      <c r="H501" s="72"/>
      <c r="I501" s="12"/>
      <c r="J501" s="12"/>
      <c r="K501" s="12"/>
    </row>
    <row r="502" spans="2:11">
      <c r="B502" s="2">
        <f t="shared" si="18"/>
        <v>497</v>
      </c>
      <c r="C502" s="31">
        <f>'Simulacion sistema (hoja4)'!BH507</f>
        <v>0.97618216005281289</v>
      </c>
      <c r="D502" s="31">
        <f>'Simulacion sistema (hoja4)'!BI507</f>
        <v>0.9878087285265158</v>
      </c>
      <c r="E502" s="65">
        <f t="shared" si="17"/>
        <v>20340957.337818015</v>
      </c>
      <c r="F502" s="63"/>
      <c r="G502" s="63"/>
      <c r="H502" s="72"/>
      <c r="I502" s="12"/>
      <c r="J502" s="12"/>
      <c r="K502" s="12"/>
    </row>
    <row r="503" spans="2:11">
      <c r="B503" s="2">
        <f t="shared" si="18"/>
        <v>498</v>
      </c>
      <c r="C503" s="31">
        <f>'Simulacion sistema (hoja4)'!BH508</f>
        <v>0.97575574555601474</v>
      </c>
      <c r="D503" s="31">
        <f>'Simulacion sistema (hoja4)'!BI508</f>
        <v>0.98747522657764331</v>
      </c>
      <c r="E503" s="65">
        <f t="shared" si="17"/>
        <v>20334089.86568683</v>
      </c>
      <c r="F503" s="63"/>
      <c r="G503" s="63"/>
      <c r="H503" s="72"/>
      <c r="I503" s="12"/>
      <c r="J503" s="12"/>
      <c r="K503" s="12"/>
    </row>
    <row r="504" spans="2:11">
      <c r="B504" s="2">
        <f t="shared" si="18"/>
        <v>499</v>
      </c>
      <c r="C504" s="31">
        <f>'Simulacion sistema (hoja4)'!BH509</f>
        <v>0.97823965322461326</v>
      </c>
      <c r="D504" s="31">
        <f>'Simulacion sistema (hoja4)'!BI509</f>
        <v>0.98572580324465797</v>
      </c>
      <c r="E504" s="65">
        <f t="shared" si="17"/>
        <v>20298065.740413997</v>
      </c>
      <c r="F504" s="63"/>
      <c r="G504" s="63"/>
      <c r="H504" s="72"/>
      <c r="I504" s="12"/>
      <c r="J504" s="12"/>
      <c r="K504" s="12"/>
    </row>
    <row r="505" spans="2:11">
      <c r="B505" s="2">
        <f t="shared" si="18"/>
        <v>500</v>
      </c>
      <c r="C505" s="31">
        <f>'Simulacion sistema (hoja4)'!BH510</f>
        <v>0.96171617836272072</v>
      </c>
      <c r="D505" s="31">
        <f>'Simulacion sistema (hoja4)'!BI510</f>
        <v>0.98472230422317342</v>
      </c>
      <c r="E505" s="65">
        <f t="shared" si="17"/>
        <v>20277401.688563589</v>
      </c>
      <c r="F505" s="63"/>
      <c r="G505" s="63"/>
      <c r="H505" s="72"/>
      <c r="I505" s="12"/>
      <c r="J505" s="12"/>
      <c r="K505" s="12"/>
    </row>
    <row r="506" spans="2:11">
      <c r="B506" s="2">
        <f t="shared" si="18"/>
        <v>501</v>
      </c>
      <c r="C506" s="31">
        <f>'Simulacion sistema (hoja4)'!BH511</f>
        <v>0.97597377347419478</v>
      </c>
      <c r="D506" s="31">
        <f>'Simulacion sistema (hoja4)'!BI511</f>
        <v>0.98662010691845081</v>
      </c>
      <c r="E506" s="65">
        <f t="shared" si="17"/>
        <v>20316481.241664737</v>
      </c>
      <c r="F506" s="63"/>
      <c r="G506" s="63"/>
      <c r="H506" s="72"/>
      <c r="I506" s="12"/>
      <c r="J506" s="12"/>
      <c r="K506" s="12"/>
    </row>
    <row r="507" spans="2:11">
      <c r="B507" s="2">
        <f t="shared" si="18"/>
        <v>502</v>
      </c>
      <c r="C507" s="31">
        <f>'Simulacion sistema (hoja4)'!BH512</f>
        <v>0.98448532488006968</v>
      </c>
      <c r="D507" s="31">
        <f>'Simulacion sistema (hoja4)'!BI512</f>
        <v>0.98991837621665657</v>
      </c>
      <c r="E507" s="65">
        <f t="shared" si="17"/>
        <v>20384399.203053392</v>
      </c>
      <c r="F507" s="63"/>
      <c r="G507" s="63"/>
      <c r="H507" s="72"/>
      <c r="I507" s="12"/>
      <c r="J507" s="12"/>
      <c r="K507" s="12"/>
    </row>
    <row r="508" spans="2:11">
      <c r="B508" s="2">
        <f t="shared" si="18"/>
        <v>503</v>
      </c>
      <c r="C508" s="31">
        <f>'Simulacion sistema (hoja4)'!BH513</f>
        <v>0.97837391756075121</v>
      </c>
      <c r="D508" s="31">
        <f>'Simulacion sistema (hoja4)'!BI513</f>
        <v>0.98875283810221726</v>
      </c>
      <c r="E508" s="65">
        <f t="shared" si="17"/>
        <v>20360398.442200858</v>
      </c>
      <c r="F508" s="63"/>
      <c r="G508" s="63"/>
      <c r="H508" s="72"/>
      <c r="I508" s="12"/>
      <c r="J508" s="12"/>
      <c r="K508" s="12"/>
    </row>
    <row r="509" spans="2:11">
      <c r="B509" s="2">
        <f t="shared" si="18"/>
        <v>504</v>
      </c>
      <c r="C509" s="31">
        <f>'Simulacion sistema (hoja4)'!BH514</f>
        <v>0.97303722980497065</v>
      </c>
      <c r="D509" s="31">
        <f>'Simulacion sistema (hoja4)'!BI514</f>
        <v>0.98660606012026808</v>
      </c>
      <c r="E509" s="65">
        <f t="shared" si="17"/>
        <v>20316191.98999656</v>
      </c>
      <c r="F509" s="63"/>
      <c r="G509" s="63"/>
      <c r="H509" s="72"/>
      <c r="I509" s="12"/>
      <c r="J509" s="12"/>
      <c r="K509" s="12"/>
    </row>
    <row r="510" spans="2:11">
      <c r="B510" s="2">
        <f t="shared" si="18"/>
        <v>505</v>
      </c>
      <c r="C510" s="31">
        <f>'Simulacion sistema (hoja4)'!BH515</f>
        <v>0.98035638160266858</v>
      </c>
      <c r="D510" s="31">
        <f>'Simulacion sistema (hoja4)'!BI515</f>
        <v>0.98757920496730667</v>
      </c>
      <c r="E510" s="65">
        <f t="shared" si="17"/>
        <v>20336230.988686778</v>
      </c>
      <c r="F510" s="63"/>
      <c r="G510" s="63"/>
      <c r="H510" s="72"/>
      <c r="I510" s="12"/>
      <c r="J510" s="12"/>
      <c r="K510" s="12"/>
    </row>
    <row r="511" spans="2:11">
      <c r="B511" s="2">
        <f t="shared" si="18"/>
        <v>506</v>
      </c>
      <c r="C511" s="31">
        <f>'Simulacion sistema (hoja4)'!BH516</f>
        <v>0.97303542739022009</v>
      </c>
      <c r="D511" s="31">
        <f>'Simulacion sistema (hoja4)'!BI516</f>
        <v>0.98665243784971079</v>
      </c>
      <c r="E511" s="65">
        <f t="shared" si="17"/>
        <v>20317147.000201244</v>
      </c>
      <c r="F511" s="63"/>
      <c r="G511" s="63"/>
      <c r="H511" s="72"/>
      <c r="I511" s="12"/>
      <c r="J511" s="12"/>
      <c r="K511" s="12"/>
    </row>
    <row r="512" spans="2:11">
      <c r="B512" s="2">
        <f t="shared" si="18"/>
        <v>507</v>
      </c>
      <c r="C512" s="31">
        <f>'Simulacion sistema (hoja4)'!BH517</f>
        <v>0.98003791377076266</v>
      </c>
      <c r="D512" s="31">
        <f>'Simulacion sistema (hoja4)'!BI517</f>
        <v>0.98741115058596962</v>
      </c>
      <c r="E512" s="65">
        <f t="shared" si="17"/>
        <v>20332770.412866287</v>
      </c>
      <c r="F512" s="63"/>
      <c r="G512" s="63"/>
      <c r="H512" s="72"/>
      <c r="I512" s="12"/>
      <c r="J512" s="12"/>
      <c r="K512" s="12"/>
    </row>
    <row r="513" spans="2:11">
      <c r="B513" s="2">
        <f t="shared" si="18"/>
        <v>508</v>
      </c>
      <c r="C513" s="31">
        <f>'Simulacion sistema (hoja4)'!BH518</f>
        <v>0.96707554647384153</v>
      </c>
      <c r="D513" s="31">
        <f>'Simulacion sistema (hoja4)'!BI518</f>
        <v>0.98649206975528803</v>
      </c>
      <c r="E513" s="65">
        <f t="shared" si="17"/>
        <v>20313844.700400893</v>
      </c>
      <c r="F513" s="63"/>
      <c r="G513" s="63"/>
      <c r="H513" s="72"/>
      <c r="I513" s="12"/>
      <c r="J513" s="12"/>
      <c r="K513" s="12"/>
    </row>
    <row r="514" spans="2:11">
      <c r="B514" s="2">
        <f t="shared" si="18"/>
        <v>509</v>
      </c>
      <c r="C514" s="31">
        <f>'Simulacion sistema (hoja4)'!BH519</f>
        <v>0.9683670270108149</v>
      </c>
      <c r="D514" s="31">
        <f>'Simulacion sistema (hoja4)'!BI519</f>
        <v>0.98663705822440373</v>
      </c>
      <c r="E514" s="65">
        <f t="shared" si="17"/>
        <v>20316830.30295692</v>
      </c>
      <c r="F514" s="63"/>
      <c r="G514" s="63"/>
      <c r="H514" s="72"/>
      <c r="I514" s="12"/>
      <c r="J514" s="12"/>
      <c r="K514" s="12"/>
    </row>
    <row r="515" spans="2:11">
      <c r="B515" s="2">
        <f t="shared" si="18"/>
        <v>510</v>
      </c>
      <c r="C515" s="31">
        <f>'Simulacion sistema (hoja4)'!BH520</f>
        <v>0.97841980099930703</v>
      </c>
      <c r="D515" s="31">
        <f>'Simulacion sistema (hoja4)'!BI520</f>
        <v>0.98638334019967833</v>
      </c>
      <c r="E515" s="65">
        <f t="shared" si="17"/>
        <v>20311605.741391778</v>
      </c>
      <c r="F515" s="63"/>
      <c r="G515" s="63"/>
      <c r="H515" s="72"/>
      <c r="I515" s="12"/>
      <c r="J515" s="12"/>
      <c r="K515" s="12"/>
    </row>
    <row r="516" spans="2:11">
      <c r="B516" s="2">
        <f t="shared" si="18"/>
        <v>511</v>
      </c>
      <c r="C516" s="31">
        <f>'Simulacion sistema (hoja4)'!BH521</f>
        <v>0.97651906627472806</v>
      </c>
      <c r="D516" s="31">
        <f>'Simulacion sistema (hoja4)'!BI521</f>
        <v>0.98657369195684541</v>
      </c>
      <c r="E516" s="65">
        <f t="shared" si="17"/>
        <v>20315525.464775361</v>
      </c>
      <c r="F516" s="63"/>
      <c r="G516" s="63"/>
      <c r="H516" s="72"/>
      <c r="I516" s="12"/>
      <c r="J516" s="12"/>
      <c r="K516" s="12"/>
    </row>
    <row r="517" spans="2:11">
      <c r="B517" s="2">
        <f t="shared" si="18"/>
        <v>512</v>
      </c>
      <c r="C517" s="31">
        <f>'Simulacion sistema (hoja4)'!BH522</f>
        <v>0.97564267094922663</v>
      </c>
      <c r="D517" s="31">
        <f>'Simulacion sistema (hoja4)'!BI522</f>
        <v>0.98805798236741149</v>
      </c>
      <c r="E517" s="65">
        <f t="shared" si="17"/>
        <v>20346089.972909737</v>
      </c>
      <c r="F517" s="63"/>
      <c r="G517" s="63"/>
      <c r="H517" s="72"/>
      <c r="I517" s="12"/>
      <c r="J517" s="12"/>
      <c r="K517" s="12"/>
    </row>
    <row r="518" spans="2:11">
      <c r="B518" s="2">
        <f t="shared" si="18"/>
        <v>513</v>
      </c>
      <c r="C518" s="31">
        <f>'Simulacion sistema (hoja4)'!BH523</f>
        <v>0.97586869197473247</v>
      </c>
      <c r="D518" s="31">
        <f>'Simulacion sistema (hoja4)'!BI523</f>
        <v>0.98682480197661571</v>
      </c>
      <c r="E518" s="65">
        <f t="shared" si="17"/>
        <v>20320696.322302472</v>
      </c>
      <c r="F518" s="63"/>
      <c r="G518" s="63"/>
      <c r="H518" s="72"/>
      <c r="I518" s="12"/>
      <c r="J518" s="12"/>
      <c r="K518" s="12"/>
    </row>
    <row r="519" spans="2:11">
      <c r="B519" s="2">
        <f t="shared" si="18"/>
        <v>514</v>
      </c>
      <c r="C519" s="31">
        <f>'Simulacion sistema (hoja4)'!BH524</f>
        <v>0.97627132576348852</v>
      </c>
      <c r="D519" s="31">
        <f>'Simulacion sistema (hoja4)'!BI524</f>
        <v>0.98593259308196346</v>
      </c>
      <c r="E519" s="65">
        <f t="shared" ref="E519:E582" si="19">+D519*$F$1*$F$2</f>
        <v>20302323.956743792</v>
      </c>
      <c r="F519" s="63"/>
      <c r="G519" s="63"/>
      <c r="H519" s="72"/>
      <c r="I519" s="12"/>
      <c r="J519" s="12"/>
      <c r="K519" s="12"/>
    </row>
    <row r="520" spans="2:11">
      <c r="B520" s="2">
        <f t="shared" ref="B520:B583" si="20">+B519+1</f>
        <v>515</v>
      </c>
      <c r="C520" s="31">
        <f>'Simulacion sistema (hoja4)'!BH525</f>
        <v>0.97617551758596466</v>
      </c>
      <c r="D520" s="31">
        <f>'Simulacion sistema (hoja4)'!BI525</f>
        <v>0.98520038787829423</v>
      </c>
      <c r="E520" s="65">
        <f t="shared" si="19"/>
        <v>20287246.387189835</v>
      </c>
      <c r="F520" s="63"/>
      <c r="G520" s="63"/>
      <c r="H520" s="72"/>
      <c r="I520" s="12"/>
      <c r="J520" s="12"/>
      <c r="K520" s="12"/>
    </row>
    <row r="521" spans="2:11">
      <c r="B521" s="2">
        <f t="shared" si="20"/>
        <v>516</v>
      </c>
      <c r="C521" s="31">
        <f>'Simulacion sistema (hoja4)'!BH526</f>
        <v>0.97546216420681819</v>
      </c>
      <c r="D521" s="31">
        <f>'Simulacion sistema (hoja4)'!BI526</f>
        <v>0.98633477831153771</v>
      </c>
      <c r="E521" s="65">
        <f t="shared" si="19"/>
        <v>20310605.754991185</v>
      </c>
      <c r="F521" s="63"/>
      <c r="G521" s="63"/>
      <c r="H521" s="72"/>
      <c r="I521" s="12"/>
      <c r="J521" s="12"/>
      <c r="K521" s="12"/>
    </row>
    <row r="522" spans="2:11">
      <c r="B522" s="2">
        <f t="shared" si="20"/>
        <v>517</v>
      </c>
      <c r="C522" s="31">
        <f>'Simulacion sistema (hoja4)'!BH527</f>
        <v>0.9708173485844962</v>
      </c>
      <c r="D522" s="31">
        <f>'Simulacion sistema (hoja4)'!BI527</f>
        <v>0.98602816422934292</v>
      </c>
      <c r="E522" s="65">
        <f t="shared" si="19"/>
        <v>20304291.957810629</v>
      </c>
      <c r="F522" s="63"/>
      <c r="G522" s="63"/>
      <c r="H522" s="72"/>
      <c r="I522" s="12"/>
      <c r="J522" s="12"/>
      <c r="K522" s="12"/>
    </row>
    <row r="523" spans="2:11">
      <c r="B523" s="2">
        <f t="shared" si="20"/>
        <v>518</v>
      </c>
      <c r="C523" s="31">
        <f>'Simulacion sistema (hoja4)'!BH528</f>
        <v>0.97730826724048991</v>
      </c>
      <c r="D523" s="31">
        <f>'Simulacion sistema (hoja4)'!BI528</f>
        <v>0.98588097529226093</v>
      </c>
      <c r="E523" s="65">
        <f t="shared" si="19"/>
        <v>20301261.043218236</v>
      </c>
      <c r="F523" s="63"/>
      <c r="G523" s="63"/>
      <c r="H523" s="72"/>
      <c r="I523" s="12"/>
      <c r="J523" s="12"/>
      <c r="K523" s="12"/>
    </row>
    <row r="524" spans="2:11">
      <c r="B524" s="2">
        <f t="shared" si="20"/>
        <v>519</v>
      </c>
      <c r="C524" s="31">
        <f>'Simulacion sistema (hoja4)'!BH529</f>
        <v>0.97609215962255602</v>
      </c>
      <c r="D524" s="31">
        <f>'Simulacion sistema (hoja4)'!BI529</f>
        <v>0.9872379302587263</v>
      </c>
      <c r="E524" s="65">
        <f t="shared" si="19"/>
        <v>20329203.459887695</v>
      </c>
      <c r="F524" s="63"/>
      <c r="G524" s="63"/>
      <c r="H524" s="72"/>
      <c r="I524" s="12"/>
      <c r="J524" s="12"/>
      <c r="K524" s="12"/>
    </row>
    <row r="525" spans="2:11">
      <c r="B525" s="2">
        <f t="shared" si="20"/>
        <v>520</v>
      </c>
      <c r="C525" s="31">
        <f>'Simulacion sistema (hoja4)'!BH530</f>
        <v>0.98407838916903356</v>
      </c>
      <c r="D525" s="31">
        <f>'Simulacion sistema (hoja4)'!BI530</f>
        <v>0.98889880719401524</v>
      </c>
      <c r="E525" s="65">
        <f t="shared" si="19"/>
        <v>20363404.237739164</v>
      </c>
      <c r="F525" s="63"/>
      <c r="G525" s="63"/>
      <c r="H525" s="72"/>
      <c r="I525" s="12"/>
      <c r="J525" s="12"/>
      <c r="K525" s="12"/>
    </row>
    <row r="526" spans="2:11">
      <c r="B526" s="2">
        <f t="shared" si="20"/>
        <v>521</v>
      </c>
      <c r="C526" s="31">
        <f>'Simulacion sistema (hoja4)'!BH531</f>
        <v>0.97647563571279683</v>
      </c>
      <c r="D526" s="31">
        <f>'Simulacion sistema (hoja4)'!BI531</f>
        <v>0.98745641631794689</v>
      </c>
      <c r="E526" s="65">
        <f t="shared" si="19"/>
        <v>20333702.524819165</v>
      </c>
      <c r="F526" s="63"/>
      <c r="G526" s="63"/>
      <c r="H526" s="72"/>
      <c r="I526" s="12"/>
      <c r="J526" s="12"/>
      <c r="K526" s="12"/>
    </row>
    <row r="527" spans="2:11">
      <c r="B527" s="2">
        <f t="shared" si="20"/>
        <v>522</v>
      </c>
      <c r="C527" s="31">
        <f>'Simulacion sistema (hoja4)'!BH532</f>
        <v>0.97522538661342539</v>
      </c>
      <c r="D527" s="31">
        <f>'Simulacion sistema (hoja4)'!BI532</f>
        <v>0.98560888025283055</v>
      </c>
      <c r="E527" s="65">
        <f t="shared" si="19"/>
        <v>20295658.062166285</v>
      </c>
      <c r="F527" s="63"/>
      <c r="G527" s="63"/>
      <c r="H527" s="72"/>
      <c r="I527" s="12"/>
      <c r="J527" s="12"/>
      <c r="K527" s="12"/>
    </row>
    <row r="528" spans="2:11">
      <c r="B528" s="2">
        <f t="shared" si="20"/>
        <v>523</v>
      </c>
      <c r="C528" s="31">
        <f>'Simulacion sistema (hoja4)'!BH533</f>
        <v>0.97872162484484537</v>
      </c>
      <c r="D528" s="31">
        <f>'Simulacion sistema (hoja4)'!BI533</f>
        <v>0.98611766698408232</v>
      </c>
      <c r="E528" s="65">
        <f t="shared" si="19"/>
        <v>20306134.998536222</v>
      </c>
      <c r="F528" s="63"/>
      <c r="G528" s="63"/>
      <c r="H528" s="72"/>
      <c r="I528" s="12"/>
      <c r="J528" s="12"/>
      <c r="K528" s="12"/>
    </row>
    <row r="529" spans="2:11">
      <c r="B529" s="2">
        <f t="shared" si="20"/>
        <v>524</v>
      </c>
      <c r="C529" s="31">
        <f>'Simulacion sistema (hoja4)'!BH534</f>
        <v>0.97129638283423836</v>
      </c>
      <c r="D529" s="31">
        <f>'Simulacion sistema (hoja4)'!BI534</f>
        <v>0.98516116406368659</v>
      </c>
      <c r="E529" s="65">
        <f t="shared" si="19"/>
        <v>20286438.690399434</v>
      </c>
      <c r="F529" s="63"/>
      <c r="G529" s="63"/>
      <c r="H529" s="72"/>
      <c r="I529" s="12"/>
      <c r="J529" s="12"/>
      <c r="K529" s="12"/>
    </row>
    <row r="530" spans="2:11">
      <c r="B530" s="2">
        <f t="shared" si="20"/>
        <v>525</v>
      </c>
      <c r="C530" s="31">
        <f>'Simulacion sistema (hoja4)'!BH535</f>
        <v>0.97716492306779656</v>
      </c>
      <c r="D530" s="31">
        <f>'Simulacion sistema (hoja4)'!BI535</f>
        <v>0.98730395317215836</v>
      </c>
      <c r="E530" s="65">
        <f t="shared" si="19"/>
        <v>20330563.003721088</v>
      </c>
      <c r="F530" s="63"/>
      <c r="G530" s="63"/>
      <c r="H530" s="72"/>
      <c r="I530" s="12"/>
      <c r="J530" s="12"/>
      <c r="K530" s="12"/>
    </row>
    <row r="531" spans="2:11">
      <c r="B531" s="2">
        <f t="shared" si="20"/>
        <v>526</v>
      </c>
      <c r="C531" s="31">
        <f>'Simulacion sistema (hoja4)'!BH536</f>
        <v>0.96983309865976486</v>
      </c>
      <c r="D531" s="31">
        <f>'Simulacion sistema (hoja4)'!BI536</f>
        <v>0.98361831868980842</v>
      </c>
      <c r="E531" s="65">
        <f t="shared" si="19"/>
        <v>20254668.418460537</v>
      </c>
      <c r="F531" s="63"/>
      <c r="G531" s="63"/>
      <c r="H531" s="72"/>
      <c r="I531" s="12"/>
      <c r="J531" s="12"/>
      <c r="K531" s="12"/>
    </row>
    <row r="532" spans="2:11">
      <c r="B532" s="2">
        <f t="shared" si="20"/>
        <v>527</v>
      </c>
      <c r="C532" s="31">
        <f>'Simulacion sistema (hoja4)'!BH537</f>
        <v>0.97610771513128891</v>
      </c>
      <c r="D532" s="31">
        <f>'Simulacion sistema (hoja4)'!BI537</f>
        <v>0.9872177117924843</v>
      </c>
      <c r="E532" s="65">
        <f t="shared" si="19"/>
        <v>20328787.121230837</v>
      </c>
      <c r="F532" s="63"/>
      <c r="G532" s="63"/>
      <c r="H532" s="72"/>
      <c r="I532" s="12"/>
      <c r="J532" s="12"/>
      <c r="K532" s="12"/>
    </row>
    <row r="533" spans="2:11">
      <c r="B533" s="2">
        <f t="shared" si="20"/>
        <v>528</v>
      </c>
      <c r="C533" s="31">
        <f>'Simulacion sistema (hoja4)'!BH538</f>
        <v>0.9731121536434465</v>
      </c>
      <c r="D533" s="31">
        <f>'Simulacion sistema (hoja4)'!BI538</f>
        <v>0.98631678806878043</v>
      </c>
      <c r="E533" s="65">
        <f t="shared" si="19"/>
        <v>20310235.299912326</v>
      </c>
      <c r="F533" s="63"/>
      <c r="G533" s="63"/>
      <c r="H533" s="72"/>
      <c r="I533" s="12"/>
      <c r="J533" s="12"/>
      <c r="K533" s="12"/>
    </row>
    <row r="534" spans="2:11">
      <c r="B534" s="2">
        <f t="shared" si="20"/>
        <v>529</v>
      </c>
      <c r="C534" s="31">
        <f>'Simulacion sistema (hoja4)'!BH539</f>
        <v>0.97974408154799597</v>
      </c>
      <c r="D534" s="31">
        <f>'Simulacion sistema (hoja4)'!BI539</f>
        <v>0.98559643402066077</v>
      </c>
      <c r="E534" s="65">
        <f t="shared" si="19"/>
        <v>20295401.769353449</v>
      </c>
      <c r="F534" s="63"/>
      <c r="G534" s="63"/>
      <c r="H534" s="72"/>
      <c r="I534" s="12"/>
      <c r="J534" s="12"/>
      <c r="K534" s="12"/>
    </row>
    <row r="535" spans="2:11">
      <c r="B535" s="2">
        <f t="shared" si="20"/>
        <v>530</v>
      </c>
      <c r="C535" s="31">
        <f>'Simulacion sistema (hoja4)'!BH540</f>
        <v>0.97383449474827211</v>
      </c>
      <c r="D535" s="31">
        <f>'Simulacion sistema (hoja4)'!BI540</f>
        <v>0.98697791888024755</v>
      </c>
      <c r="E535" s="65">
        <f t="shared" si="19"/>
        <v>20323849.305582058</v>
      </c>
      <c r="F535" s="63"/>
      <c r="G535" s="63"/>
      <c r="H535" s="72"/>
      <c r="I535" s="12"/>
      <c r="J535" s="12"/>
      <c r="K535" s="12"/>
    </row>
    <row r="536" spans="2:11">
      <c r="B536" s="2">
        <f t="shared" si="20"/>
        <v>531</v>
      </c>
      <c r="C536" s="31">
        <f>'Simulacion sistema (hoja4)'!BH541</f>
        <v>0.97912665435228108</v>
      </c>
      <c r="D536" s="31">
        <f>'Simulacion sistema (hoja4)'!BI541</f>
        <v>0.98728302610721297</v>
      </c>
      <c r="E536" s="65">
        <f t="shared" si="19"/>
        <v>20330132.07359973</v>
      </c>
      <c r="F536" s="63"/>
      <c r="G536" s="63"/>
      <c r="H536" s="72"/>
      <c r="I536" s="12"/>
      <c r="J536" s="12"/>
      <c r="K536" s="12"/>
    </row>
    <row r="537" spans="2:11">
      <c r="B537" s="2">
        <f t="shared" si="20"/>
        <v>532</v>
      </c>
      <c r="C537" s="31">
        <f>'Simulacion sistema (hoja4)'!BH542</f>
        <v>0.98053661310151086</v>
      </c>
      <c r="D537" s="31">
        <f>'Simulacion sistema (hoja4)'!BI542</f>
        <v>0.9908011242830469</v>
      </c>
      <c r="E537" s="65">
        <f t="shared" si="19"/>
        <v>20402576.751236502</v>
      </c>
      <c r="F537" s="63"/>
      <c r="G537" s="63"/>
      <c r="H537" s="72"/>
      <c r="I537" s="12"/>
      <c r="J537" s="12"/>
      <c r="K537" s="12"/>
    </row>
    <row r="538" spans="2:11">
      <c r="B538" s="2">
        <f t="shared" si="20"/>
        <v>533</v>
      </c>
      <c r="C538" s="31">
        <f>'Simulacion sistema (hoja4)'!BH543</f>
        <v>0.97985666919890779</v>
      </c>
      <c r="D538" s="31">
        <f>'Simulacion sistema (hoja4)'!BI543</f>
        <v>0.98623681827050891</v>
      </c>
      <c r="E538" s="65">
        <f t="shared" si="19"/>
        <v>20308588.561826319</v>
      </c>
      <c r="F538" s="63"/>
      <c r="G538" s="63"/>
      <c r="H538" s="72"/>
      <c r="I538" s="12"/>
      <c r="J538" s="12"/>
      <c r="K538" s="12"/>
    </row>
    <row r="539" spans="2:11">
      <c r="B539" s="2">
        <f t="shared" si="20"/>
        <v>534</v>
      </c>
      <c r="C539" s="31">
        <f>'Simulacion sistema (hoja4)'!BH544</f>
        <v>0.97819334469800867</v>
      </c>
      <c r="D539" s="31">
        <f>'Simulacion sistema (hoja4)'!BI544</f>
        <v>0.98917242862521726</v>
      </c>
      <c r="E539" s="65">
        <f t="shared" si="19"/>
        <v>20369038.650250472</v>
      </c>
      <c r="F539" s="63"/>
      <c r="G539" s="63"/>
      <c r="H539" s="72"/>
      <c r="I539" s="12"/>
      <c r="J539" s="12"/>
      <c r="K539" s="12"/>
    </row>
    <row r="540" spans="2:11">
      <c r="B540" s="2">
        <f t="shared" si="20"/>
        <v>535</v>
      </c>
      <c r="C540" s="31">
        <f>'Simulacion sistema (hoja4)'!BH545</f>
        <v>0.97753317913567039</v>
      </c>
      <c r="D540" s="31">
        <f>'Simulacion sistema (hoja4)'!BI545</f>
        <v>0.98812685056471872</v>
      </c>
      <c r="E540" s="65">
        <f t="shared" si="19"/>
        <v>20347508.10682869</v>
      </c>
      <c r="F540" s="63"/>
      <c r="G540" s="63"/>
      <c r="H540" s="72"/>
      <c r="I540" s="12"/>
      <c r="J540" s="12"/>
      <c r="K540" s="12"/>
    </row>
    <row r="541" spans="2:11">
      <c r="B541" s="2">
        <f t="shared" si="20"/>
        <v>536</v>
      </c>
      <c r="C541" s="31">
        <f>'Simulacion sistema (hoja4)'!BH546</f>
        <v>0.98064406221535416</v>
      </c>
      <c r="D541" s="31">
        <f>'Simulacion sistema (hoja4)'!BI546</f>
        <v>0.98937353113350179</v>
      </c>
      <c r="E541" s="65">
        <f t="shared" si="19"/>
        <v>20373179.753101069</v>
      </c>
      <c r="F541" s="63"/>
      <c r="G541" s="63"/>
      <c r="H541" s="72"/>
      <c r="I541" s="12"/>
      <c r="J541" s="12"/>
      <c r="K541" s="12"/>
    </row>
    <row r="542" spans="2:11">
      <c r="B542" s="2">
        <f t="shared" si="20"/>
        <v>537</v>
      </c>
      <c r="C542" s="31">
        <f>'Simulacion sistema (hoja4)'!BH547</f>
        <v>0.98368647082342553</v>
      </c>
      <c r="D542" s="31">
        <f>'Simulacion sistema (hoja4)'!BI547</f>
        <v>0.98852291327251085</v>
      </c>
      <c r="E542" s="65">
        <f t="shared" si="19"/>
        <v>20355663.830107544</v>
      </c>
      <c r="F542" s="63"/>
      <c r="G542" s="63"/>
      <c r="H542" s="72"/>
      <c r="I542" s="12"/>
      <c r="J542" s="12"/>
      <c r="K542" s="12"/>
    </row>
    <row r="543" spans="2:11">
      <c r="B543" s="2">
        <f t="shared" si="20"/>
        <v>538</v>
      </c>
      <c r="C543" s="31">
        <f>'Simulacion sistema (hoja4)'!BH548</f>
        <v>0.97410878199291784</v>
      </c>
      <c r="D543" s="31">
        <f>'Simulacion sistema (hoja4)'!BI548</f>
        <v>0.98687367522691982</v>
      </c>
      <c r="E543" s="65">
        <f t="shared" si="19"/>
        <v>20321702.720272731</v>
      </c>
      <c r="F543" s="63"/>
      <c r="G543" s="63"/>
      <c r="H543" s="72"/>
      <c r="I543" s="12"/>
      <c r="J543" s="12"/>
      <c r="K543" s="12"/>
    </row>
    <row r="544" spans="2:11">
      <c r="B544" s="2">
        <f t="shared" si="20"/>
        <v>539</v>
      </c>
      <c r="C544" s="31">
        <f>'Simulacion sistema (hoja4)'!BH549</f>
        <v>0.97623136739495409</v>
      </c>
      <c r="D544" s="31">
        <f>'Simulacion sistema (hoja4)'!BI549</f>
        <v>0.98679255109611164</v>
      </c>
      <c r="E544" s="65">
        <f t="shared" si="19"/>
        <v>20320032.21217113</v>
      </c>
      <c r="F544" s="63"/>
      <c r="G544" s="63"/>
      <c r="H544" s="72"/>
      <c r="I544" s="12"/>
      <c r="J544" s="12"/>
      <c r="K544" s="12"/>
    </row>
    <row r="545" spans="2:11">
      <c r="B545" s="2">
        <f t="shared" si="20"/>
        <v>540</v>
      </c>
      <c r="C545" s="31">
        <f>'Simulacion sistema (hoja4)'!BH550</f>
        <v>0.97302507862014342</v>
      </c>
      <c r="D545" s="31">
        <f>'Simulacion sistema (hoja4)'!BI550</f>
        <v>0.9860815776999744</v>
      </c>
      <c r="E545" s="65">
        <f t="shared" si="19"/>
        <v>20305391.847997874</v>
      </c>
      <c r="F545" s="63"/>
      <c r="G545" s="63"/>
      <c r="H545" s="72"/>
      <c r="I545" s="12"/>
      <c r="J545" s="12"/>
      <c r="K545" s="12"/>
    </row>
    <row r="546" spans="2:11">
      <c r="B546" s="2">
        <f t="shared" si="20"/>
        <v>541</v>
      </c>
      <c r="C546" s="31">
        <f>'Simulacion sistema (hoja4)'!BH551</f>
        <v>0.97510394148973323</v>
      </c>
      <c r="D546" s="31">
        <f>'Simulacion sistema (hoja4)'!BI551</f>
        <v>0.98733116921054209</v>
      </c>
      <c r="E546" s="65">
        <f t="shared" si="19"/>
        <v>20331123.436383482</v>
      </c>
      <c r="F546" s="63"/>
      <c r="G546" s="63"/>
      <c r="H546" s="72"/>
      <c r="I546" s="12"/>
      <c r="J546" s="12"/>
      <c r="K546" s="12"/>
    </row>
    <row r="547" spans="2:11">
      <c r="B547" s="2">
        <f t="shared" si="20"/>
        <v>542</v>
      </c>
      <c r="C547" s="31">
        <f>'Simulacion sistema (hoja4)'!BH552</f>
        <v>0.97087006969981526</v>
      </c>
      <c r="D547" s="31">
        <f>'Simulacion sistema (hoja4)'!BI552</f>
        <v>0.98527321682124691</v>
      </c>
      <c r="E547" s="65">
        <f t="shared" si="19"/>
        <v>20288746.080783118</v>
      </c>
      <c r="F547" s="63"/>
      <c r="G547" s="63"/>
      <c r="H547" s="72"/>
      <c r="I547" s="12"/>
      <c r="J547" s="12"/>
      <c r="K547" s="12"/>
    </row>
    <row r="548" spans="2:11">
      <c r="B548" s="2">
        <f t="shared" si="20"/>
        <v>543</v>
      </c>
      <c r="C548" s="31">
        <f>'Simulacion sistema (hoja4)'!BH553</f>
        <v>0.97870807368679669</v>
      </c>
      <c r="D548" s="31">
        <f>'Simulacion sistema (hoja4)'!BI553</f>
        <v>0.98683689473511504</v>
      </c>
      <c r="E548" s="65">
        <f t="shared" si="19"/>
        <v>20320945.336385492</v>
      </c>
      <c r="F548" s="63"/>
      <c r="G548" s="63"/>
      <c r="H548" s="72"/>
      <c r="I548" s="12"/>
      <c r="J548" s="12"/>
      <c r="K548" s="12"/>
    </row>
    <row r="549" spans="2:11">
      <c r="B549" s="2">
        <f t="shared" si="20"/>
        <v>544</v>
      </c>
      <c r="C549" s="31">
        <f>'Simulacion sistema (hoja4)'!BH554</f>
        <v>0.97787880397010762</v>
      </c>
      <c r="D549" s="31">
        <f>'Simulacion sistema (hoja4)'!BI554</f>
        <v>0.98655849250325911</v>
      </c>
      <c r="E549" s="65">
        <f t="shared" si="19"/>
        <v>20315212.477627113</v>
      </c>
      <c r="F549" s="63"/>
      <c r="G549" s="63"/>
      <c r="H549" s="72"/>
      <c r="I549" s="12"/>
      <c r="J549" s="12"/>
      <c r="K549" s="12"/>
    </row>
    <row r="550" spans="2:11">
      <c r="B550" s="2">
        <f t="shared" si="20"/>
        <v>545</v>
      </c>
      <c r="C550" s="31">
        <f>'Simulacion sistema (hoja4)'!BH555</f>
        <v>0.97827152361095349</v>
      </c>
      <c r="D550" s="31">
        <f>'Simulacion sistema (hoja4)'!BI555</f>
        <v>0.98401750596963777</v>
      </c>
      <c r="E550" s="65">
        <f t="shared" si="19"/>
        <v>20262888.482926778</v>
      </c>
      <c r="F550" s="63"/>
      <c r="G550" s="63"/>
      <c r="H550" s="72"/>
      <c r="I550" s="12"/>
      <c r="J550" s="12"/>
      <c r="K550" s="12"/>
    </row>
    <row r="551" spans="2:11">
      <c r="B551" s="2">
        <f t="shared" si="20"/>
        <v>546</v>
      </c>
      <c r="C551" s="31">
        <f>'Simulacion sistema (hoja4)'!BH556</f>
        <v>0.9803188600289241</v>
      </c>
      <c r="D551" s="31">
        <f>'Simulacion sistema (hoja4)'!BI556</f>
        <v>0.98891413471747258</v>
      </c>
      <c r="E551" s="65">
        <f t="shared" si="19"/>
        <v>20363719.862102196</v>
      </c>
      <c r="F551" s="63"/>
      <c r="G551" s="63"/>
      <c r="H551" s="72"/>
      <c r="I551" s="12"/>
      <c r="J551" s="12"/>
      <c r="K551" s="12"/>
    </row>
    <row r="552" spans="2:11">
      <c r="B552" s="2">
        <f t="shared" si="20"/>
        <v>547</v>
      </c>
      <c r="C552" s="31">
        <f>'Simulacion sistema (hoja4)'!BH557</f>
        <v>0.98126884691827754</v>
      </c>
      <c r="D552" s="31">
        <f>'Simulacion sistema (hoja4)'!BI557</f>
        <v>0.98695411825199419</v>
      </c>
      <c r="E552" s="65">
        <f t="shared" si="19"/>
        <v>20323359.203045066</v>
      </c>
      <c r="F552" s="63"/>
      <c r="G552" s="63"/>
      <c r="H552" s="72"/>
      <c r="I552" s="12"/>
      <c r="J552" s="12"/>
      <c r="K552" s="12"/>
    </row>
    <row r="553" spans="2:11">
      <c r="B553" s="2">
        <f t="shared" si="20"/>
        <v>548</v>
      </c>
      <c r="C553" s="31">
        <f>'Simulacion sistema (hoja4)'!BH558</f>
        <v>0.97295381683348292</v>
      </c>
      <c r="D553" s="31">
        <f>'Simulacion sistema (hoja4)'!BI558</f>
        <v>0.98694898981990176</v>
      </c>
      <c r="E553" s="65">
        <f t="shared" si="19"/>
        <v>20323253.598371416</v>
      </c>
      <c r="F553" s="63"/>
      <c r="G553" s="63"/>
      <c r="H553" s="72"/>
      <c r="I553" s="12"/>
      <c r="J553" s="12"/>
      <c r="K553" s="12"/>
    </row>
    <row r="554" spans="2:11">
      <c r="B554" s="2">
        <f t="shared" si="20"/>
        <v>549</v>
      </c>
      <c r="C554" s="31">
        <f>'Simulacion sistema (hoja4)'!BH559</f>
        <v>0.97685780296521996</v>
      </c>
      <c r="D554" s="31">
        <f>'Simulacion sistema (hoja4)'!BI559</f>
        <v>0.98671512936087635</v>
      </c>
      <c r="E554" s="65">
        <f t="shared" si="19"/>
        <v>20318437.943799168</v>
      </c>
      <c r="F554" s="63"/>
      <c r="G554" s="63"/>
      <c r="H554" s="72"/>
      <c r="I554" s="12"/>
      <c r="J554" s="12"/>
      <c r="K554" s="12"/>
    </row>
    <row r="555" spans="2:11">
      <c r="B555" s="2">
        <f t="shared" si="20"/>
        <v>550</v>
      </c>
      <c r="C555" s="31">
        <f>'Simulacion sistema (hoja4)'!BH560</f>
        <v>0.97716056737121859</v>
      </c>
      <c r="D555" s="31">
        <f>'Simulacion sistema (hoja4)'!BI560</f>
        <v>0.98780923019126021</v>
      </c>
      <c r="E555" s="65">
        <f t="shared" si="19"/>
        <v>20340967.668098427</v>
      </c>
      <c r="F555" s="63"/>
      <c r="G555" s="63"/>
      <c r="H555" s="72"/>
      <c r="I555" s="12"/>
      <c r="J555" s="12"/>
      <c r="K555" s="12"/>
    </row>
    <row r="556" spans="2:11">
      <c r="B556" s="2">
        <f t="shared" si="20"/>
        <v>551</v>
      </c>
      <c r="C556" s="31">
        <f>'Simulacion sistema (hoja4)'!BH561</f>
        <v>0.98024997719274376</v>
      </c>
      <c r="D556" s="31">
        <f>'Simulacion sistema (hoja4)'!BI561</f>
        <v>0.98855755384046617</v>
      </c>
      <c r="E556" s="65">
        <f t="shared" si="19"/>
        <v>20356377.148682881</v>
      </c>
      <c r="F556" s="63"/>
      <c r="G556" s="63"/>
      <c r="H556" s="72"/>
      <c r="I556" s="12"/>
      <c r="J556" s="12"/>
      <c r="K556" s="12"/>
    </row>
    <row r="557" spans="2:11">
      <c r="B557" s="2">
        <f t="shared" si="20"/>
        <v>552</v>
      </c>
      <c r="C557" s="31">
        <f>'Simulacion sistema (hoja4)'!BH562</f>
        <v>0.97400658442964438</v>
      </c>
      <c r="D557" s="31">
        <f>'Simulacion sistema (hoja4)'!BI562</f>
        <v>0.98544589194137799</v>
      </c>
      <c r="E557" s="65">
        <f t="shared" si="19"/>
        <v>20292301.806856856</v>
      </c>
      <c r="F557" s="63"/>
      <c r="G557" s="63"/>
      <c r="H557" s="72"/>
      <c r="I557" s="12"/>
      <c r="J557" s="12"/>
      <c r="K557" s="12"/>
    </row>
    <row r="558" spans="2:11">
      <c r="B558" s="2">
        <f t="shared" si="20"/>
        <v>553</v>
      </c>
      <c r="C558" s="31">
        <f>'Simulacion sistema (hoja4)'!BH563</f>
        <v>0.9722102726992754</v>
      </c>
      <c r="D558" s="31">
        <f>'Simulacion sistema (hoja4)'!BI563</f>
        <v>0.98473133950381397</v>
      </c>
      <c r="E558" s="65">
        <f t="shared" si="19"/>
        <v>20277587.743062537</v>
      </c>
      <c r="F558" s="63"/>
      <c r="G558" s="63"/>
      <c r="H558" s="72"/>
      <c r="I558" s="12"/>
      <c r="J558" s="12"/>
      <c r="K558" s="12"/>
    </row>
    <row r="559" spans="2:11">
      <c r="B559" s="2">
        <f t="shared" si="20"/>
        <v>554</v>
      </c>
      <c r="C559" s="31">
        <f>'Simulacion sistema (hoja4)'!BH564</f>
        <v>0.97618393752404475</v>
      </c>
      <c r="D559" s="31">
        <f>'Simulacion sistema (hoja4)'!BI564</f>
        <v>0.9844257919335635</v>
      </c>
      <c r="E559" s="65">
        <f t="shared" si="19"/>
        <v>20271295.907495938</v>
      </c>
      <c r="F559" s="63"/>
      <c r="G559" s="63"/>
      <c r="H559" s="72"/>
      <c r="I559" s="12"/>
      <c r="J559" s="12"/>
      <c r="K559" s="12"/>
    </row>
    <row r="560" spans="2:11">
      <c r="B560" s="2">
        <f t="shared" si="20"/>
        <v>555</v>
      </c>
      <c r="C560" s="31">
        <f>'Simulacion sistema (hoja4)'!BH565</f>
        <v>0.97223531265020657</v>
      </c>
      <c r="D560" s="31">
        <f>'Simulacion sistema (hoja4)'!BI565</f>
        <v>0.98515260574682384</v>
      </c>
      <c r="E560" s="65">
        <f t="shared" si="19"/>
        <v>20286262.457538594</v>
      </c>
      <c r="F560" s="63"/>
      <c r="G560" s="63"/>
      <c r="H560" s="72"/>
      <c r="I560" s="12"/>
      <c r="J560" s="12"/>
      <c r="K560" s="12"/>
    </row>
    <row r="561" spans="2:11">
      <c r="B561" s="2">
        <f t="shared" si="20"/>
        <v>556</v>
      </c>
      <c r="C561" s="31">
        <f>'Simulacion sistema (hoja4)'!BH566</f>
        <v>0.97935546056658895</v>
      </c>
      <c r="D561" s="31">
        <f>'Simulacion sistema (hoja4)'!BI566</f>
        <v>0.98648833116310941</v>
      </c>
      <c r="E561" s="65">
        <f t="shared" si="19"/>
        <v>20313767.715310749</v>
      </c>
      <c r="F561" s="63"/>
      <c r="G561" s="63"/>
      <c r="H561" s="72"/>
      <c r="I561" s="12"/>
      <c r="J561" s="12"/>
      <c r="K561" s="12"/>
    </row>
    <row r="562" spans="2:11">
      <c r="B562" s="2">
        <f t="shared" si="20"/>
        <v>557</v>
      </c>
      <c r="C562" s="31">
        <f>'Simulacion sistema (hoja4)'!BH567</f>
        <v>0.97701553384897777</v>
      </c>
      <c r="D562" s="31">
        <f>'Simulacion sistema (hoja4)'!BI567</f>
        <v>0.98610617722265426</v>
      </c>
      <c r="E562" s="65">
        <f t="shared" si="19"/>
        <v>20305898.401368897</v>
      </c>
      <c r="F562" s="63"/>
      <c r="G562" s="63"/>
      <c r="H562" s="72"/>
      <c r="I562" s="12"/>
      <c r="J562" s="12"/>
      <c r="K562" s="12"/>
    </row>
    <row r="563" spans="2:11">
      <c r="B563" s="2">
        <f t="shared" si="20"/>
        <v>558</v>
      </c>
      <c r="C563" s="31">
        <f>'Simulacion sistema (hoja4)'!BH568</f>
        <v>0.98306727972652086</v>
      </c>
      <c r="D563" s="31">
        <f>'Simulacion sistema (hoja4)'!BI568</f>
        <v>0.98803840164878176</v>
      </c>
      <c r="E563" s="65">
        <f t="shared" si="19"/>
        <v>20345686.766751714</v>
      </c>
      <c r="F563" s="63"/>
      <c r="G563" s="63"/>
      <c r="H563" s="72"/>
      <c r="I563" s="12"/>
      <c r="J563" s="12"/>
      <c r="K563" s="12"/>
    </row>
    <row r="564" spans="2:11">
      <c r="B564" s="2">
        <f t="shared" si="20"/>
        <v>559</v>
      </c>
      <c r="C564" s="31">
        <f>'Simulacion sistema (hoja4)'!BH569</f>
        <v>0.97094609706772528</v>
      </c>
      <c r="D564" s="31">
        <f>'Simulacion sistema (hoja4)'!BI569</f>
        <v>0.98805158474881249</v>
      </c>
      <c r="E564" s="65">
        <f t="shared" si="19"/>
        <v>20345958.233147547</v>
      </c>
      <c r="F564" s="63"/>
      <c r="G564" s="63"/>
      <c r="H564" s="72"/>
      <c r="I564" s="12"/>
      <c r="J564" s="12"/>
      <c r="K564" s="12"/>
    </row>
    <row r="565" spans="2:11">
      <c r="B565" s="2">
        <f t="shared" si="20"/>
        <v>560</v>
      </c>
      <c r="C565" s="31">
        <f>'Simulacion sistema (hoja4)'!BH570</f>
        <v>0.97345758421907858</v>
      </c>
      <c r="D565" s="31">
        <f>'Simulacion sistema (hoja4)'!BI570</f>
        <v>0.98560285748011078</v>
      </c>
      <c r="E565" s="65">
        <f t="shared" si="19"/>
        <v>20295534.04123044</v>
      </c>
      <c r="F565" s="63"/>
      <c r="G565" s="63"/>
      <c r="H565" s="72"/>
      <c r="I565" s="12"/>
      <c r="J565" s="12"/>
      <c r="K565" s="12"/>
    </row>
    <row r="566" spans="2:11">
      <c r="B566" s="2">
        <f t="shared" si="20"/>
        <v>561</v>
      </c>
      <c r="C566" s="31">
        <f>'Simulacion sistema (hoja4)'!BH571</f>
        <v>0.975353767613795</v>
      </c>
      <c r="D566" s="31">
        <f>'Simulacion sistema (hoja4)'!BI571</f>
        <v>0.98522843934877491</v>
      </c>
      <c r="E566" s="65">
        <f t="shared" si="19"/>
        <v>20287824.023069974</v>
      </c>
      <c r="F566" s="63"/>
      <c r="G566" s="63"/>
      <c r="H566" s="72"/>
      <c r="I566" s="12"/>
      <c r="J566" s="12"/>
      <c r="K566" s="12"/>
    </row>
    <row r="567" spans="2:11">
      <c r="B567" s="2">
        <f t="shared" si="20"/>
        <v>562</v>
      </c>
      <c r="C567" s="31">
        <f>'Simulacion sistema (hoja4)'!BH572</f>
        <v>0.97606815356509025</v>
      </c>
      <c r="D567" s="31">
        <f>'Simulacion sistema (hoja4)'!BI572</f>
        <v>0.983430091947325</v>
      </c>
      <c r="E567" s="65">
        <f t="shared" si="19"/>
        <v>20250792.453379314</v>
      </c>
      <c r="F567" s="63"/>
      <c r="G567" s="63"/>
      <c r="H567" s="72"/>
      <c r="I567" s="12"/>
      <c r="J567" s="12"/>
      <c r="K567" s="12"/>
    </row>
    <row r="568" spans="2:11">
      <c r="B568" s="2">
        <f t="shared" si="20"/>
        <v>563</v>
      </c>
      <c r="C568" s="31">
        <f>'Simulacion sistema (hoja4)'!BH573</f>
        <v>0.97394589923225661</v>
      </c>
      <c r="D568" s="31">
        <f>'Simulacion sistema (hoja4)'!BI573</f>
        <v>0.9872515879125785</v>
      </c>
      <c r="E568" s="65">
        <f t="shared" si="19"/>
        <v>20329484.698295817</v>
      </c>
      <c r="F568" s="63"/>
      <c r="G568" s="63"/>
      <c r="H568" s="72"/>
      <c r="I568" s="12"/>
      <c r="J568" s="12"/>
      <c r="K568" s="12"/>
    </row>
    <row r="569" spans="2:11">
      <c r="B569" s="2">
        <f t="shared" si="20"/>
        <v>564</v>
      </c>
      <c r="C569" s="31">
        <f>'Simulacion sistema (hoja4)'!BH574</f>
        <v>0.97771339357881037</v>
      </c>
      <c r="D569" s="31">
        <f>'Simulacion sistema (hoja4)'!BI574</f>
        <v>0.98707395088264493</v>
      </c>
      <c r="E569" s="65">
        <f t="shared" si="19"/>
        <v>20325826.796575427</v>
      </c>
      <c r="F569" s="63"/>
      <c r="G569" s="63"/>
      <c r="H569" s="72"/>
      <c r="I569" s="12"/>
      <c r="J569" s="12"/>
      <c r="K569" s="12"/>
    </row>
    <row r="570" spans="2:11">
      <c r="B570" s="2">
        <f t="shared" si="20"/>
        <v>565</v>
      </c>
      <c r="C570" s="31">
        <f>'Simulacion sistema (hoja4)'!BH575</f>
        <v>0.97715004542588957</v>
      </c>
      <c r="D570" s="31">
        <f>'Simulacion sistema (hoja4)'!BI575</f>
        <v>0.98693455645701034</v>
      </c>
      <c r="E570" s="65">
        <f t="shared" si="19"/>
        <v>20322956.386562753</v>
      </c>
      <c r="F570" s="63"/>
      <c r="G570" s="63"/>
      <c r="H570" s="72"/>
      <c r="I570" s="12"/>
      <c r="J570" s="12"/>
      <c r="K570" s="12"/>
    </row>
    <row r="571" spans="2:11">
      <c r="B571" s="2">
        <f t="shared" si="20"/>
        <v>566</v>
      </c>
      <c r="C571" s="31">
        <f>'Simulacion sistema (hoja4)'!BH576</f>
        <v>0.97429678889903515</v>
      </c>
      <c r="D571" s="31">
        <f>'Simulacion sistema (hoja4)'!BI576</f>
        <v>0.98762033963450013</v>
      </c>
      <c r="E571" s="65">
        <f t="shared" si="19"/>
        <v>20337078.033753626</v>
      </c>
      <c r="F571" s="63"/>
      <c r="G571" s="63"/>
      <c r="H571" s="72"/>
      <c r="I571" s="12"/>
      <c r="J571" s="12"/>
      <c r="K571" s="12"/>
    </row>
    <row r="572" spans="2:11">
      <c r="B572" s="2">
        <f t="shared" si="20"/>
        <v>567</v>
      </c>
      <c r="C572" s="31">
        <f>'Simulacion sistema (hoja4)'!BH577</f>
        <v>0.97924078885906507</v>
      </c>
      <c r="D572" s="31">
        <f>'Simulacion sistema (hoja4)'!BI577</f>
        <v>0.98944529287254745</v>
      </c>
      <c r="E572" s="65">
        <f t="shared" si="19"/>
        <v>20374657.470831499</v>
      </c>
      <c r="F572" s="63"/>
      <c r="G572" s="63"/>
      <c r="H572" s="72"/>
      <c r="I572" s="12"/>
      <c r="J572" s="12"/>
      <c r="K572" s="12"/>
    </row>
    <row r="573" spans="2:11">
      <c r="B573" s="2">
        <f t="shared" si="20"/>
        <v>568</v>
      </c>
      <c r="C573" s="31">
        <f>'Simulacion sistema (hoja4)'!BH578</f>
        <v>0.98172903856685223</v>
      </c>
      <c r="D573" s="31">
        <f>'Simulacion sistema (hoja4)'!BI578</f>
        <v>0.9894148120447972</v>
      </c>
      <c r="E573" s="65">
        <f t="shared" si="19"/>
        <v>20374029.809626464</v>
      </c>
      <c r="F573" s="63"/>
      <c r="G573" s="63"/>
      <c r="H573" s="72"/>
      <c r="I573" s="12"/>
      <c r="J573" s="12"/>
      <c r="K573" s="12"/>
    </row>
    <row r="574" spans="2:11">
      <c r="B574" s="2">
        <f t="shared" si="20"/>
        <v>569</v>
      </c>
      <c r="C574" s="31">
        <f>'Simulacion sistema (hoja4)'!BH579</f>
        <v>0.97044518201951535</v>
      </c>
      <c r="D574" s="31">
        <f>'Simulacion sistema (hoja4)'!BI579</f>
        <v>0.9850889983021256</v>
      </c>
      <c r="E574" s="65">
        <f t="shared" si="19"/>
        <v>20284952.653037369</v>
      </c>
      <c r="F574" s="63"/>
      <c r="G574" s="63"/>
      <c r="H574" s="72"/>
      <c r="I574" s="12"/>
      <c r="J574" s="12"/>
      <c r="K574" s="12"/>
    </row>
    <row r="575" spans="2:11">
      <c r="B575" s="2">
        <f t="shared" si="20"/>
        <v>570</v>
      </c>
      <c r="C575" s="31">
        <f>'Simulacion sistema (hoja4)'!BH580</f>
        <v>0.97250011034663297</v>
      </c>
      <c r="D575" s="31">
        <f>'Simulacion sistema (hoja4)'!BI580</f>
        <v>0.98302402409097955</v>
      </c>
      <c r="E575" s="65">
        <f t="shared" si="19"/>
        <v>20242430.70408145</v>
      </c>
      <c r="F575" s="63"/>
      <c r="G575" s="63"/>
      <c r="H575" s="72"/>
      <c r="I575" s="12"/>
      <c r="J575" s="12"/>
      <c r="K575" s="12"/>
    </row>
    <row r="576" spans="2:11">
      <c r="B576" s="2">
        <f t="shared" si="20"/>
        <v>571</v>
      </c>
      <c r="C576" s="31">
        <f>'Simulacion sistema (hoja4)'!BH581</f>
        <v>0.9794519760842656</v>
      </c>
      <c r="D576" s="31">
        <f>'Simulacion sistema (hoja4)'!BI581</f>
        <v>0.98878022393078779</v>
      </c>
      <c r="E576" s="65">
        <f t="shared" si="19"/>
        <v>20360962.371182781</v>
      </c>
      <c r="F576" s="63"/>
      <c r="G576" s="63"/>
      <c r="H576" s="72"/>
      <c r="I576" s="12"/>
      <c r="J576" s="12"/>
      <c r="K576" s="12"/>
    </row>
    <row r="577" spans="2:11">
      <c r="B577" s="2">
        <f t="shared" si="20"/>
        <v>572</v>
      </c>
      <c r="C577" s="31">
        <f>'Simulacion sistema (hoja4)'!BH582</f>
        <v>0.97917399655566306</v>
      </c>
      <c r="D577" s="31">
        <f>'Simulacion sistema (hoja4)'!BI582</f>
        <v>0.98632699019134207</v>
      </c>
      <c r="E577" s="65">
        <f t="shared" si="19"/>
        <v>20310445.382020116</v>
      </c>
      <c r="F577" s="63"/>
      <c r="G577" s="63"/>
      <c r="H577" s="72"/>
      <c r="I577" s="12"/>
      <c r="J577" s="12"/>
      <c r="K577" s="12"/>
    </row>
    <row r="578" spans="2:11">
      <c r="B578" s="2">
        <f t="shared" si="20"/>
        <v>573</v>
      </c>
      <c r="C578" s="31">
        <f>'Simulacion sistema (hoja4)'!BH583</f>
        <v>0.96570511342470888</v>
      </c>
      <c r="D578" s="31">
        <f>'Simulacion sistema (hoja4)'!BI583</f>
        <v>0.98392089779382652</v>
      </c>
      <c r="E578" s="65">
        <f t="shared" si="19"/>
        <v>20260899.127370477</v>
      </c>
      <c r="F578" s="63"/>
      <c r="G578" s="63"/>
      <c r="H578" s="72"/>
      <c r="I578" s="12"/>
      <c r="J578" s="12"/>
      <c r="K578" s="12"/>
    </row>
    <row r="579" spans="2:11">
      <c r="B579" s="2">
        <f t="shared" si="20"/>
        <v>574</v>
      </c>
      <c r="C579" s="31">
        <f>'Simulacion sistema (hoja4)'!BH584</f>
        <v>0.9809465976849957</v>
      </c>
      <c r="D579" s="31">
        <f>'Simulacion sistema (hoja4)'!BI584</f>
        <v>0.98747589425311766</v>
      </c>
      <c r="E579" s="65">
        <f t="shared" si="19"/>
        <v>20334103.6144602</v>
      </c>
      <c r="F579" s="63"/>
      <c r="G579" s="63"/>
      <c r="H579" s="72"/>
      <c r="I579" s="12"/>
      <c r="J579" s="12"/>
      <c r="K579" s="12"/>
    </row>
    <row r="580" spans="2:11">
      <c r="B580" s="2">
        <f t="shared" si="20"/>
        <v>575</v>
      </c>
      <c r="C580" s="31">
        <f>'Simulacion sistema (hoja4)'!BH585</f>
        <v>0.97077392314644695</v>
      </c>
      <c r="D580" s="31">
        <f>'Simulacion sistema (hoja4)'!BI585</f>
        <v>0.98696364534326975</v>
      </c>
      <c r="E580" s="65">
        <f t="shared" si="19"/>
        <v>20323555.384908613</v>
      </c>
      <c r="F580" s="63"/>
      <c r="G580" s="63"/>
      <c r="H580" s="72"/>
      <c r="I580" s="12"/>
      <c r="J580" s="12"/>
      <c r="K580" s="12"/>
    </row>
    <row r="581" spans="2:11">
      <c r="B581" s="2">
        <f t="shared" si="20"/>
        <v>576</v>
      </c>
      <c r="C581" s="31">
        <f>'Simulacion sistema (hoja4)'!BH586</f>
        <v>0.9782112055664075</v>
      </c>
      <c r="D581" s="31">
        <f>'Simulacion sistema (hoja4)'!BI586</f>
        <v>0.98532600377273938</v>
      </c>
      <c r="E581" s="65">
        <f t="shared" si="19"/>
        <v>20289833.069688249</v>
      </c>
      <c r="F581" s="63"/>
      <c r="G581" s="63"/>
      <c r="H581" s="72"/>
      <c r="I581" s="12"/>
      <c r="J581" s="12"/>
      <c r="K581" s="12"/>
    </row>
    <row r="582" spans="2:11">
      <c r="B582" s="2">
        <f t="shared" si="20"/>
        <v>577</v>
      </c>
      <c r="C582" s="31">
        <f>'Simulacion sistema (hoja4)'!BH587</f>
        <v>0.97672456574383115</v>
      </c>
      <c r="D582" s="31">
        <f>'Simulacion sistema (hoja4)'!BI587</f>
        <v>0.98747482429420941</v>
      </c>
      <c r="E582" s="65">
        <f t="shared" si="19"/>
        <v>20334081.581866361</v>
      </c>
      <c r="F582" s="63"/>
      <c r="G582" s="63"/>
      <c r="H582" s="72"/>
      <c r="I582" s="12"/>
      <c r="J582" s="12"/>
      <c r="K582" s="12"/>
    </row>
    <row r="583" spans="2:11">
      <c r="B583" s="2">
        <f t="shared" si="20"/>
        <v>578</v>
      </c>
      <c r="C583" s="31">
        <f>'Simulacion sistema (hoja4)'!BH588</f>
        <v>0.97360366507156437</v>
      </c>
      <c r="D583" s="31">
        <f>'Simulacion sistema (hoja4)'!BI588</f>
        <v>0.98411058045774846</v>
      </c>
      <c r="E583" s="65">
        <f t="shared" ref="E583:E646" si="21">+D583*$F$1*$F$2</f>
        <v>20264805.072785955</v>
      </c>
      <c r="F583" s="63"/>
      <c r="G583" s="63"/>
      <c r="H583" s="72"/>
      <c r="I583" s="12"/>
      <c r="J583" s="12"/>
      <c r="K583" s="12"/>
    </row>
    <row r="584" spans="2:11">
      <c r="B584" s="2">
        <f t="shared" ref="B584:B647" si="22">+B583+1</f>
        <v>579</v>
      </c>
      <c r="C584" s="31">
        <f>'Simulacion sistema (hoja4)'!BH589</f>
        <v>0.9761672134326097</v>
      </c>
      <c r="D584" s="31">
        <f>'Simulacion sistema (hoja4)'!BI589</f>
        <v>0.98746381275829209</v>
      </c>
      <c r="E584" s="65">
        <f t="shared" si="21"/>
        <v>20333854.832318753</v>
      </c>
      <c r="F584" s="63"/>
      <c r="G584" s="63"/>
      <c r="H584" s="72"/>
      <c r="I584" s="12"/>
      <c r="J584" s="12"/>
      <c r="K584" s="12"/>
    </row>
    <row r="585" spans="2:11">
      <c r="B585" s="2">
        <f t="shared" si="22"/>
        <v>580</v>
      </c>
      <c r="C585" s="31">
        <f>'Simulacion sistema (hoja4)'!BH590</f>
        <v>0.97891076921007891</v>
      </c>
      <c r="D585" s="31">
        <f>'Simulacion sistema (hoja4)'!BI590</f>
        <v>0.98928497405760418</v>
      </c>
      <c r="E585" s="65">
        <f t="shared" si="21"/>
        <v>20371356.185794186</v>
      </c>
      <c r="F585" s="63"/>
      <c r="G585" s="63"/>
      <c r="H585" s="72"/>
      <c r="I585" s="12"/>
      <c r="J585" s="12"/>
      <c r="K585" s="12"/>
    </row>
    <row r="586" spans="2:11">
      <c r="B586" s="2">
        <f t="shared" si="22"/>
        <v>581</v>
      </c>
      <c r="C586" s="31">
        <f>'Simulacion sistema (hoja4)'!BH591</f>
        <v>0.98118520790557173</v>
      </c>
      <c r="D586" s="31">
        <f>'Simulacion sistema (hoja4)'!BI591</f>
        <v>0.9895913012078672</v>
      </c>
      <c r="E586" s="65">
        <f t="shared" si="21"/>
        <v>20377664.074472401</v>
      </c>
      <c r="F586" s="63"/>
      <c r="G586" s="63"/>
      <c r="H586" s="72"/>
      <c r="I586" s="12"/>
      <c r="J586" s="12"/>
      <c r="K586" s="12"/>
    </row>
    <row r="587" spans="2:11">
      <c r="B587" s="2">
        <f t="shared" si="22"/>
        <v>582</v>
      </c>
      <c r="C587" s="31">
        <f>'Simulacion sistema (hoja4)'!BH592</f>
        <v>0.9760134712468157</v>
      </c>
      <c r="D587" s="31">
        <f>'Simulacion sistema (hoja4)'!BI592</f>
        <v>0.98534291183821288</v>
      </c>
      <c r="E587" s="65">
        <f t="shared" si="21"/>
        <v>20290181.240572482</v>
      </c>
      <c r="F587" s="63"/>
      <c r="G587" s="63"/>
      <c r="H587" s="72"/>
      <c r="I587" s="12"/>
      <c r="J587" s="12"/>
      <c r="K587" s="12"/>
    </row>
    <row r="588" spans="2:11">
      <c r="B588" s="2">
        <f t="shared" si="22"/>
        <v>583</v>
      </c>
      <c r="C588" s="31">
        <f>'Simulacion sistema (hoja4)'!BH593</f>
        <v>0.97379470327211448</v>
      </c>
      <c r="D588" s="31">
        <f>'Simulacion sistema (hoja4)'!BI593</f>
        <v>0.9884270516319672</v>
      </c>
      <c r="E588" s="65">
        <f t="shared" si="21"/>
        <v>20353689.847205468</v>
      </c>
      <c r="F588" s="63"/>
      <c r="G588" s="63"/>
      <c r="H588" s="72"/>
      <c r="I588" s="12"/>
      <c r="J588" s="12"/>
      <c r="K588" s="12"/>
    </row>
    <row r="589" spans="2:11">
      <c r="B589" s="2">
        <f t="shared" si="22"/>
        <v>584</v>
      </c>
      <c r="C589" s="31">
        <f>'Simulacion sistema (hoja4)'!BH594</f>
        <v>0.97716659819264085</v>
      </c>
      <c r="D589" s="31">
        <f>'Simulacion sistema (hoja4)'!BI594</f>
        <v>0.98831402697577542</v>
      </c>
      <c r="E589" s="65">
        <f t="shared" si="21"/>
        <v>20351362.443485171</v>
      </c>
      <c r="F589" s="63"/>
      <c r="G589" s="63"/>
      <c r="H589" s="72"/>
      <c r="I589" s="12"/>
      <c r="J589" s="12"/>
      <c r="K589" s="12"/>
    </row>
    <row r="590" spans="2:11">
      <c r="B590" s="2">
        <f t="shared" si="22"/>
        <v>585</v>
      </c>
      <c r="C590" s="31">
        <f>'Simulacion sistema (hoja4)'!BH595</f>
        <v>0.98147383704397895</v>
      </c>
      <c r="D590" s="31">
        <f>'Simulacion sistema (hoja4)'!BI595</f>
        <v>0.98600568563886604</v>
      </c>
      <c r="E590" s="65">
        <f t="shared" si="21"/>
        <v>20303829.078675531</v>
      </c>
      <c r="F590" s="63"/>
      <c r="G590" s="63"/>
      <c r="H590" s="72"/>
      <c r="I590" s="12"/>
      <c r="J590" s="12"/>
      <c r="K590" s="12"/>
    </row>
    <row r="591" spans="2:11">
      <c r="B591" s="2">
        <f t="shared" si="22"/>
        <v>586</v>
      </c>
      <c r="C591" s="31">
        <f>'Simulacion sistema (hoja4)'!BH596</f>
        <v>0.97150492850288939</v>
      </c>
      <c r="D591" s="31">
        <f>'Simulacion sistema (hoja4)'!BI596</f>
        <v>0.98276125602013331</v>
      </c>
      <c r="E591" s="65">
        <f t="shared" si="21"/>
        <v>20237019.783966586</v>
      </c>
      <c r="F591" s="63"/>
      <c r="G591" s="63"/>
      <c r="H591" s="72"/>
      <c r="I591" s="12"/>
      <c r="J591" s="12"/>
      <c r="K591" s="12"/>
    </row>
    <row r="592" spans="2:11">
      <c r="B592" s="2">
        <f t="shared" si="22"/>
        <v>587</v>
      </c>
      <c r="C592" s="31">
        <f>'Simulacion sistema (hoja4)'!BH597</f>
        <v>0.97887571981956378</v>
      </c>
      <c r="D592" s="31">
        <f>'Simulacion sistema (hoja4)'!BI597</f>
        <v>0.98781673084539434</v>
      </c>
      <c r="E592" s="65">
        <f t="shared" si="21"/>
        <v>20341122.121568363</v>
      </c>
      <c r="F592" s="63"/>
      <c r="G592" s="63"/>
      <c r="H592" s="72"/>
      <c r="I592" s="12"/>
      <c r="J592" s="12"/>
      <c r="K592" s="12"/>
    </row>
    <row r="593" spans="2:11">
      <c r="B593" s="2">
        <f t="shared" si="22"/>
        <v>588</v>
      </c>
      <c r="C593" s="31">
        <f>'Simulacion sistema (hoja4)'!BH598</f>
        <v>0.97811379186663816</v>
      </c>
      <c r="D593" s="31">
        <f>'Simulacion sistema (hoja4)'!BI598</f>
        <v>0.98630040930202079</v>
      </c>
      <c r="E593" s="65">
        <f t="shared" si="21"/>
        <v>20309898.028347213</v>
      </c>
      <c r="F593" s="63"/>
      <c r="G593" s="63"/>
      <c r="H593" s="72"/>
      <c r="I593" s="12"/>
      <c r="J593" s="12"/>
      <c r="K593" s="12"/>
    </row>
    <row r="594" spans="2:11">
      <c r="B594" s="2">
        <f t="shared" si="22"/>
        <v>589</v>
      </c>
      <c r="C594" s="31">
        <f>'Simulacion sistema (hoja4)'!BH599</f>
        <v>0.97665481946791766</v>
      </c>
      <c r="D594" s="31">
        <f>'Simulacion sistema (hoja4)'!BI599</f>
        <v>0.98678948686793866</v>
      </c>
      <c r="E594" s="65">
        <f t="shared" si="21"/>
        <v>20319969.113584593</v>
      </c>
      <c r="F594" s="63"/>
      <c r="G594" s="63"/>
      <c r="H594" s="72"/>
      <c r="I594" s="12"/>
      <c r="J594" s="12"/>
      <c r="K594" s="12"/>
    </row>
    <row r="595" spans="2:11">
      <c r="B595" s="2">
        <f t="shared" si="22"/>
        <v>590</v>
      </c>
      <c r="C595" s="31">
        <f>'Simulacion sistema (hoja4)'!BH600</f>
        <v>0.97259375730305297</v>
      </c>
      <c r="D595" s="31">
        <f>'Simulacion sistema (hoja4)'!BI600</f>
        <v>0.9855668481299561</v>
      </c>
      <c r="E595" s="65">
        <f t="shared" si="21"/>
        <v>20294792.536692057</v>
      </c>
      <c r="F595" s="63"/>
      <c r="G595" s="63"/>
      <c r="H595" s="72"/>
      <c r="I595" s="12"/>
      <c r="J595" s="12"/>
      <c r="K595" s="12"/>
    </row>
    <row r="596" spans="2:11">
      <c r="B596" s="2">
        <f t="shared" si="22"/>
        <v>591</v>
      </c>
      <c r="C596" s="31">
        <f>'Simulacion sistema (hoja4)'!BH601</f>
        <v>0.97744450959338813</v>
      </c>
      <c r="D596" s="31">
        <f>'Simulacion sistema (hoja4)'!BI601</f>
        <v>0.98833616176014638</v>
      </c>
      <c r="E596" s="65">
        <f t="shared" si="21"/>
        <v>20351818.242964935</v>
      </c>
      <c r="F596" s="63"/>
      <c r="G596" s="63"/>
      <c r="H596" s="72"/>
      <c r="I596" s="12"/>
      <c r="J596" s="12"/>
      <c r="K596" s="12"/>
    </row>
    <row r="597" spans="2:11">
      <c r="B597" s="2">
        <f t="shared" si="22"/>
        <v>592</v>
      </c>
      <c r="C597" s="31">
        <f>'Simulacion sistema (hoja4)'!BH602</f>
        <v>0.97583433636415096</v>
      </c>
      <c r="D597" s="31">
        <f>'Simulacion sistema (hoja4)'!BI602</f>
        <v>0.98645333361594534</v>
      </c>
      <c r="E597" s="65">
        <f t="shared" si="21"/>
        <v>20313047.045819547</v>
      </c>
      <c r="F597" s="63"/>
      <c r="G597" s="63"/>
      <c r="H597" s="72"/>
      <c r="I597" s="12"/>
      <c r="J597" s="12"/>
      <c r="K597" s="12"/>
    </row>
    <row r="598" spans="2:11">
      <c r="B598" s="2">
        <f t="shared" si="22"/>
        <v>593</v>
      </c>
      <c r="C598" s="31">
        <f>'Simulacion sistema (hoja4)'!BH603</f>
        <v>0.96609255714981945</v>
      </c>
      <c r="D598" s="31">
        <f>'Simulacion sistema (hoja4)'!BI603</f>
        <v>0.98539741916697898</v>
      </c>
      <c r="E598" s="65">
        <f t="shared" si="21"/>
        <v>20291303.655486431</v>
      </c>
      <c r="F598" s="63"/>
      <c r="G598" s="63"/>
      <c r="H598" s="72"/>
      <c r="I598" s="12"/>
      <c r="J598" s="12"/>
      <c r="K598" s="12"/>
    </row>
    <row r="599" spans="2:11">
      <c r="B599" s="2">
        <f t="shared" si="22"/>
        <v>594</v>
      </c>
      <c r="C599" s="31">
        <f>'Simulacion sistema (hoja4)'!BH604</f>
        <v>0.97871407144813216</v>
      </c>
      <c r="D599" s="31">
        <f>'Simulacion sistema (hoja4)'!BI604</f>
        <v>0.98638155167681141</v>
      </c>
      <c r="E599" s="65">
        <f t="shared" si="21"/>
        <v>20311568.912128899</v>
      </c>
      <c r="F599" s="63"/>
      <c r="G599" s="63"/>
      <c r="H599" s="72"/>
      <c r="I599" s="12"/>
      <c r="J599" s="12"/>
      <c r="K599" s="12"/>
    </row>
    <row r="600" spans="2:11">
      <c r="B600" s="2">
        <f t="shared" si="22"/>
        <v>595</v>
      </c>
      <c r="C600" s="31">
        <f>'Simulacion sistema (hoja4)'!BH605</f>
        <v>0.97212317102119583</v>
      </c>
      <c r="D600" s="31">
        <f>'Simulacion sistema (hoja4)'!BI605</f>
        <v>0.98620798744642812</v>
      </c>
      <c r="E600" s="65">
        <f t="shared" si="21"/>
        <v>20307994.877496846</v>
      </c>
      <c r="F600" s="63"/>
      <c r="G600" s="63"/>
      <c r="H600" s="72"/>
      <c r="I600" s="12"/>
      <c r="J600" s="12"/>
      <c r="K600" s="12"/>
    </row>
    <row r="601" spans="2:11">
      <c r="B601" s="2">
        <f t="shared" si="22"/>
        <v>596</v>
      </c>
      <c r="C601" s="31">
        <f>'Simulacion sistema (hoja4)'!BH606</f>
        <v>0.97196827708012834</v>
      </c>
      <c r="D601" s="31">
        <f>'Simulacion sistema (hoja4)'!BI606</f>
        <v>0.98269793446738296</v>
      </c>
      <c r="E601" s="65">
        <f t="shared" si="21"/>
        <v>20235715.866552349</v>
      </c>
      <c r="F601" s="63"/>
      <c r="G601" s="63"/>
      <c r="H601" s="72"/>
      <c r="I601" s="12"/>
      <c r="J601" s="12"/>
      <c r="K601" s="12"/>
    </row>
    <row r="602" spans="2:11">
      <c r="B602" s="2">
        <f t="shared" si="22"/>
        <v>597</v>
      </c>
      <c r="C602" s="31">
        <f>'Simulacion sistema (hoja4)'!BH607</f>
        <v>0.98406182867936165</v>
      </c>
      <c r="D602" s="31">
        <f>'Simulacion sistema (hoja4)'!BI607</f>
        <v>0.98852950639946358</v>
      </c>
      <c r="E602" s="65">
        <f t="shared" si="21"/>
        <v>20355799.595777754</v>
      </c>
      <c r="F602" s="63"/>
      <c r="G602" s="63"/>
      <c r="H602" s="72"/>
      <c r="I602" s="12"/>
      <c r="J602" s="12"/>
      <c r="K602" s="12"/>
    </row>
    <row r="603" spans="2:11">
      <c r="B603" s="2">
        <f t="shared" si="22"/>
        <v>598</v>
      </c>
      <c r="C603" s="31">
        <f>'Simulacion sistema (hoja4)'!BH608</f>
        <v>0.98111912052902917</v>
      </c>
      <c r="D603" s="31">
        <f>'Simulacion sistema (hoja4)'!BI608</f>
        <v>0.98996511675883669</v>
      </c>
      <c r="E603" s="65">
        <f t="shared" si="21"/>
        <v>20385361.684297964</v>
      </c>
      <c r="F603" s="63"/>
      <c r="G603" s="63"/>
      <c r="H603" s="72"/>
      <c r="I603" s="12"/>
      <c r="J603" s="12"/>
      <c r="K603" s="12"/>
    </row>
    <row r="604" spans="2:11">
      <c r="B604" s="2">
        <f t="shared" si="22"/>
        <v>599</v>
      </c>
      <c r="C604" s="31">
        <f>'Simulacion sistema (hoja4)'!BH609</f>
        <v>0.9806401606453814</v>
      </c>
      <c r="D604" s="31">
        <f>'Simulacion sistema (hoja4)'!BI609</f>
        <v>0.98727014232212118</v>
      </c>
      <c r="E604" s="65">
        <f t="shared" si="21"/>
        <v>20329866.770697117</v>
      </c>
      <c r="F604" s="63"/>
      <c r="G604" s="63"/>
      <c r="H604" s="72"/>
      <c r="I604" s="12"/>
      <c r="J604" s="12"/>
      <c r="K604" s="12"/>
    </row>
    <row r="605" spans="2:11">
      <c r="B605" s="2">
        <f t="shared" si="22"/>
        <v>600</v>
      </c>
      <c r="C605" s="31">
        <f>'Simulacion sistema (hoja4)'!BH610</f>
        <v>0.97489703466410682</v>
      </c>
      <c r="D605" s="31">
        <f>'Simulacion sistema (hoja4)'!BI610</f>
        <v>0.98571617672283518</v>
      </c>
      <c r="E605" s="65">
        <f t="shared" si="21"/>
        <v>20297867.511076622</v>
      </c>
      <c r="F605" s="63"/>
      <c r="G605" s="63"/>
      <c r="H605" s="72"/>
      <c r="I605" s="12"/>
      <c r="J605" s="12"/>
      <c r="K605" s="12"/>
    </row>
    <row r="606" spans="2:11">
      <c r="B606" s="2">
        <f t="shared" si="22"/>
        <v>601</v>
      </c>
      <c r="C606" s="31">
        <f>'Simulacion sistema (hoja4)'!BH611</f>
        <v>0.97347629400749358</v>
      </c>
      <c r="D606" s="31">
        <f>'Simulacion sistema (hoja4)'!BI611</f>
        <v>0.98780217128418368</v>
      </c>
      <c r="E606" s="65">
        <f t="shared" si="21"/>
        <v>20340822.311083913</v>
      </c>
      <c r="F606" s="63"/>
      <c r="G606" s="63"/>
      <c r="H606" s="72"/>
      <c r="I606" s="12"/>
      <c r="J606" s="12"/>
      <c r="K606" s="12"/>
    </row>
    <row r="607" spans="2:11">
      <c r="B607" s="2">
        <f t="shared" si="22"/>
        <v>602</v>
      </c>
      <c r="C607" s="31">
        <f>'Simulacion sistema (hoja4)'!BH612</f>
        <v>0.97768774381691004</v>
      </c>
      <c r="D607" s="31">
        <f>'Simulacion sistema (hoja4)'!BI612</f>
        <v>0.98796031078285695</v>
      </c>
      <c r="E607" s="65">
        <f t="shared" si="21"/>
        <v>20344078.71964059</v>
      </c>
      <c r="F607" s="63"/>
      <c r="G607" s="63"/>
      <c r="H607" s="72"/>
      <c r="I607" s="12"/>
      <c r="J607" s="12"/>
      <c r="K607" s="12"/>
    </row>
    <row r="608" spans="2:11">
      <c r="B608" s="2">
        <f t="shared" si="22"/>
        <v>603</v>
      </c>
      <c r="C608" s="31">
        <f>'Simulacion sistema (hoja4)'!BH613</f>
        <v>0.97866010921247704</v>
      </c>
      <c r="D608" s="31">
        <f>'Simulacion sistema (hoja4)'!BI613</f>
        <v>0.98685671519407459</v>
      </c>
      <c r="E608" s="65">
        <f t="shared" si="21"/>
        <v>20321353.479276381</v>
      </c>
      <c r="F608" s="63"/>
      <c r="G608" s="63"/>
      <c r="H608" s="72"/>
      <c r="I608" s="12"/>
      <c r="J608" s="12"/>
      <c r="K608" s="12"/>
    </row>
    <row r="609" spans="2:11">
      <c r="B609" s="2">
        <f t="shared" si="22"/>
        <v>604</v>
      </c>
      <c r="C609" s="31">
        <f>'Simulacion sistema (hoja4)'!BH614</f>
        <v>0.9734671854583804</v>
      </c>
      <c r="D609" s="31">
        <f>'Simulacion sistema (hoja4)'!BI614</f>
        <v>0.98541506007290358</v>
      </c>
      <c r="E609" s="65">
        <f t="shared" si="21"/>
        <v>20291666.91702123</v>
      </c>
      <c r="F609" s="63"/>
      <c r="G609" s="63"/>
      <c r="H609" s="72"/>
      <c r="I609" s="12"/>
      <c r="J609" s="12"/>
      <c r="K609" s="12"/>
    </row>
    <row r="610" spans="2:11">
      <c r="B610" s="2">
        <f t="shared" si="22"/>
        <v>605</v>
      </c>
      <c r="C610" s="31">
        <f>'Simulacion sistema (hoja4)'!BH615</f>
        <v>0.98061014911667876</v>
      </c>
      <c r="D610" s="31">
        <f>'Simulacion sistema (hoja4)'!BI615</f>
        <v>0.98808344020603378</v>
      </c>
      <c r="E610" s="65">
        <f t="shared" si="21"/>
        <v>20346614.20072265</v>
      </c>
      <c r="F610" s="63"/>
      <c r="G610" s="63"/>
      <c r="H610" s="72"/>
      <c r="I610" s="12"/>
      <c r="J610" s="12"/>
      <c r="K610" s="12"/>
    </row>
    <row r="611" spans="2:11">
      <c r="B611" s="2">
        <f t="shared" si="22"/>
        <v>606</v>
      </c>
      <c r="C611" s="31">
        <f>'Simulacion sistema (hoja4)'!BH616</f>
        <v>0.97272266660312934</v>
      </c>
      <c r="D611" s="31">
        <f>'Simulacion sistema (hoja4)'!BI616</f>
        <v>0.98687294095021472</v>
      </c>
      <c r="E611" s="65">
        <f t="shared" si="21"/>
        <v>20321687.600046825</v>
      </c>
      <c r="F611" s="63"/>
      <c r="G611" s="63"/>
      <c r="H611" s="72"/>
      <c r="I611" s="12"/>
      <c r="J611" s="12"/>
      <c r="K611" s="12"/>
    </row>
    <row r="612" spans="2:11">
      <c r="B612" s="2">
        <f t="shared" si="22"/>
        <v>607</v>
      </c>
      <c r="C612" s="31">
        <f>'Simulacion sistema (hoja4)'!BH617</f>
        <v>0.97008788430836146</v>
      </c>
      <c r="D612" s="31">
        <f>'Simulacion sistema (hoja4)'!BI617</f>
        <v>0.98697496498147519</v>
      </c>
      <c r="E612" s="65">
        <f t="shared" si="21"/>
        <v>20323788.478898536</v>
      </c>
      <c r="F612" s="63"/>
      <c r="G612" s="63"/>
      <c r="H612" s="72"/>
      <c r="I612" s="12"/>
      <c r="J612" s="12"/>
      <c r="K612" s="12"/>
    </row>
    <row r="613" spans="2:11">
      <c r="B613" s="2">
        <f t="shared" si="22"/>
        <v>608</v>
      </c>
      <c r="C613" s="31">
        <f>'Simulacion sistema (hoja4)'!BH618</f>
        <v>0.97151589279026862</v>
      </c>
      <c r="D613" s="31">
        <f>'Simulacion sistema (hoja4)'!BI618</f>
        <v>0.98701663969938991</v>
      </c>
      <c r="E613" s="65">
        <f t="shared" si="21"/>
        <v>20324646.644689839</v>
      </c>
      <c r="F613" s="63"/>
      <c r="G613" s="63"/>
      <c r="H613" s="72"/>
      <c r="I613" s="12"/>
      <c r="J613" s="12"/>
      <c r="K613" s="12"/>
    </row>
    <row r="614" spans="2:11">
      <c r="B614" s="2">
        <f t="shared" si="22"/>
        <v>609</v>
      </c>
      <c r="C614" s="31">
        <f>'Simulacion sistema (hoja4)'!BH619</f>
        <v>0.97849542570961656</v>
      </c>
      <c r="D614" s="31">
        <f>'Simulacion sistema (hoja4)'!BI619</f>
        <v>0.98769076761551056</v>
      </c>
      <c r="E614" s="65">
        <f t="shared" si="21"/>
        <v>20338528.286738593</v>
      </c>
      <c r="F614" s="63"/>
      <c r="G614" s="63"/>
      <c r="H614" s="72"/>
      <c r="I614" s="12"/>
      <c r="J614" s="12"/>
      <c r="K614" s="12"/>
    </row>
    <row r="615" spans="2:11">
      <c r="B615" s="2">
        <f t="shared" si="22"/>
        <v>610</v>
      </c>
      <c r="C615" s="31">
        <f>'Simulacion sistema (hoja4)'!BH620</f>
        <v>0.98073466921013086</v>
      </c>
      <c r="D615" s="31">
        <f>'Simulacion sistema (hoja4)'!BI620</f>
        <v>0.98635858408779442</v>
      </c>
      <c r="E615" s="65">
        <f t="shared" si="21"/>
        <v>20311095.963535864</v>
      </c>
      <c r="F615" s="63"/>
      <c r="G615" s="63"/>
      <c r="H615" s="72"/>
      <c r="I615" s="12"/>
      <c r="J615" s="12"/>
      <c r="K615" s="12"/>
    </row>
    <row r="616" spans="2:11">
      <c r="B616" s="2">
        <f t="shared" si="22"/>
        <v>611</v>
      </c>
      <c r="C616" s="31">
        <f>'Simulacion sistema (hoja4)'!BH621</f>
        <v>0.98289402265300874</v>
      </c>
      <c r="D616" s="31">
        <f>'Simulacion sistema (hoja4)'!BI621</f>
        <v>0.98725525042523854</v>
      </c>
      <c r="E616" s="65">
        <f t="shared" si="21"/>
        <v>20329560.116756514</v>
      </c>
      <c r="F616" s="63"/>
      <c r="G616" s="63"/>
      <c r="H616" s="72"/>
      <c r="I616" s="12"/>
      <c r="J616" s="12"/>
      <c r="K616" s="12"/>
    </row>
    <row r="617" spans="2:11">
      <c r="B617" s="2">
        <f t="shared" si="22"/>
        <v>612</v>
      </c>
      <c r="C617" s="31">
        <f>'Simulacion sistema (hoja4)'!BH622</f>
        <v>0.97777233938395935</v>
      </c>
      <c r="D617" s="31">
        <f>'Simulacion sistema (hoja4)'!BI622</f>
        <v>0.98603479760697299</v>
      </c>
      <c r="E617" s="65">
        <f t="shared" si="21"/>
        <v>20304428.55232279</v>
      </c>
      <c r="F617" s="63"/>
      <c r="G617" s="63"/>
      <c r="H617" s="72"/>
      <c r="I617" s="12"/>
      <c r="J617" s="12"/>
      <c r="K617" s="12"/>
    </row>
    <row r="618" spans="2:11">
      <c r="B618" s="2">
        <f t="shared" si="22"/>
        <v>613</v>
      </c>
      <c r="C618" s="31">
        <f>'Simulacion sistema (hoja4)'!BH623</f>
        <v>0.97897158835049969</v>
      </c>
      <c r="D618" s="31">
        <f>'Simulacion sistema (hoja4)'!BI623</f>
        <v>0.98799737813070987</v>
      </c>
      <c r="E618" s="65">
        <f t="shared" si="21"/>
        <v>20344842.010467578</v>
      </c>
      <c r="F618" s="63"/>
      <c r="G618" s="63"/>
      <c r="H618" s="72"/>
      <c r="I618" s="12"/>
      <c r="J618" s="12"/>
      <c r="K618" s="12"/>
    </row>
    <row r="619" spans="2:11">
      <c r="B619" s="2">
        <f t="shared" si="22"/>
        <v>614</v>
      </c>
      <c r="C619" s="31">
        <f>'Simulacion sistema (hoja4)'!BH624</f>
        <v>0.97697472210332381</v>
      </c>
      <c r="D619" s="31">
        <f>'Simulacion sistema (hoja4)'!BI624</f>
        <v>0.98641765597125264</v>
      </c>
      <c r="E619" s="65">
        <f t="shared" si="21"/>
        <v>20312312.371760033</v>
      </c>
      <c r="F619" s="63"/>
      <c r="G619" s="63"/>
      <c r="H619" s="72"/>
      <c r="I619" s="12"/>
      <c r="J619" s="12"/>
      <c r="K619" s="12"/>
    </row>
    <row r="620" spans="2:11">
      <c r="B620" s="2">
        <f t="shared" si="22"/>
        <v>615</v>
      </c>
      <c r="C620" s="31">
        <f>'Simulacion sistema (hoja4)'!BH625</f>
        <v>0.97709357287093179</v>
      </c>
      <c r="D620" s="31">
        <f>'Simulacion sistema (hoja4)'!BI625</f>
        <v>0.98576415951307861</v>
      </c>
      <c r="E620" s="65">
        <f t="shared" si="21"/>
        <v>20298855.572693314</v>
      </c>
      <c r="F620" s="63"/>
      <c r="G620" s="63"/>
      <c r="H620" s="72"/>
      <c r="I620" s="12"/>
      <c r="J620" s="12"/>
      <c r="K620" s="12"/>
    </row>
    <row r="621" spans="2:11">
      <c r="B621" s="2">
        <f t="shared" si="22"/>
        <v>616</v>
      </c>
      <c r="C621" s="31">
        <f>'Simulacion sistema (hoja4)'!BH626</f>
        <v>0.96693445503224951</v>
      </c>
      <c r="D621" s="31">
        <f>'Simulacion sistema (hoja4)'!BI626</f>
        <v>0.98583258198327228</v>
      </c>
      <c r="E621" s="65">
        <f t="shared" si="21"/>
        <v>20300264.528199542</v>
      </c>
      <c r="F621" s="63"/>
      <c r="G621" s="63"/>
      <c r="H621" s="72"/>
      <c r="I621" s="12"/>
      <c r="J621" s="12"/>
      <c r="K621" s="12"/>
    </row>
    <row r="622" spans="2:11">
      <c r="B622" s="2">
        <f t="shared" si="22"/>
        <v>617</v>
      </c>
      <c r="C622" s="31">
        <f>'Simulacion sistema (hoja4)'!BH627</f>
        <v>0.98120110745853606</v>
      </c>
      <c r="D622" s="31">
        <f>'Simulacion sistema (hoja4)'!BI627</f>
        <v>0.9892071158359319</v>
      </c>
      <c r="E622" s="65">
        <f t="shared" si="21"/>
        <v>20369752.92929351</v>
      </c>
      <c r="F622" s="63"/>
      <c r="G622" s="63"/>
      <c r="H622" s="72"/>
      <c r="I622" s="12"/>
      <c r="J622" s="12"/>
      <c r="K622" s="12"/>
    </row>
    <row r="623" spans="2:11">
      <c r="B623" s="2">
        <f t="shared" si="22"/>
        <v>618</v>
      </c>
      <c r="C623" s="31">
        <f>'Simulacion sistema (hoja4)'!BH628</f>
        <v>0.97215636759765356</v>
      </c>
      <c r="D623" s="31">
        <f>'Simulacion sistema (hoja4)'!BI628</f>
        <v>0.9864994517212724</v>
      </c>
      <c r="E623" s="65">
        <f t="shared" si="21"/>
        <v>20313996.70984444</v>
      </c>
      <c r="F623" s="63"/>
      <c r="G623" s="63"/>
      <c r="H623" s="72"/>
      <c r="I623" s="12"/>
      <c r="J623" s="12"/>
      <c r="K623" s="12"/>
    </row>
    <row r="624" spans="2:11">
      <c r="B624" s="2">
        <f t="shared" si="22"/>
        <v>619</v>
      </c>
      <c r="C624" s="31">
        <f>'Simulacion sistema (hoja4)'!BH629</f>
        <v>0.9830497946101816</v>
      </c>
      <c r="D624" s="31">
        <f>'Simulacion sistema (hoja4)'!BI629</f>
        <v>0.98938455359938804</v>
      </c>
      <c r="E624" s="65">
        <f t="shared" si="21"/>
        <v>20373406.727718599</v>
      </c>
      <c r="F624" s="63"/>
      <c r="G624" s="63"/>
      <c r="H624" s="72"/>
      <c r="I624" s="12"/>
      <c r="J624" s="12"/>
      <c r="K624" s="12"/>
    </row>
    <row r="625" spans="2:11">
      <c r="B625" s="2">
        <f t="shared" si="22"/>
        <v>620</v>
      </c>
      <c r="C625" s="31">
        <f>'Simulacion sistema (hoja4)'!BH630</f>
        <v>0.97470441334605218</v>
      </c>
      <c r="D625" s="31">
        <f>'Simulacion sistema (hoja4)'!BI630</f>
        <v>0.98603961423281317</v>
      </c>
      <c r="E625" s="65">
        <f t="shared" si="21"/>
        <v>20304527.736282092</v>
      </c>
      <c r="F625" s="63"/>
      <c r="G625" s="63"/>
      <c r="H625" s="72"/>
      <c r="I625" s="12"/>
      <c r="J625" s="12"/>
      <c r="K625" s="12"/>
    </row>
    <row r="626" spans="2:11">
      <c r="B626" s="2">
        <f t="shared" si="22"/>
        <v>621</v>
      </c>
      <c r="C626" s="31">
        <f>'Simulacion sistema (hoja4)'!BH631</f>
        <v>0.97964778635409744</v>
      </c>
      <c r="D626" s="31">
        <f>'Simulacion sistema (hoja4)'!BI631</f>
        <v>0.98734874463322853</v>
      </c>
      <c r="E626" s="65">
        <f t="shared" si="21"/>
        <v>20331485.349487443</v>
      </c>
      <c r="F626" s="63"/>
      <c r="G626" s="63"/>
      <c r="H626" s="72"/>
      <c r="I626" s="12"/>
      <c r="J626" s="12"/>
      <c r="K626" s="12"/>
    </row>
    <row r="627" spans="2:11">
      <c r="B627" s="2">
        <f t="shared" si="22"/>
        <v>622</v>
      </c>
      <c r="C627" s="31">
        <f>'Simulacion sistema (hoja4)'!BH632</f>
        <v>0.97920927234852428</v>
      </c>
      <c r="D627" s="31">
        <f>'Simulacion sistema (hoja4)'!BI632</f>
        <v>0.98879924230427951</v>
      </c>
      <c r="E627" s="65">
        <f t="shared" si="21"/>
        <v>20361353.997529723</v>
      </c>
      <c r="F627" s="63"/>
      <c r="G627" s="63"/>
      <c r="H627" s="72"/>
      <c r="I627" s="12"/>
      <c r="J627" s="12"/>
      <c r="K627" s="12"/>
    </row>
    <row r="628" spans="2:11">
      <c r="B628" s="2">
        <f t="shared" si="22"/>
        <v>623</v>
      </c>
      <c r="C628" s="31">
        <f>'Simulacion sistema (hoja4)'!BH633</f>
        <v>0.97800267622192461</v>
      </c>
      <c r="D628" s="31">
        <f>'Simulacion sistema (hoja4)'!BI633</f>
        <v>0.98765817019397051</v>
      </c>
      <c r="E628" s="65">
        <f t="shared" si="21"/>
        <v>20337857.040634241</v>
      </c>
      <c r="F628" s="63"/>
      <c r="G628" s="63"/>
      <c r="H628" s="72"/>
      <c r="I628" s="12"/>
      <c r="J628" s="12"/>
      <c r="K628" s="12"/>
    </row>
    <row r="629" spans="2:11">
      <c r="B629" s="2">
        <f t="shared" si="22"/>
        <v>624</v>
      </c>
      <c r="C629" s="31">
        <f>'Simulacion sistema (hoja4)'!BH634</f>
        <v>0.97425493400548346</v>
      </c>
      <c r="D629" s="31">
        <f>'Simulacion sistema (hoja4)'!BI634</f>
        <v>0.98522456134997471</v>
      </c>
      <c r="E629" s="65">
        <f t="shared" si="21"/>
        <v>20287744.167318679</v>
      </c>
      <c r="F629" s="63"/>
      <c r="G629" s="63"/>
      <c r="H629" s="72"/>
      <c r="I629" s="12"/>
      <c r="J629" s="12"/>
      <c r="K629" s="12"/>
    </row>
    <row r="630" spans="2:11">
      <c r="B630" s="2">
        <f t="shared" si="22"/>
        <v>625</v>
      </c>
      <c r="C630" s="31">
        <f>'Simulacion sistema (hoja4)'!BH635</f>
        <v>0.97575320864126236</v>
      </c>
      <c r="D630" s="31">
        <f>'Simulacion sistema (hoja4)'!BI635</f>
        <v>0.98564497703401255</v>
      </c>
      <c r="E630" s="65">
        <f t="shared" si="21"/>
        <v>20296401.367084388</v>
      </c>
      <c r="F630" s="63"/>
      <c r="G630" s="63"/>
      <c r="H630" s="72"/>
      <c r="I630" s="12"/>
      <c r="J630" s="12"/>
      <c r="K630" s="12"/>
    </row>
    <row r="631" spans="2:11">
      <c r="B631" s="2">
        <f t="shared" si="22"/>
        <v>626</v>
      </c>
      <c r="C631" s="31">
        <f>'Simulacion sistema (hoja4)'!BH636</f>
        <v>0.97609007421578742</v>
      </c>
      <c r="D631" s="31">
        <f>'Simulacion sistema (hoja4)'!BI636</f>
        <v>0.98520082288406752</v>
      </c>
      <c r="E631" s="65">
        <f t="shared" si="21"/>
        <v>20287255.344828717</v>
      </c>
      <c r="F631" s="63"/>
      <c r="G631" s="63"/>
      <c r="H631" s="72"/>
      <c r="I631" s="12"/>
      <c r="J631" s="12"/>
      <c r="K631" s="12"/>
    </row>
    <row r="632" spans="2:11">
      <c r="B632" s="2">
        <f t="shared" si="22"/>
        <v>627</v>
      </c>
      <c r="C632" s="31">
        <f>'Simulacion sistema (hoja4)'!BH637</f>
        <v>0.98124990127052469</v>
      </c>
      <c r="D632" s="31">
        <f>'Simulacion sistema (hoja4)'!BI637</f>
        <v>0.98906453230282465</v>
      </c>
      <c r="E632" s="65">
        <f t="shared" si="21"/>
        <v>20366816.849179767</v>
      </c>
      <c r="F632" s="63"/>
      <c r="G632" s="63"/>
      <c r="H632" s="72"/>
      <c r="I632" s="12"/>
      <c r="J632" s="12"/>
      <c r="K632" s="12"/>
    </row>
    <row r="633" spans="2:11">
      <c r="B633" s="2">
        <f t="shared" si="22"/>
        <v>628</v>
      </c>
      <c r="C633" s="31">
        <f>'Simulacion sistema (hoja4)'!BH638</f>
        <v>0.97774262287465241</v>
      </c>
      <c r="D633" s="31">
        <f>'Simulacion sistema (hoja4)'!BI638</f>
        <v>0.98653687780290666</v>
      </c>
      <c r="E633" s="65">
        <f t="shared" si="21"/>
        <v>20314767.387717452</v>
      </c>
      <c r="F633" s="63"/>
      <c r="G633" s="63"/>
      <c r="H633" s="72"/>
      <c r="I633" s="12"/>
      <c r="J633" s="12"/>
      <c r="K633" s="12"/>
    </row>
    <row r="634" spans="2:11">
      <c r="B634" s="2">
        <f t="shared" si="22"/>
        <v>629</v>
      </c>
      <c r="C634" s="31">
        <f>'Simulacion sistema (hoja4)'!BH639</f>
        <v>0.97949571192617801</v>
      </c>
      <c r="D634" s="31">
        <f>'Simulacion sistema (hoja4)'!BI639</f>
        <v>0.98683359577898755</v>
      </c>
      <c r="E634" s="65">
        <f t="shared" si="21"/>
        <v>20320877.404280912</v>
      </c>
      <c r="F634" s="63"/>
      <c r="G634" s="63"/>
      <c r="H634" s="72"/>
      <c r="I634" s="12"/>
      <c r="J634" s="12"/>
      <c r="K634" s="12"/>
    </row>
    <row r="635" spans="2:11">
      <c r="B635" s="2">
        <f t="shared" si="22"/>
        <v>630</v>
      </c>
      <c r="C635" s="31">
        <f>'Simulacion sistema (hoja4)'!BH640</f>
        <v>0.97582771406241275</v>
      </c>
      <c r="D635" s="31">
        <f>'Simulacion sistema (hoja4)'!BI640</f>
        <v>0.98711616571584249</v>
      </c>
      <c r="E635" s="65">
        <f t="shared" si="21"/>
        <v>20326696.084420629</v>
      </c>
      <c r="F635" s="63"/>
      <c r="G635" s="63"/>
      <c r="H635" s="72"/>
      <c r="I635" s="12"/>
      <c r="J635" s="12"/>
      <c r="K635" s="12"/>
    </row>
    <row r="636" spans="2:11">
      <c r="B636" s="2">
        <f t="shared" si="22"/>
        <v>631</v>
      </c>
      <c r="C636" s="31">
        <f>'Simulacion sistema (hoja4)'!BH641</f>
        <v>0.98006996665510171</v>
      </c>
      <c r="D636" s="31">
        <f>'Simulacion sistema (hoja4)'!BI641</f>
        <v>0.98724541254014331</v>
      </c>
      <c r="E636" s="65">
        <f t="shared" si="21"/>
        <v>20329357.535026632</v>
      </c>
      <c r="F636" s="63"/>
      <c r="G636" s="63"/>
      <c r="H636" s="72"/>
      <c r="I636" s="12"/>
      <c r="J636" s="12"/>
      <c r="K636" s="12"/>
    </row>
    <row r="637" spans="2:11">
      <c r="B637" s="2">
        <f t="shared" si="22"/>
        <v>632</v>
      </c>
      <c r="C637" s="31">
        <f>'Simulacion sistema (hoja4)'!BH642</f>
        <v>0.97814374252094172</v>
      </c>
      <c r="D637" s="31">
        <f>'Simulacion sistema (hoja4)'!BI642</f>
        <v>0.98936483004762099</v>
      </c>
      <c r="E637" s="65">
        <f t="shared" si="21"/>
        <v>20373000.580340609</v>
      </c>
      <c r="F637" s="63"/>
      <c r="G637" s="63"/>
      <c r="H637" s="72"/>
      <c r="I637" s="12"/>
      <c r="J637" s="12"/>
      <c r="K637" s="12"/>
    </row>
    <row r="638" spans="2:11">
      <c r="B638" s="2">
        <f t="shared" si="22"/>
        <v>633</v>
      </c>
      <c r="C638" s="31">
        <f>'Simulacion sistema (hoja4)'!BH643</f>
        <v>0.96788563873498923</v>
      </c>
      <c r="D638" s="31">
        <f>'Simulacion sistema (hoja4)'!BI643</f>
        <v>0.98497600111409445</v>
      </c>
      <c r="E638" s="65">
        <f t="shared" si="21"/>
        <v>20282625.814941432</v>
      </c>
      <c r="F638" s="63"/>
      <c r="G638" s="63"/>
      <c r="H638" s="72"/>
      <c r="I638" s="12"/>
      <c r="J638" s="12"/>
      <c r="K638" s="12"/>
    </row>
    <row r="639" spans="2:11">
      <c r="B639" s="2">
        <f t="shared" si="22"/>
        <v>634</v>
      </c>
      <c r="C639" s="31">
        <f>'Simulacion sistema (hoja4)'!BH644</f>
        <v>0.98025301633843254</v>
      </c>
      <c r="D639" s="31">
        <f>'Simulacion sistema (hoja4)'!BI644</f>
        <v>0.98839603926108133</v>
      </c>
      <c r="E639" s="65">
        <f t="shared" si="21"/>
        <v>20353051.240464188</v>
      </c>
      <c r="F639" s="63"/>
      <c r="G639" s="63"/>
      <c r="H639" s="72"/>
      <c r="I639" s="12"/>
      <c r="J639" s="12"/>
      <c r="K639" s="12"/>
    </row>
    <row r="640" spans="2:11">
      <c r="B640" s="2">
        <f t="shared" si="22"/>
        <v>635</v>
      </c>
      <c r="C640" s="31">
        <f>'Simulacion sistema (hoja4)'!BH645</f>
        <v>0.97906549568682366</v>
      </c>
      <c r="D640" s="31">
        <f>'Simulacion sistema (hoja4)'!BI645</f>
        <v>0.98814653008832676</v>
      </c>
      <c r="E640" s="65">
        <f t="shared" si="21"/>
        <v>20347913.347578824</v>
      </c>
      <c r="F640" s="63"/>
      <c r="G640" s="63"/>
      <c r="H640" s="72"/>
      <c r="I640" s="12"/>
      <c r="J640" s="12"/>
      <c r="K640" s="12"/>
    </row>
    <row r="641" spans="2:11">
      <c r="B641" s="2">
        <f t="shared" si="22"/>
        <v>636</v>
      </c>
      <c r="C641" s="31">
        <f>'Simulacion sistema (hoja4)'!BH646</f>
        <v>0.97606498681008369</v>
      </c>
      <c r="D641" s="31">
        <f>'Simulacion sistema (hoja4)'!BI646</f>
        <v>0.98748198998959147</v>
      </c>
      <c r="E641" s="65">
        <f t="shared" si="21"/>
        <v>20334229.137865666</v>
      </c>
      <c r="F641" s="63"/>
      <c r="G641" s="63"/>
      <c r="H641" s="72"/>
      <c r="I641" s="12"/>
      <c r="J641" s="12"/>
      <c r="K641" s="12"/>
    </row>
    <row r="642" spans="2:11">
      <c r="B642" s="2">
        <f t="shared" si="22"/>
        <v>637</v>
      </c>
      <c r="C642" s="31">
        <f>'Simulacion sistema (hoja4)'!BH647</f>
        <v>0.97145238134535805</v>
      </c>
      <c r="D642" s="31">
        <f>'Simulacion sistema (hoja4)'!BI647</f>
        <v>0.9863057707083821</v>
      </c>
      <c r="E642" s="65">
        <f t="shared" si="21"/>
        <v>20310008.430427004</v>
      </c>
      <c r="F642" s="63"/>
      <c r="G642" s="63"/>
      <c r="H642" s="72"/>
      <c r="I642" s="12"/>
      <c r="J642" s="12"/>
      <c r="K642" s="12"/>
    </row>
    <row r="643" spans="2:11">
      <c r="B643" s="2">
        <f t="shared" si="22"/>
        <v>638</v>
      </c>
      <c r="C643" s="31">
        <f>'Simulacion sistema (hoja4)'!BH648</f>
        <v>0.97413813723152054</v>
      </c>
      <c r="D643" s="31">
        <f>'Simulacion sistema (hoja4)'!BI648</f>
        <v>0.98618953110397944</v>
      </c>
      <c r="E643" s="65">
        <f t="shared" si="21"/>
        <v>20307614.824493147</v>
      </c>
      <c r="F643" s="63"/>
      <c r="G643" s="63"/>
      <c r="H643" s="72"/>
      <c r="I643" s="12"/>
      <c r="J643" s="12"/>
      <c r="K643" s="12"/>
    </row>
    <row r="644" spans="2:11">
      <c r="B644" s="2">
        <f t="shared" si="22"/>
        <v>639</v>
      </c>
      <c r="C644" s="31">
        <f>'Simulacion sistema (hoja4)'!BH649</f>
        <v>0.9785621937962975</v>
      </c>
      <c r="D644" s="31">
        <f>'Simulacion sistema (hoja4)'!BI649</f>
        <v>0.98601613482952566</v>
      </c>
      <c r="E644" s="65">
        <f t="shared" si="21"/>
        <v>20304044.248409595</v>
      </c>
      <c r="F644" s="63"/>
      <c r="G644" s="63"/>
      <c r="H644" s="72"/>
      <c r="I644" s="12"/>
      <c r="J644" s="12"/>
      <c r="K644" s="12"/>
    </row>
    <row r="645" spans="2:11">
      <c r="B645" s="2">
        <f t="shared" si="22"/>
        <v>640</v>
      </c>
      <c r="C645" s="31">
        <f>'Simulacion sistema (hoja4)'!BH650</f>
        <v>0.97773655396039516</v>
      </c>
      <c r="D645" s="31">
        <f>'Simulacion sistema (hoja4)'!BI650</f>
        <v>0.98767665169002783</v>
      </c>
      <c r="E645" s="65">
        <f t="shared" si="21"/>
        <v>20338237.611601055</v>
      </c>
      <c r="F645" s="63"/>
      <c r="G645" s="63"/>
      <c r="H645" s="72"/>
      <c r="I645" s="12"/>
      <c r="J645" s="12"/>
      <c r="K645" s="12"/>
    </row>
    <row r="646" spans="2:11">
      <c r="B646" s="2">
        <f t="shared" si="22"/>
        <v>641</v>
      </c>
      <c r="C646" s="31">
        <f>'Simulacion sistema (hoja4)'!BH651</f>
        <v>0.97366898354103881</v>
      </c>
      <c r="D646" s="31">
        <f>'Simulacion sistema (hoja4)'!BI651</f>
        <v>0.98547716170195021</v>
      </c>
      <c r="E646" s="65">
        <f t="shared" si="21"/>
        <v>20292945.71376656</v>
      </c>
      <c r="F646" s="63"/>
      <c r="G646" s="63"/>
      <c r="H646" s="72"/>
      <c r="I646" s="12"/>
      <c r="J646" s="12"/>
      <c r="K646" s="12"/>
    </row>
    <row r="647" spans="2:11">
      <c r="B647" s="2">
        <f t="shared" si="22"/>
        <v>642</v>
      </c>
      <c r="C647" s="31">
        <f>'Simulacion sistema (hoja4)'!BH652</f>
        <v>0.9761208441075433</v>
      </c>
      <c r="D647" s="31">
        <f>'Simulacion sistema (hoja4)'!BI652</f>
        <v>0.98365483196715531</v>
      </c>
      <c r="E647" s="65">
        <f t="shared" ref="E647:E710" si="23">+D647*$F$1*$F$2</f>
        <v>20255420.299867664</v>
      </c>
      <c r="F647" s="63"/>
      <c r="G647" s="63"/>
      <c r="H647" s="72"/>
      <c r="I647" s="12"/>
      <c r="J647" s="12"/>
      <c r="K647" s="12"/>
    </row>
    <row r="648" spans="2:11">
      <c r="B648" s="2">
        <f t="shared" ref="B648:B711" si="24">+B647+1</f>
        <v>643</v>
      </c>
      <c r="C648" s="31">
        <f>'Simulacion sistema (hoja4)'!BH653</f>
        <v>0.97527077114359761</v>
      </c>
      <c r="D648" s="31">
        <f>'Simulacion sistema (hoja4)'!BI653</f>
        <v>0.98720865571337857</v>
      </c>
      <c r="E648" s="65">
        <f t="shared" si="23"/>
        <v>20328600.638449889</v>
      </c>
      <c r="F648" s="63"/>
      <c r="G648" s="63"/>
      <c r="H648" s="72"/>
      <c r="I648" s="12"/>
      <c r="J648" s="12"/>
      <c r="K648" s="12"/>
    </row>
    <row r="649" spans="2:11">
      <c r="B649" s="2">
        <f t="shared" si="24"/>
        <v>644</v>
      </c>
      <c r="C649" s="31">
        <f>'Simulacion sistema (hoja4)'!BH654</f>
        <v>0.97640742853827056</v>
      </c>
      <c r="D649" s="31">
        <f>'Simulacion sistema (hoja4)'!BI654</f>
        <v>0.98653164205657595</v>
      </c>
      <c r="E649" s="65">
        <f t="shared" si="23"/>
        <v>20314659.573229011</v>
      </c>
      <c r="F649" s="63"/>
      <c r="G649" s="63"/>
      <c r="H649" s="72"/>
      <c r="I649" s="12"/>
      <c r="J649" s="12"/>
      <c r="K649" s="12"/>
    </row>
    <row r="650" spans="2:11">
      <c r="B650" s="2">
        <f t="shared" si="24"/>
        <v>645</v>
      </c>
      <c r="C650" s="31">
        <f>'Simulacion sistema (hoja4)'!BH655</f>
        <v>0.97770468274431743</v>
      </c>
      <c r="D650" s="31">
        <f>'Simulacion sistema (hoja4)'!BI655</f>
        <v>0.98837013327324752</v>
      </c>
      <c r="E650" s="65">
        <f t="shared" si="23"/>
        <v>20352517.784362715</v>
      </c>
      <c r="F650" s="63"/>
      <c r="G650" s="63"/>
      <c r="H650" s="72"/>
      <c r="I650" s="12"/>
      <c r="J650" s="12"/>
      <c r="K650" s="12"/>
    </row>
    <row r="651" spans="2:11">
      <c r="B651" s="2">
        <f t="shared" si="24"/>
        <v>646</v>
      </c>
      <c r="C651" s="31">
        <f>'Simulacion sistema (hoja4)'!BH656</f>
        <v>0.97956017032391329</v>
      </c>
      <c r="D651" s="31">
        <f>'Simulacion sistema (hoja4)'!BI656</f>
        <v>0.98886696748769265</v>
      </c>
      <c r="E651" s="65">
        <f t="shared" si="23"/>
        <v>20362748.594506569</v>
      </c>
      <c r="F651" s="63"/>
      <c r="G651" s="63"/>
      <c r="H651" s="72"/>
      <c r="I651" s="12"/>
      <c r="J651" s="12"/>
      <c r="K651" s="12"/>
    </row>
    <row r="652" spans="2:11">
      <c r="B652" s="2">
        <f t="shared" si="24"/>
        <v>647</v>
      </c>
      <c r="C652" s="31">
        <f>'Simulacion sistema (hoja4)'!BH657</f>
        <v>0.98013245234900237</v>
      </c>
      <c r="D652" s="31">
        <f>'Simulacion sistema (hoja4)'!BI657</f>
        <v>0.98651566887891984</v>
      </c>
      <c r="E652" s="65">
        <f t="shared" si="23"/>
        <v>20314330.653554715</v>
      </c>
      <c r="F652" s="63"/>
      <c r="G652" s="63"/>
      <c r="H652" s="72"/>
      <c r="I652" s="12"/>
      <c r="J652" s="12"/>
      <c r="K652" s="12"/>
    </row>
    <row r="653" spans="2:11">
      <c r="B653" s="2">
        <f t="shared" si="24"/>
        <v>648</v>
      </c>
      <c r="C653" s="31">
        <f>'Simulacion sistema (hoja4)'!BH658</f>
        <v>0.97319229273346042</v>
      </c>
      <c r="D653" s="31">
        <f>'Simulacion sistema (hoja4)'!BI658</f>
        <v>0.98247839082802624</v>
      </c>
      <c r="E653" s="65">
        <f t="shared" si="23"/>
        <v>20231195.023930717</v>
      </c>
      <c r="F653" s="63"/>
      <c r="G653" s="63"/>
      <c r="H653" s="72"/>
      <c r="I653" s="12"/>
      <c r="J653" s="12"/>
      <c r="K653" s="12"/>
    </row>
    <row r="654" spans="2:11">
      <c r="B654" s="2">
        <f t="shared" si="24"/>
        <v>649</v>
      </c>
      <c r="C654" s="31">
        <f>'Simulacion sistema (hoja4)'!BH659</f>
        <v>0.97634320217347892</v>
      </c>
      <c r="D654" s="31">
        <f>'Simulacion sistema (hoja4)'!BI659</f>
        <v>0.98909925230278795</v>
      </c>
      <c r="E654" s="65">
        <f t="shared" si="23"/>
        <v>20367531.803419009</v>
      </c>
      <c r="F654" s="63"/>
      <c r="G654" s="63"/>
      <c r="H654" s="72"/>
      <c r="I654" s="12"/>
      <c r="J654" s="12"/>
      <c r="K654" s="12"/>
    </row>
    <row r="655" spans="2:11">
      <c r="B655" s="2">
        <f t="shared" si="24"/>
        <v>650</v>
      </c>
      <c r="C655" s="31">
        <f>'Simulacion sistema (hoja4)'!BH660</f>
        <v>0.97824015909504713</v>
      </c>
      <c r="D655" s="31">
        <f>'Simulacion sistema (hoja4)'!BI660</f>
        <v>0.98600927169676766</v>
      </c>
      <c r="E655" s="65">
        <f t="shared" si="23"/>
        <v>20303902.922779839</v>
      </c>
      <c r="F655" s="63"/>
      <c r="G655" s="63"/>
      <c r="H655" s="72"/>
      <c r="I655" s="12"/>
      <c r="J655" s="12"/>
      <c r="K655" s="12"/>
    </row>
    <row r="656" spans="2:11">
      <c r="B656" s="2">
        <f t="shared" si="24"/>
        <v>651</v>
      </c>
      <c r="C656" s="31">
        <f>'Simulacion sistema (hoja4)'!BH661</f>
        <v>0.98203083631610333</v>
      </c>
      <c r="D656" s="31">
        <f>'Simulacion sistema (hoja4)'!BI661</f>
        <v>0.98776298048682221</v>
      </c>
      <c r="E656" s="65">
        <f t="shared" si="23"/>
        <v>20340015.294184644</v>
      </c>
      <c r="F656" s="63"/>
      <c r="G656" s="63"/>
      <c r="H656" s="72"/>
      <c r="I656" s="12"/>
      <c r="J656" s="12"/>
      <c r="K656" s="12"/>
    </row>
    <row r="657" spans="2:11">
      <c r="B657" s="2">
        <f t="shared" si="24"/>
        <v>652</v>
      </c>
      <c r="C657" s="31">
        <f>'Simulacion sistema (hoja4)'!BH662</f>
        <v>0.97681753214677758</v>
      </c>
      <c r="D657" s="31">
        <f>'Simulacion sistema (hoja4)'!BI662</f>
        <v>0.98531511035971064</v>
      </c>
      <c r="E657" s="65">
        <f t="shared" si="23"/>
        <v>20289608.752527162</v>
      </c>
      <c r="F657" s="63"/>
      <c r="G657" s="63"/>
      <c r="H657" s="72"/>
      <c r="I657" s="12"/>
      <c r="J657" s="12"/>
      <c r="K657" s="12"/>
    </row>
    <row r="658" spans="2:11">
      <c r="B658" s="2">
        <f t="shared" si="24"/>
        <v>653</v>
      </c>
      <c r="C658" s="31">
        <f>'Simulacion sistema (hoja4)'!BH663</f>
        <v>0.97682406924363807</v>
      </c>
      <c r="D658" s="31">
        <f>'Simulacion sistema (hoja4)'!BI663</f>
        <v>0.98660213919730677</v>
      </c>
      <c r="E658" s="65">
        <f t="shared" si="23"/>
        <v>20316111.250350941</v>
      </c>
      <c r="F658" s="63"/>
      <c r="G658" s="63"/>
      <c r="H658" s="72"/>
      <c r="I658" s="12"/>
      <c r="J658" s="12"/>
      <c r="K658" s="12"/>
    </row>
    <row r="659" spans="2:11">
      <c r="B659" s="2">
        <f t="shared" si="24"/>
        <v>654</v>
      </c>
      <c r="C659" s="31">
        <f>'Simulacion sistema (hoja4)'!BH664</f>
        <v>0.98025381121580279</v>
      </c>
      <c r="D659" s="31">
        <f>'Simulacion sistema (hoja4)'!BI664</f>
        <v>0.98803705646425066</v>
      </c>
      <c r="E659" s="65">
        <f t="shared" si="23"/>
        <v>20345659.06671185</v>
      </c>
      <c r="F659" s="63"/>
      <c r="G659" s="63"/>
      <c r="H659" s="72"/>
      <c r="I659" s="12"/>
      <c r="J659" s="12"/>
      <c r="K659" s="12"/>
    </row>
    <row r="660" spans="2:11">
      <c r="B660" s="2">
        <f t="shared" si="24"/>
        <v>655</v>
      </c>
      <c r="C660" s="31">
        <f>'Simulacion sistema (hoja4)'!BH665</f>
        <v>0.97241302068880142</v>
      </c>
      <c r="D660" s="31">
        <f>'Simulacion sistema (hoja4)'!BI665</f>
        <v>0.98702551327055155</v>
      </c>
      <c r="E660" s="65">
        <f t="shared" si="23"/>
        <v>20324829.369267199</v>
      </c>
      <c r="F660" s="63"/>
      <c r="G660" s="63"/>
      <c r="H660" s="72"/>
      <c r="I660" s="12"/>
      <c r="J660" s="12"/>
      <c r="K660" s="12"/>
    </row>
    <row r="661" spans="2:11">
      <c r="B661" s="2">
        <f t="shared" si="24"/>
        <v>656</v>
      </c>
      <c r="C661" s="31">
        <f>'Simulacion sistema (hoja4)'!BH666</f>
        <v>0.98078345962557445</v>
      </c>
      <c r="D661" s="31">
        <f>'Simulacion sistema (hoja4)'!BI666</f>
        <v>0.9892206796847004</v>
      </c>
      <c r="E661" s="65">
        <f t="shared" si="23"/>
        <v>20370032.236067351</v>
      </c>
      <c r="F661" s="63"/>
      <c r="G661" s="63"/>
      <c r="H661" s="72"/>
      <c r="I661" s="12"/>
      <c r="J661" s="12"/>
      <c r="K661" s="12"/>
    </row>
    <row r="662" spans="2:11">
      <c r="B662" s="2">
        <f t="shared" si="24"/>
        <v>657</v>
      </c>
      <c r="C662" s="31">
        <f>'Simulacion sistema (hoja4)'!BH667</f>
        <v>0.97860080786036086</v>
      </c>
      <c r="D662" s="31">
        <f>'Simulacion sistema (hoja4)'!BI667</f>
        <v>0.98749251496830015</v>
      </c>
      <c r="E662" s="65">
        <f t="shared" si="23"/>
        <v>20334445.868227236</v>
      </c>
      <c r="F662" s="63"/>
      <c r="G662" s="63"/>
      <c r="H662" s="72"/>
      <c r="I662" s="12"/>
      <c r="J662" s="12"/>
      <c r="K662" s="12"/>
    </row>
    <row r="663" spans="2:11">
      <c r="B663" s="2">
        <f t="shared" si="24"/>
        <v>658</v>
      </c>
      <c r="C663" s="31">
        <f>'Simulacion sistema (hoja4)'!BH668</f>
        <v>0.97382525356863925</v>
      </c>
      <c r="D663" s="31">
        <f>'Simulacion sistema (hoja4)'!BI668</f>
        <v>0.98537660679656847</v>
      </c>
      <c r="E663" s="65">
        <f t="shared" si="23"/>
        <v>20290875.087154936</v>
      </c>
      <c r="F663" s="63"/>
      <c r="G663" s="63"/>
      <c r="H663" s="72"/>
      <c r="I663" s="12"/>
      <c r="J663" s="12"/>
      <c r="K663" s="12"/>
    </row>
    <row r="664" spans="2:11">
      <c r="B664" s="2">
        <f t="shared" si="24"/>
        <v>659</v>
      </c>
      <c r="C664" s="31">
        <f>'Simulacion sistema (hoja4)'!BH669</f>
        <v>0.97321749254884482</v>
      </c>
      <c r="D664" s="31">
        <f>'Simulacion sistema (hoja4)'!BI669</f>
        <v>0.98602555514941403</v>
      </c>
      <c r="E664" s="65">
        <f t="shared" si="23"/>
        <v>20304238.231636733</v>
      </c>
      <c r="F664" s="63"/>
      <c r="G664" s="63"/>
      <c r="H664" s="72"/>
      <c r="I664" s="12"/>
      <c r="J664" s="12"/>
      <c r="K664" s="12"/>
    </row>
    <row r="665" spans="2:11">
      <c r="B665" s="2">
        <f t="shared" si="24"/>
        <v>660</v>
      </c>
      <c r="C665" s="31">
        <f>'Simulacion sistema (hoja4)'!BH670</f>
        <v>0.96612550333187752</v>
      </c>
      <c r="D665" s="31">
        <f>'Simulacion sistema (hoja4)'!BI670</f>
        <v>0.98564612401714891</v>
      </c>
      <c r="E665" s="65">
        <f t="shared" si="23"/>
        <v>20296424.985761132</v>
      </c>
      <c r="F665" s="63"/>
      <c r="G665" s="63"/>
      <c r="H665" s="72"/>
      <c r="I665" s="12"/>
      <c r="J665" s="12"/>
      <c r="K665" s="12"/>
    </row>
    <row r="666" spans="2:11">
      <c r="B666" s="2">
        <f t="shared" si="24"/>
        <v>661</v>
      </c>
      <c r="C666" s="31">
        <f>'Simulacion sistema (hoja4)'!BH671</f>
        <v>0.97978968242259057</v>
      </c>
      <c r="D666" s="31">
        <f>'Simulacion sistema (hoja4)'!BI671</f>
        <v>0.99074699665550181</v>
      </c>
      <c r="E666" s="65">
        <f t="shared" si="23"/>
        <v>20401462.155130092</v>
      </c>
      <c r="F666" s="63"/>
      <c r="G666" s="63"/>
      <c r="H666" s="72"/>
      <c r="I666" s="12"/>
      <c r="J666" s="12"/>
      <c r="K666" s="12"/>
    </row>
    <row r="667" spans="2:11">
      <c r="B667" s="2">
        <f t="shared" si="24"/>
        <v>662</v>
      </c>
      <c r="C667" s="31">
        <f>'Simulacion sistema (hoja4)'!BH672</f>
        <v>0.97681921695216045</v>
      </c>
      <c r="D667" s="31">
        <f>'Simulacion sistema (hoja4)'!BI672</f>
        <v>0.98795780634273689</v>
      </c>
      <c r="E667" s="65">
        <f t="shared" si="23"/>
        <v>20344027.148209639</v>
      </c>
      <c r="F667" s="63"/>
      <c r="G667" s="63"/>
      <c r="H667" s="72"/>
      <c r="I667" s="12"/>
      <c r="J667" s="12"/>
      <c r="K667" s="12"/>
    </row>
    <row r="668" spans="2:11">
      <c r="B668" s="2">
        <f t="shared" si="24"/>
        <v>663</v>
      </c>
      <c r="C668" s="31">
        <f>'Simulacion sistema (hoja4)'!BH673</f>
        <v>0.97714805693906293</v>
      </c>
      <c r="D668" s="31">
        <f>'Simulacion sistema (hoja4)'!BI673</f>
        <v>0.98658366341266257</v>
      </c>
      <c r="E668" s="65">
        <f t="shared" si="23"/>
        <v>20315730.796993546</v>
      </c>
      <c r="F668" s="63"/>
      <c r="G668" s="63"/>
      <c r="H668" s="72"/>
      <c r="I668" s="12"/>
      <c r="J668" s="12"/>
      <c r="K668" s="12"/>
    </row>
    <row r="669" spans="2:11">
      <c r="B669" s="2">
        <f t="shared" si="24"/>
        <v>664</v>
      </c>
      <c r="C669" s="31">
        <f>'Simulacion sistema (hoja4)'!BH674</f>
        <v>0.97780079304302714</v>
      </c>
      <c r="D669" s="31">
        <f>'Simulacion sistema (hoja4)'!BI674</f>
        <v>0.98621703252150794</v>
      </c>
      <c r="E669" s="65">
        <f t="shared" si="23"/>
        <v>20308181.133682892</v>
      </c>
      <c r="F669" s="63"/>
      <c r="G669" s="63"/>
      <c r="H669" s="72"/>
      <c r="I669" s="12"/>
      <c r="J669" s="12"/>
      <c r="K669" s="12"/>
    </row>
    <row r="670" spans="2:11">
      <c r="B670" s="2">
        <f t="shared" si="24"/>
        <v>665</v>
      </c>
      <c r="C670" s="31">
        <f>'Simulacion sistema (hoja4)'!BH675</f>
        <v>0.97022192355824788</v>
      </c>
      <c r="D670" s="31">
        <f>'Simulacion sistema (hoja4)'!BI675</f>
        <v>0.98793269168509745</v>
      </c>
      <c r="E670" s="65">
        <f t="shared" si="23"/>
        <v>20343509.987179529</v>
      </c>
      <c r="F670" s="63"/>
      <c r="G670" s="63"/>
      <c r="H670" s="72"/>
      <c r="I670" s="12"/>
      <c r="J670" s="12"/>
      <c r="K670" s="12"/>
    </row>
    <row r="671" spans="2:11">
      <c r="B671" s="2">
        <f t="shared" si="24"/>
        <v>666</v>
      </c>
      <c r="C671" s="31">
        <f>'Simulacion sistema (hoja4)'!BH676</f>
        <v>0.97094875048136997</v>
      </c>
      <c r="D671" s="31">
        <f>'Simulacion sistema (hoja4)'!BI676</f>
        <v>0.98441935725201524</v>
      </c>
      <c r="E671" s="65">
        <f t="shared" si="23"/>
        <v>20271163.404533498</v>
      </c>
      <c r="F671" s="63"/>
      <c r="G671" s="63"/>
      <c r="H671" s="72"/>
      <c r="I671" s="12"/>
      <c r="J671" s="12"/>
      <c r="K671" s="12"/>
    </row>
    <row r="672" spans="2:11">
      <c r="B672" s="2">
        <f t="shared" si="24"/>
        <v>667</v>
      </c>
      <c r="C672" s="31">
        <f>'Simulacion sistema (hoja4)'!BH677</f>
        <v>0.97325148413144758</v>
      </c>
      <c r="D672" s="31">
        <f>'Simulacion sistema (hoja4)'!BI677</f>
        <v>0.9867969641650709</v>
      </c>
      <c r="E672" s="65">
        <f t="shared" si="23"/>
        <v>20320123.086087141</v>
      </c>
      <c r="F672" s="63"/>
      <c r="G672" s="63"/>
      <c r="H672" s="72"/>
      <c r="I672" s="12"/>
      <c r="J672" s="12"/>
      <c r="K672" s="12"/>
    </row>
    <row r="673" spans="2:11">
      <c r="B673" s="2">
        <f t="shared" si="24"/>
        <v>668</v>
      </c>
      <c r="C673" s="31">
        <f>'Simulacion sistema (hoja4)'!BH678</f>
        <v>0.97428188862087772</v>
      </c>
      <c r="D673" s="31">
        <f>'Simulacion sistema (hoja4)'!BI678</f>
        <v>0.98522465833292283</v>
      </c>
      <c r="E673" s="65">
        <f t="shared" si="23"/>
        <v>20287746.164391547</v>
      </c>
      <c r="F673" s="63"/>
      <c r="G673" s="63"/>
      <c r="H673" s="72"/>
      <c r="I673" s="12"/>
      <c r="J673" s="12"/>
      <c r="K673" s="12"/>
    </row>
    <row r="674" spans="2:11">
      <c r="B674" s="2">
        <f t="shared" si="24"/>
        <v>669</v>
      </c>
      <c r="C674" s="31">
        <f>'Simulacion sistema (hoja4)'!BH679</f>
        <v>0.9781910972067801</v>
      </c>
      <c r="D674" s="31">
        <f>'Simulacion sistema (hoja4)'!BI679</f>
        <v>0.98985341274610161</v>
      </c>
      <c r="E674" s="65">
        <f t="shared" si="23"/>
        <v>20383061.475267723</v>
      </c>
      <c r="F674" s="63"/>
      <c r="G674" s="63"/>
      <c r="H674" s="72"/>
      <c r="I674" s="12"/>
      <c r="J674" s="12"/>
      <c r="K674" s="12"/>
    </row>
    <row r="675" spans="2:11">
      <c r="B675" s="2">
        <f t="shared" si="24"/>
        <v>670</v>
      </c>
      <c r="C675" s="31">
        <f>'Simulacion sistema (hoja4)'!BH680</f>
        <v>0.9733380739080767</v>
      </c>
      <c r="D675" s="31">
        <f>'Simulacion sistema (hoja4)'!BI680</f>
        <v>0.98252873620668435</v>
      </c>
      <c r="E675" s="65">
        <f t="shared" si="23"/>
        <v>20232231.735968046</v>
      </c>
      <c r="F675" s="63"/>
      <c r="G675" s="63"/>
      <c r="H675" s="72"/>
      <c r="I675" s="12"/>
      <c r="J675" s="12"/>
      <c r="K675" s="12"/>
    </row>
    <row r="676" spans="2:11">
      <c r="B676" s="2">
        <f t="shared" si="24"/>
        <v>671</v>
      </c>
      <c r="C676" s="31">
        <f>'Simulacion sistema (hoja4)'!BH681</f>
        <v>0.97620249233035594</v>
      </c>
      <c r="D676" s="31">
        <f>'Simulacion sistema (hoja4)'!BI681</f>
        <v>0.98528285832989337</v>
      </c>
      <c r="E676" s="65">
        <f t="shared" si="23"/>
        <v>20288944.618729167</v>
      </c>
      <c r="F676" s="63"/>
      <c r="G676" s="63"/>
      <c r="H676" s="72"/>
      <c r="I676" s="12"/>
      <c r="J676" s="12"/>
      <c r="K676" s="12"/>
    </row>
    <row r="677" spans="2:11">
      <c r="B677" s="2">
        <f t="shared" si="24"/>
        <v>672</v>
      </c>
      <c r="C677" s="31">
        <f>'Simulacion sistema (hoja4)'!BH682</f>
        <v>0.97867999145433471</v>
      </c>
      <c r="D677" s="31">
        <f>'Simulacion sistema (hoja4)'!BI682</f>
        <v>0.98820918670504521</v>
      </c>
      <c r="E677" s="65">
        <f t="shared" si="23"/>
        <v>20349203.572630294</v>
      </c>
      <c r="F677" s="63"/>
      <c r="G677" s="63"/>
      <c r="H677" s="72"/>
      <c r="I677" s="12"/>
      <c r="J677" s="12"/>
      <c r="K677" s="12"/>
    </row>
    <row r="678" spans="2:11">
      <c r="B678" s="2">
        <f t="shared" si="24"/>
        <v>673</v>
      </c>
      <c r="C678" s="31">
        <f>'Simulacion sistema (hoja4)'!BH683</f>
        <v>0.97900081076439494</v>
      </c>
      <c r="D678" s="31">
        <f>'Simulacion sistema (hoja4)'!BI683</f>
        <v>0.98827672670465216</v>
      </c>
      <c r="E678" s="65">
        <f t="shared" si="23"/>
        <v>20350594.356302194</v>
      </c>
      <c r="F678" s="63"/>
      <c r="G678" s="63"/>
      <c r="H678" s="72"/>
      <c r="I678" s="12"/>
      <c r="J678" s="12"/>
      <c r="K678" s="12"/>
    </row>
    <row r="679" spans="2:11">
      <c r="B679" s="2">
        <f t="shared" si="24"/>
        <v>674</v>
      </c>
      <c r="C679" s="31">
        <f>'Simulacion sistema (hoja4)'!BH684</f>
        <v>0.97887833492767784</v>
      </c>
      <c r="D679" s="31">
        <f>'Simulacion sistema (hoja4)'!BI684</f>
        <v>0.98790247022948074</v>
      </c>
      <c r="E679" s="65">
        <f t="shared" si="23"/>
        <v>20342887.666965466</v>
      </c>
      <c r="F679" s="63"/>
      <c r="G679" s="63"/>
      <c r="H679" s="72"/>
      <c r="I679" s="12"/>
      <c r="J679" s="12"/>
      <c r="K679" s="12"/>
    </row>
    <row r="680" spans="2:11">
      <c r="B680" s="2">
        <f t="shared" si="24"/>
        <v>675</v>
      </c>
      <c r="C680" s="31">
        <f>'Simulacion sistema (hoja4)'!BH685</f>
        <v>0.97991335451539885</v>
      </c>
      <c r="D680" s="31">
        <f>'Simulacion sistema (hoja4)'!BI685</f>
        <v>0.98709167236120132</v>
      </c>
      <c r="E680" s="65">
        <f t="shared" si="23"/>
        <v>20326191.717261858</v>
      </c>
      <c r="F680" s="63"/>
      <c r="G680" s="63"/>
      <c r="H680" s="72"/>
      <c r="I680" s="12"/>
      <c r="J680" s="12"/>
      <c r="K680" s="12"/>
    </row>
    <row r="681" spans="2:11">
      <c r="B681" s="2">
        <f t="shared" si="24"/>
        <v>676</v>
      </c>
      <c r="C681" s="31">
        <f>'Simulacion sistema (hoja4)'!BH686</f>
        <v>0.97320108986827891</v>
      </c>
      <c r="D681" s="31">
        <f>'Simulacion sistema (hoja4)'!BI686</f>
        <v>0.9831383260856249</v>
      </c>
      <c r="E681" s="65">
        <f t="shared" si="23"/>
        <v>20244784.410755187</v>
      </c>
      <c r="F681" s="63"/>
      <c r="G681" s="63"/>
      <c r="H681" s="72"/>
      <c r="I681" s="12"/>
      <c r="J681" s="12"/>
      <c r="K681" s="12"/>
    </row>
    <row r="682" spans="2:11">
      <c r="B682" s="2">
        <f t="shared" si="24"/>
        <v>677</v>
      </c>
      <c r="C682" s="31">
        <f>'Simulacion sistema (hoja4)'!BH687</f>
        <v>0.98004821331194403</v>
      </c>
      <c r="D682" s="31">
        <f>'Simulacion sistema (hoja4)'!BI687</f>
        <v>0.98673296326124138</v>
      </c>
      <c r="E682" s="65">
        <f t="shared" si="23"/>
        <v>20318805.179475483</v>
      </c>
      <c r="F682" s="63"/>
      <c r="G682" s="63"/>
      <c r="H682" s="72"/>
      <c r="I682" s="12"/>
      <c r="J682" s="12"/>
      <c r="K682" s="12"/>
    </row>
    <row r="683" spans="2:11">
      <c r="B683" s="2">
        <f t="shared" si="24"/>
        <v>678</v>
      </c>
      <c r="C683" s="31">
        <f>'Simulacion sistema (hoja4)'!BH688</f>
        <v>0.97531222323892619</v>
      </c>
      <c r="D683" s="31">
        <f>'Simulacion sistema (hoja4)'!BI688</f>
        <v>0.98614543718845082</v>
      </c>
      <c r="E683" s="65">
        <f t="shared" si="23"/>
        <v>20306706.84258458</v>
      </c>
      <c r="F683" s="63"/>
      <c r="G683" s="63"/>
      <c r="H683" s="72"/>
      <c r="I683" s="12"/>
      <c r="J683" s="12"/>
      <c r="K683" s="12"/>
    </row>
    <row r="684" spans="2:11">
      <c r="B684" s="2">
        <f t="shared" si="24"/>
        <v>679</v>
      </c>
      <c r="C684" s="31">
        <f>'Simulacion sistema (hoja4)'!BH689</f>
        <v>0.97825470290152228</v>
      </c>
      <c r="D684" s="31">
        <f>'Simulacion sistema (hoja4)'!BI689</f>
        <v>0.98616813745851695</v>
      </c>
      <c r="E684" s="65">
        <f t="shared" si="23"/>
        <v>20307174.28654578</v>
      </c>
      <c r="F684" s="63"/>
      <c r="G684" s="63"/>
      <c r="H684" s="72"/>
      <c r="I684" s="12"/>
      <c r="J684" s="12"/>
      <c r="K684" s="12"/>
    </row>
    <row r="685" spans="2:11">
      <c r="B685" s="2">
        <f t="shared" si="24"/>
        <v>680</v>
      </c>
      <c r="C685" s="31">
        <f>'Simulacion sistema (hoja4)'!BH690</f>
        <v>0.97818605174382367</v>
      </c>
      <c r="D685" s="31">
        <f>'Simulacion sistema (hoja4)'!BI690</f>
        <v>0.98571963711270016</v>
      </c>
      <c r="E685" s="65">
        <f t="shared" si="23"/>
        <v>20297938.767424721</v>
      </c>
      <c r="F685" s="63"/>
      <c r="G685" s="63"/>
      <c r="H685" s="72"/>
      <c r="I685" s="12"/>
      <c r="J685" s="12"/>
      <c r="K685" s="12"/>
    </row>
    <row r="686" spans="2:11">
      <c r="B686" s="2">
        <f t="shared" si="24"/>
        <v>681</v>
      </c>
      <c r="C686" s="31">
        <f>'Simulacion sistema (hoja4)'!BH691</f>
        <v>0.97840377066389106</v>
      </c>
      <c r="D686" s="31">
        <f>'Simulacion sistema (hoja4)'!BI691</f>
        <v>0.98635945305791328</v>
      </c>
      <c r="E686" s="65">
        <f t="shared" si="23"/>
        <v>20311113.857368551</v>
      </c>
      <c r="F686" s="63"/>
      <c r="G686" s="63"/>
      <c r="H686" s="72"/>
      <c r="I686" s="12"/>
      <c r="J686" s="12"/>
      <c r="K686" s="12"/>
    </row>
    <row r="687" spans="2:11">
      <c r="B687" s="2">
        <f t="shared" si="24"/>
        <v>682</v>
      </c>
      <c r="C687" s="31">
        <f>'Simulacion sistema (hoja4)'!BH692</f>
        <v>0.97217450834626562</v>
      </c>
      <c r="D687" s="31">
        <f>'Simulacion sistema (hoja4)'!BI692</f>
        <v>0.98813187074865272</v>
      </c>
      <c r="E687" s="65">
        <f t="shared" si="23"/>
        <v>20347611.482456256</v>
      </c>
      <c r="F687" s="63"/>
      <c r="G687" s="63"/>
      <c r="H687" s="72"/>
      <c r="I687" s="12"/>
      <c r="J687" s="12"/>
      <c r="K687" s="12"/>
    </row>
    <row r="688" spans="2:11">
      <c r="B688" s="2">
        <f t="shared" si="24"/>
        <v>683</v>
      </c>
      <c r="C688" s="31">
        <f>'Simulacion sistema (hoja4)'!BH693</f>
        <v>0.97619365412823988</v>
      </c>
      <c r="D688" s="31">
        <f>'Simulacion sistema (hoja4)'!BI693</f>
        <v>0.98401860617856185</v>
      </c>
      <c r="E688" s="65">
        <f t="shared" si="23"/>
        <v>20262911.138428945</v>
      </c>
      <c r="F688" s="63"/>
      <c r="G688" s="63"/>
      <c r="H688" s="72"/>
      <c r="I688" s="12"/>
      <c r="J688" s="12"/>
      <c r="K688" s="12"/>
    </row>
    <row r="689" spans="2:11">
      <c r="B689" s="2">
        <f t="shared" si="24"/>
        <v>684</v>
      </c>
      <c r="C689" s="31">
        <f>'Simulacion sistema (hoja4)'!BH694</f>
        <v>0.96826806043627001</v>
      </c>
      <c r="D689" s="31">
        <f>'Simulacion sistema (hoja4)'!BI694</f>
        <v>0.98381627804358973</v>
      </c>
      <c r="E689" s="65">
        <f t="shared" si="23"/>
        <v>20258744.797473598</v>
      </c>
      <c r="F689" s="63"/>
      <c r="G689" s="63"/>
      <c r="H689" s="72"/>
      <c r="I689" s="12"/>
      <c r="J689" s="12"/>
      <c r="K689" s="12"/>
    </row>
    <row r="690" spans="2:11">
      <c r="B690" s="2">
        <f t="shared" si="24"/>
        <v>685</v>
      </c>
      <c r="C690" s="31">
        <f>'Simulacion sistema (hoja4)'!BH695</f>
        <v>0.97921198357915806</v>
      </c>
      <c r="D690" s="31">
        <f>'Simulacion sistema (hoja4)'!BI695</f>
        <v>0.98861135654666465</v>
      </c>
      <c r="E690" s="65">
        <f t="shared" si="23"/>
        <v>20357485.05400892</v>
      </c>
      <c r="F690" s="63"/>
      <c r="G690" s="63"/>
      <c r="H690" s="72"/>
      <c r="I690" s="12"/>
      <c r="J690" s="12"/>
      <c r="K690" s="12"/>
    </row>
    <row r="691" spans="2:11">
      <c r="B691" s="2">
        <f t="shared" si="24"/>
        <v>686</v>
      </c>
      <c r="C691" s="31">
        <f>'Simulacion sistema (hoja4)'!BH696</f>
        <v>0.9809354867083705</v>
      </c>
      <c r="D691" s="31">
        <f>'Simulacion sistema (hoja4)'!BI696</f>
        <v>0.9883681610069408</v>
      </c>
      <c r="E691" s="65">
        <f t="shared" si="23"/>
        <v>20352477.171454925</v>
      </c>
      <c r="F691" s="63"/>
      <c r="G691" s="63"/>
      <c r="H691" s="72"/>
      <c r="I691" s="12"/>
      <c r="J691" s="12"/>
      <c r="K691" s="12"/>
    </row>
    <row r="692" spans="2:11">
      <c r="B692" s="2">
        <f t="shared" si="24"/>
        <v>687</v>
      </c>
      <c r="C692" s="31">
        <f>'Simulacion sistema (hoja4)'!BH697</f>
        <v>0.97536868493667583</v>
      </c>
      <c r="D692" s="31">
        <f>'Simulacion sistema (hoja4)'!BI697</f>
        <v>0.98638627717661898</v>
      </c>
      <c r="E692" s="65">
        <f t="shared" si="23"/>
        <v>20311666.219620939</v>
      </c>
      <c r="F692" s="63"/>
      <c r="G692" s="63"/>
      <c r="H692" s="72"/>
      <c r="I692" s="12"/>
      <c r="J692" s="12"/>
      <c r="K692" s="12"/>
    </row>
    <row r="693" spans="2:11">
      <c r="B693" s="2">
        <f t="shared" si="24"/>
        <v>688</v>
      </c>
      <c r="C693" s="31">
        <f>'Simulacion sistema (hoja4)'!BH698</f>
        <v>0.98020030925937596</v>
      </c>
      <c r="D693" s="31">
        <f>'Simulacion sistema (hoja4)'!BI698</f>
        <v>0.98743661859328524</v>
      </c>
      <c r="E693" s="65">
        <f t="shared" si="23"/>
        <v>20333294.850072931</v>
      </c>
      <c r="F693" s="63"/>
      <c r="G693" s="63"/>
      <c r="H693" s="72"/>
      <c r="I693" s="12"/>
      <c r="J693" s="12"/>
      <c r="K693" s="12"/>
    </row>
    <row r="694" spans="2:11">
      <c r="B694" s="2">
        <f t="shared" si="24"/>
        <v>689</v>
      </c>
      <c r="C694" s="31">
        <f>'Simulacion sistema (hoja4)'!BH699</f>
        <v>0.97742317410388346</v>
      </c>
      <c r="D694" s="31">
        <f>'Simulacion sistema (hoja4)'!BI699</f>
        <v>0.98424707606656392</v>
      </c>
      <c r="E694" s="65">
        <f t="shared" si="23"/>
        <v>20267615.790362682</v>
      </c>
      <c r="F694" s="63"/>
      <c r="G694" s="63"/>
      <c r="H694" s="72"/>
      <c r="I694" s="12"/>
      <c r="J694" s="12"/>
      <c r="K694" s="12"/>
    </row>
    <row r="695" spans="2:11">
      <c r="B695" s="2">
        <f t="shared" si="24"/>
        <v>690</v>
      </c>
      <c r="C695" s="31">
        <f>'Simulacion sistema (hoja4)'!BH700</f>
        <v>0.97792507675765206</v>
      </c>
      <c r="D695" s="31">
        <f>'Simulacion sistema (hoja4)'!BI700</f>
        <v>0.98677318015147308</v>
      </c>
      <c r="E695" s="65">
        <f t="shared" si="23"/>
        <v>20319633.325679135</v>
      </c>
      <c r="F695" s="63"/>
      <c r="G695" s="63"/>
      <c r="H695" s="72"/>
      <c r="I695" s="12"/>
      <c r="J695" s="12"/>
      <c r="K695" s="12"/>
    </row>
    <row r="696" spans="2:11">
      <c r="B696" s="2">
        <f t="shared" si="24"/>
        <v>691</v>
      </c>
      <c r="C696" s="31">
        <f>'Simulacion sistema (hoja4)'!BH701</f>
        <v>0.97264767500255789</v>
      </c>
      <c r="D696" s="31">
        <f>'Simulacion sistema (hoja4)'!BI701</f>
        <v>0.9833440551456154</v>
      </c>
      <c r="E696" s="65">
        <f t="shared" si="23"/>
        <v>20249020.78355851</v>
      </c>
      <c r="F696" s="63"/>
      <c r="G696" s="63"/>
      <c r="H696" s="72"/>
      <c r="I696" s="12"/>
      <c r="J696" s="12"/>
      <c r="K696" s="12"/>
    </row>
    <row r="697" spans="2:11">
      <c r="B697" s="2">
        <f t="shared" si="24"/>
        <v>692</v>
      </c>
      <c r="C697" s="31">
        <f>'Simulacion sistema (hoja4)'!BH702</f>
        <v>0.97778277143745207</v>
      </c>
      <c r="D697" s="31">
        <f>'Simulacion sistema (hoja4)'!BI702</f>
        <v>0.98402764831148548</v>
      </c>
      <c r="E697" s="65">
        <f t="shared" si="23"/>
        <v>20263097.33403011</v>
      </c>
      <c r="F697" s="63"/>
      <c r="G697" s="63"/>
      <c r="H697" s="72"/>
      <c r="I697" s="12"/>
      <c r="J697" s="12"/>
      <c r="K697" s="12"/>
    </row>
    <row r="698" spans="2:11">
      <c r="B698" s="2">
        <f t="shared" si="24"/>
        <v>693</v>
      </c>
      <c r="C698" s="31">
        <f>'Simulacion sistema (hoja4)'!BH703</f>
        <v>0.97332734378803498</v>
      </c>
      <c r="D698" s="31">
        <f>'Simulacion sistema (hoja4)'!BI703</f>
        <v>0.98363173748538879</v>
      </c>
      <c r="E698" s="65">
        <f t="shared" si="23"/>
        <v>20254944.738299128</v>
      </c>
      <c r="F698" s="63"/>
      <c r="G698" s="63"/>
      <c r="H698" s="72"/>
      <c r="I698" s="12"/>
      <c r="J698" s="12"/>
      <c r="K698" s="12"/>
    </row>
    <row r="699" spans="2:11">
      <c r="B699" s="2">
        <f t="shared" si="24"/>
        <v>694</v>
      </c>
      <c r="C699" s="31">
        <f>'Simulacion sistema (hoja4)'!BH704</f>
        <v>0.9773165437959308</v>
      </c>
      <c r="D699" s="31">
        <f>'Simulacion sistema (hoja4)'!BI704</f>
        <v>0.98679827721361624</v>
      </c>
      <c r="E699" s="65">
        <f t="shared" si="23"/>
        <v>20320150.124382786</v>
      </c>
      <c r="F699" s="63"/>
      <c r="G699" s="63"/>
      <c r="H699" s="72"/>
      <c r="I699" s="12"/>
      <c r="J699" s="12"/>
      <c r="K699" s="12"/>
    </row>
    <row r="700" spans="2:11">
      <c r="B700" s="2">
        <f t="shared" si="24"/>
        <v>695</v>
      </c>
      <c r="C700" s="31">
        <f>'Simulacion sistema (hoja4)'!BH705</f>
        <v>0.98237421844035788</v>
      </c>
      <c r="D700" s="31">
        <f>'Simulacion sistema (hoja4)'!BI705</f>
        <v>0.99065081968165891</v>
      </c>
      <c r="E700" s="65">
        <f t="shared" si="23"/>
        <v>20399481.678884722</v>
      </c>
      <c r="F700" s="63"/>
      <c r="G700" s="63"/>
      <c r="H700" s="72"/>
      <c r="I700" s="12"/>
      <c r="J700" s="12"/>
      <c r="K700" s="12"/>
    </row>
    <row r="701" spans="2:11">
      <c r="B701" s="2">
        <f t="shared" si="24"/>
        <v>696</v>
      </c>
      <c r="C701" s="31">
        <f>'Simulacion sistema (hoja4)'!BH706</f>
        <v>0.98068759973555053</v>
      </c>
      <c r="D701" s="31">
        <f>'Simulacion sistema (hoja4)'!BI706</f>
        <v>0.98861521323635593</v>
      </c>
      <c r="E701" s="65">
        <f t="shared" si="23"/>
        <v>20357564.470963042</v>
      </c>
      <c r="F701" s="63"/>
      <c r="G701" s="63"/>
      <c r="H701" s="72"/>
      <c r="I701" s="12"/>
      <c r="J701" s="12"/>
      <c r="K701" s="12"/>
    </row>
    <row r="702" spans="2:11">
      <c r="B702" s="2">
        <f t="shared" si="24"/>
        <v>697</v>
      </c>
      <c r="C702" s="31">
        <f>'Simulacion sistema (hoja4)'!BH707</f>
        <v>0.97216171011106078</v>
      </c>
      <c r="D702" s="31">
        <f>'Simulacion sistema (hoja4)'!BI707</f>
        <v>0.98661981202781179</v>
      </c>
      <c r="E702" s="65">
        <f t="shared" si="23"/>
        <v>20316475.169276699</v>
      </c>
      <c r="F702" s="63"/>
      <c r="G702" s="63"/>
      <c r="H702" s="72"/>
      <c r="I702" s="12"/>
      <c r="J702" s="12"/>
      <c r="K702" s="12"/>
    </row>
    <row r="703" spans="2:11">
      <c r="B703" s="2">
        <f t="shared" si="24"/>
        <v>698</v>
      </c>
      <c r="C703" s="31">
        <f>'Simulacion sistema (hoja4)'!BH708</f>
        <v>0.97425352127535436</v>
      </c>
      <c r="D703" s="31">
        <f>'Simulacion sistema (hoja4)'!BI708</f>
        <v>0.9873740664707602</v>
      </c>
      <c r="E703" s="65">
        <f t="shared" si="23"/>
        <v>20332006.776765894</v>
      </c>
      <c r="F703" s="63"/>
      <c r="G703" s="63"/>
      <c r="H703" s="72"/>
      <c r="I703" s="12"/>
      <c r="J703" s="12"/>
      <c r="K703" s="12"/>
    </row>
    <row r="704" spans="2:11">
      <c r="B704" s="2">
        <f t="shared" si="24"/>
        <v>699</v>
      </c>
      <c r="C704" s="31">
        <f>'Simulacion sistema (hoja4)'!BH709</f>
        <v>0.97454929912712551</v>
      </c>
      <c r="D704" s="31">
        <f>'Simulacion sistema (hoja4)'!BI709</f>
        <v>0.98707414451638753</v>
      </c>
      <c r="E704" s="65">
        <f t="shared" si="23"/>
        <v>20325830.783881452</v>
      </c>
      <c r="F704" s="63"/>
      <c r="G704" s="63"/>
      <c r="H704" s="72"/>
      <c r="I704" s="12"/>
      <c r="J704" s="12"/>
      <c r="K704" s="12"/>
    </row>
    <row r="705" spans="2:11">
      <c r="B705" s="2">
        <f t="shared" si="24"/>
        <v>700</v>
      </c>
      <c r="C705" s="31">
        <f>'Simulacion sistema (hoja4)'!BH710</f>
        <v>0.98239635035022643</v>
      </c>
      <c r="D705" s="31">
        <f>'Simulacion sistema (hoja4)'!BI710</f>
        <v>0.98780313934453612</v>
      </c>
      <c r="E705" s="65">
        <f t="shared" si="23"/>
        <v>20340842.245382689</v>
      </c>
      <c r="F705" s="63"/>
      <c r="G705" s="63"/>
      <c r="H705" s="72"/>
      <c r="I705" s="12"/>
      <c r="J705" s="12"/>
      <c r="K705" s="12"/>
    </row>
    <row r="706" spans="2:11">
      <c r="B706" s="2">
        <f t="shared" si="24"/>
        <v>701</v>
      </c>
      <c r="C706" s="31">
        <f>'Simulacion sistema (hoja4)'!BH711</f>
        <v>0.97264815054672904</v>
      </c>
      <c r="D706" s="31">
        <f>'Simulacion sistema (hoja4)'!BI711</f>
        <v>0.98279798424989429</v>
      </c>
      <c r="E706" s="65">
        <f t="shared" si="23"/>
        <v>20237776.091673825</v>
      </c>
      <c r="F706" s="63"/>
      <c r="G706" s="63"/>
      <c r="H706" s="72"/>
      <c r="I706" s="12"/>
      <c r="J706" s="12"/>
      <c r="K706" s="12"/>
    </row>
    <row r="707" spans="2:11">
      <c r="B707" s="2">
        <f t="shared" si="24"/>
        <v>702</v>
      </c>
      <c r="C707" s="31">
        <f>'Simulacion sistema (hoja4)'!BH712</f>
        <v>0.98046355630274662</v>
      </c>
      <c r="D707" s="31">
        <f>'Simulacion sistema (hoja4)'!BI712</f>
        <v>0.98659064174804056</v>
      </c>
      <c r="E707" s="65">
        <f t="shared" si="23"/>
        <v>20315874.494875651</v>
      </c>
      <c r="F707" s="63"/>
      <c r="G707" s="63"/>
      <c r="H707" s="72"/>
      <c r="I707" s="12"/>
      <c r="J707" s="12"/>
      <c r="K707" s="12"/>
    </row>
    <row r="708" spans="2:11">
      <c r="B708" s="2">
        <f t="shared" si="24"/>
        <v>703</v>
      </c>
      <c r="C708" s="31">
        <f>'Simulacion sistema (hoja4)'!BH713</f>
        <v>0.97996991615801088</v>
      </c>
      <c r="D708" s="31">
        <f>'Simulacion sistema (hoja4)'!BI713</f>
        <v>0.98771444862949964</v>
      </c>
      <c r="E708" s="65">
        <f t="shared" si="23"/>
        <v>20339015.926178657</v>
      </c>
      <c r="F708" s="63"/>
      <c r="G708" s="63"/>
      <c r="H708" s="72"/>
      <c r="I708" s="12"/>
      <c r="J708" s="12"/>
      <c r="K708" s="12"/>
    </row>
    <row r="709" spans="2:11">
      <c r="B709" s="2">
        <f t="shared" si="24"/>
        <v>704</v>
      </c>
      <c r="C709" s="31">
        <f>'Simulacion sistema (hoja4)'!BH714</f>
        <v>0.97972280663991473</v>
      </c>
      <c r="D709" s="31">
        <f>'Simulacion sistema (hoja4)'!BI714</f>
        <v>0.98798212694682463</v>
      </c>
      <c r="E709" s="65">
        <f t="shared" si="23"/>
        <v>20344527.958089013</v>
      </c>
      <c r="F709" s="63"/>
      <c r="G709" s="63"/>
      <c r="H709" s="72"/>
      <c r="I709" s="12"/>
      <c r="J709" s="12"/>
      <c r="K709" s="12"/>
    </row>
    <row r="710" spans="2:11">
      <c r="B710" s="2">
        <f t="shared" si="24"/>
        <v>705</v>
      </c>
      <c r="C710" s="31">
        <f>'Simulacion sistema (hoja4)'!BH715</f>
        <v>0.97733440164167584</v>
      </c>
      <c r="D710" s="31">
        <f>'Simulacion sistema (hoja4)'!BI715</f>
        <v>0.98552930632274394</v>
      </c>
      <c r="E710" s="65">
        <f t="shared" si="23"/>
        <v>20294019.475797944</v>
      </c>
      <c r="F710" s="63"/>
      <c r="G710" s="63"/>
      <c r="H710" s="72"/>
      <c r="I710" s="12"/>
      <c r="J710" s="12"/>
      <c r="K710" s="12"/>
    </row>
    <row r="711" spans="2:11">
      <c r="B711" s="2">
        <f t="shared" si="24"/>
        <v>706</v>
      </c>
      <c r="C711" s="31">
        <f>'Simulacion sistema (hoja4)'!BH716</f>
        <v>0.98026041004744568</v>
      </c>
      <c r="D711" s="31">
        <f>'Simulacion sistema (hoja4)'!BI716</f>
        <v>0.99024431447918293</v>
      </c>
      <c r="E711" s="65">
        <f t="shared" ref="E711:E774" si="25">+D711*$F$1*$F$2</f>
        <v>20391110.923755337</v>
      </c>
      <c r="F711" s="63"/>
      <c r="G711" s="63"/>
      <c r="H711" s="72"/>
      <c r="I711" s="12"/>
      <c r="J711" s="12"/>
      <c r="K711" s="12"/>
    </row>
    <row r="712" spans="2:11">
      <c r="B712" s="2">
        <f t="shared" ref="B712:B775" si="26">+B711+1</f>
        <v>707</v>
      </c>
      <c r="C712" s="31">
        <f>'Simulacion sistema (hoja4)'!BH717</f>
        <v>0.98149859557482033</v>
      </c>
      <c r="D712" s="31">
        <f>'Simulacion sistema (hoja4)'!BI717</f>
        <v>0.98755384350797459</v>
      </c>
      <c r="E712" s="65">
        <f t="shared" si="25"/>
        <v>20335708.745516215</v>
      </c>
      <c r="F712" s="63"/>
      <c r="G712" s="63"/>
      <c r="H712" s="72"/>
      <c r="I712" s="12"/>
      <c r="J712" s="12"/>
      <c r="K712" s="12"/>
    </row>
    <row r="713" spans="2:11">
      <c r="B713" s="2">
        <f t="shared" si="26"/>
        <v>708</v>
      </c>
      <c r="C713" s="31">
        <f>'Simulacion sistema (hoja4)'!BH718</f>
        <v>0.97169542483395399</v>
      </c>
      <c r="D713" s="31">
        <f>'Simulacion sistema (hoja4)'!BI718</f>
        <v>0.98543018517002157</v>
      </c>
      <c r="E713" s="65">
        <f t="shared" si="25"/>
        <v>20291978.373021085</v>
      </c>
      <c r="F713" s="63"/>
      <c r="G713" s="63"/>
      <c r="H713" s="72"/>
      <c r="I713" s="12"/>
      <c r="J713" s="12"/>
      <c r="K713" s="12"/>
    </row>
    <row r="714" spans="2:11">
      <c r="B714" s="2">
        <f t="shared" si="26"/>
        <v>709</v>
      </c>
      <c r="C714" s="31">
        <f>'Simulacion sistema (hoja4)'!BH719</f>
        <v>0.9814981948322512</v>
      </c>
      <c r="D714" s="31">
        <f>'Simulacion sistema (hoja4)'!BI719</f>
        <v>0.98971984550675407</v>
      </c>
      <c r="E714" s="65">
        <f t="shared" si="25"/>
        <v>20380311.058675081</v>
      </c>
      <c r="F714" s="63"/>
      <c r="G714" s="63"/>
      <c r="H714" s="72"/>
      <c r="I714" s="12"/>
      <c r="J714" s="12"/>
      <c r="K714" s="12"/>
    </row>
    <row r="715" spans="2:11">
      <c r="B715" s="2">
        <f t="shared" si="26"/>
        <v>710</v>
      </c>
      <c r="C715" s="31">
        <f>'Simulacion sistema (hoja4)'!BH720</f>
        <v>0.96748448398291464</v>
      </c>
      <c r="D715" s="31">
        <f>'Simulacion sistema (hoja4)'!BI720</f>
        <v>0.98490046421948996</v>
      </c>
      <c r="E715" s="65">
        <f t="shared" si="25"/>
        <v>20281070.359207738</v>
      </c>
      <c r="F715" s="63"/>
      <c r="G715" s="63"/>
      <c r="H715" s="72"/>
      <c r="I715" s="12"/>
      <c r="J715" s="12"/>
      <c r="K715" s="12"/>
    </row>
    <row r="716" spans="2:11">
      <c r="B716" s="2">
        <f t="shared" si="26"/>
        <v>711</v>
      </c>
      <c r="C716" s="31">
        <f>'Simulacion sistema (hoja4)'!BH721</f>
        <v>0.98229535035960547</v>
      </c>
      <c r="D716" s="31">
        <f>'Simulacion sistema (hoja4)'!BI721</f>
        <v>0.98869726163185478</v>
      </c>
      <c r="E716" s="65">
        <f t="shared" si="25"/>
        <v>20359254.011523154</v>
      </c>
      <c r="F716" s="63"/>
      <c r="G716" s="63"/>
      <c r="H716" s="72"/>
      <c r="I716" s="12"/>
      <c r="J716" s="12"/>
      <c r="K716" s="12"/>
    </row>
    <row r="717" spans="2:11">
      <c r="B717" s="2">
        <f t="shared" si="26"/>
        <v>712</v>
      </c>
      <c r="C717" s="31">
        <f>'Simulacion sistema (hoja4)'!BH722</f>
        <v>0.97888207861752241</v>
      </c>
      <c r="D717" s="31">
        <f>'Simulacion sistema (hoja4)'!BI722</f>
        <v>0.98629634343755856</v>
      </c>
      <c r="E717" s="65">
        <f t="shared" si="25"/>
        <v>20309814.304066204</v>
      </c>
      <c r="F717" s="63"/>
      <c r="G717" s="63"/>
      <c r="H717" s="72"/>
      <c r="I717" s="12"/>
      <c r="J717" s="12"/>
      <c r="K717" s="12"/>
    </row>
    <row r="718" spans="2:11">
      <c r="B718" s="2">
        <f t="shared" si="26"/>
        <v>713</v>
      </c>
      <c r="C718" s="31">
        <f>'Simulacion sistema (hoja4)'!BH723</f>
        <v>0.98122847788687073</v>
      </c>
      <c r="D718" s="31">
        <f>'Simulacion sistema (hoja4)'!BI723</f>
        <v>0.98627357480231004</v>
      </c>
      <c r="E718" s="65">
        <f t="shared" si="25"/>
        <v>20309345.45232917</v>
      </c>
      <c r="F718" s="63"/>
      <c r="G718" s="63"/>
      <c r="H718" s="72"/>
      <c r="I718" s="12"/>
      <c r="J718" s="12"/>
      <c r="K718" s="12"/>
    </row>
    <row r="719" spans="2:11">
      <c r="B719" s="2">
        <f t="shared" si="26"/>
        <v>714</v>
      </c>
      <c r="C719" s="31">
        <f>'Simulacion sistema (hoja4)'!BH724</f>
        <v>0.97852801284017099</v>
      </c>
      <c r="D719" s="31">
        <f>'Simulacion sistema (hoja4)'!BI724</f>
        <v>0.98624890208531424</v>
      </c>
      <c r="E719" s="65">
        <f t="shared" si="25"/>
        <v>20308837.391740791</v>
      </c>
      <c r="F719" s="63"/>
      <c r="G719" s="63"/>
      <c r="H719" s="72"/>
      <c r="I719" s="12"/>
      <c r="J719" s="12"/>
      <c r="K719" s="12"/>
    </row>
    <row r="720" spans="2:11">
      <c r="B720" s="2">
        <f t="shared" si="26"/>
        <v>715</v>
      </c>
      <c r="C720" s="31">
        <f>'Simulacion sistema (hoja4)'!BH725</f>
        <v>0.97486804210813194</v>
      </c>
      <c r="D720" s="31">
        <f>'Simulacion sistema (hoja4)'!BI725</f>
        <v>0.98467352313155643</v>
      </c>
      <c r="E720" s="65">
        <f t="shared" si="25"/>
        <v>20276397.18832501</v>
      </c>
      <c r="F720" s="63"/>
      <c r="G720" s="63"/>
      <c r="H720" s="72"/>
      <c r="I720" s="12"/>
      <c r="J720" s="12"/>
      <c r="K720" s="12"/>
    </row>
    <row r="721" spans="2:11">
      <c r="B721" s="2">
        <f t="shared" si="26"/>
        <v>716</v>
      </c>
      <c r="C721" s="31">
        <f>'Simulacion sistema (hoja4)'!BH726</f>
        <v>0.98231623888739417</v>
      </c>
      <c r="D721" s="31">
        <f>'Simulacion sistema (hoja4)'!BI726</f>
        <v>0.98589734962383635</v>
      </c>
      <c r="E721" s="65">
        <f t="shared" si="25"/>
        <v>20301598.22345404</v>
      </c>
      <c r="F721" s="63"/>
      <c r="G721" s="63"/>
      <c r="H721" s="72"/>
      <c r="I721" s="12"/>
      <c r="J721" s="12"/>
      <c r="K721" s="12"/>
    </row>
    <row r="722" spans="2:11">
      <c r="B722" s="2">
        <f t="shared" si="26"/>
        <v>717</v>
      </c>
      <c r="C722" s="31">
        <f>'Simulacion sistema (hoja4)'!BH727</f>
        <v>0.97080574314185264</v>
      </c>
      <c r="D722" s="31">
        <f>'Simulacion sistema (hoja4)'!BI727</f>
        <v>0.98284201703526108</v>
      </c>
      <c r="E722" s="65">
        <f t="shared" si="25"/>
        <v>20238682.814790096</v>
      </c>
      <c r="F722" s="63"/>
      <c r="G722" s="63"/>
      <c r="H722" s="72"/>
      <c r="I722" s="12"/>
      <c r="J722" s="12"/>
      <c r="K722" s="12"/>
    </row>
    <row r="723" spans="2:11">
      <c r="B723" s="2">
        <f t="shared" si="26"/>
        <v>718</v>
      </c>
      <c r="C723" s="31">
        <f>'Simulacion sistema (hoja4)'!BH728</f>
        <v>0.9760808100162971</v>
      </c>
      <c r="D723" s="31">
        <f>'Simulacion sistema (hoja4)'!BI728</f>
        <v>0.98661155499312625</v>
      </c>
      <c r="E723" s="65">
        <f t="shared" si="25"/>
        <v>20316305.140418455</v>
      </c>
      <c r="F723" s="63"/>
      <c r="G723" s="63"/>
      <c r="H723" s="72"/>
      <c r="I723" s="12"/>
      <c r="J723" s="12"/>
      <c r="K723" s="12"/>
    </row>
    <row r="724" spans="2:11">
      <c r="B724" s="2">
        <f t="shared" si="26"/>
        <v>719</v>
      </c>
      <c r="C724" s="31">
        <f>'Simulacion sistema (hoja4)'!BH729</f>
        <v>0.9776052375283063</v>
      </c>
      <c r="D724" s="31">
        <f>'Simulacion sistema (hoja4)'!BI729</f>
        <v>0.98492746840852419</v>
      </c>
      <c r="E724" s="65">
        <f t="shared" si="25"/>
        <v>20281626.42946833</v>
      </c>
      <c r="F724" s="63"/>
      <c r="G724" s="63"/>
      <c r="H724" s="72"/>
      <c r="I724" s="12"/>
      <c r="J724" s="12"/>
      <c r="K724" s="12"/>
    </row>
    <row r="725" spans="2:11">
      <c r="B725" s="2">
        <f t="shared" si="26"/>
        <v>720</v>
      </c>
      <c r="C725" s="31">
        <f>'Simulacion sistema (hoja4)'!BH730</f>
        <v>0.97617170546259535</v>
      </c>
      <c r="D725" s="31">
        <f>'Simulacion sistema (hoja4)'!BI730</f>
        <v>0.98832650788525322</v>
      </c>
      <c r="E725" s="65">
        <f t="shared" si="25"/>
        <v>20351619.450373136</v>
      </c>
      <c r="F725" s="63"/>
      <c r="G725" s="63"/>
      <c r="H725" s="72"/>
      <c r="I725" s="12"/>
      <c r="J725" s="12"/>
      <c r="K725" s="12"/>
    </row>
    <row r="726" spans="2:11">
      <c r="B726" s="2">
        <f t="shared" si="26"/>
        <v>721</v>
      </c>
      <c r="C726" s="31">
        <f>'Simulacion sistema (hoja4)'!BH731</f>
        <v>0.97375807935437086</v>
      </c>
      <c r="D726" s="31">
        <f>'Simulacion sistema (hoja4)'!BI731</f>
        <v>0.98510597343362138</v>
      </c>
      <c r="E726" s="65">
        <f t="shared" si="25"/>
        <v>20285302.204945132</v>
      </c>
      <c r="F726" s="63"/>
      <c r="G726" s="63"/>
      <c r="H726" s="72"/>
      <c r="I726" s="12"/>
      <c r="J726" s="12"/>
      <c r="K726" s="12"/>
    </row>
    <row r="727" spans="2:11">
      <c r="B727" s="2">
        <f t="shared" si="26"/>
        <v>722</v>
      </c>
      <c r="C727" s="31">
        <f>'Simulacion sistema (hoja4)'!BH732</f>
        <v>0.96797530253550834</v>
      </c>
      <c r="D727" s="31">
        <f>'Simulacion sistema (hoja4)'!BI732</f>
        <v>0.98615495761672722</v>
      </c>
      <c r="E727" s="65">
        <f t="shared" si="25"/>
        <v>20306902.887243647</v>
      </c>
      <c r="F727" s="63"/>
      <c r="G727" s="63"/>
      <c r="H727" s="72"/>
      <c r="I727" s="12"/>
      <c r="J727" s="12"/>
      <c r="K727" s="12"/>
    </row>
    <row r="728" spans="2:11">
      <c r="B728" s="2">
        <f t="shared" si="26"/>
        <v>723</v>
      </c>
      <c r="C728" s="31">
        <f>'Simulacion sistema (hoja4)'!BH733</f>
        <v>0.97609149780927718</v>
      </c>
      <c r="D728" s="31">
        <f>'Simulacion sistema (hoja4)'!BI733</f>
        <v>0.98583877193892644</v>
      </c>
      <c r="E728" s="65">
        <f t="shared" si="25"/>
        <v>20300391.991766375</v>
      </c>
      <c r="F728" s="63"/>
      <c r="G728" s="63"/>
      <c r="H728" s="72"/>
      <c r="I728" s="12"/>
      <c r="J728" s="12"/>
      <c r="K728" s="12"/>
    </row>
    <row r="729" spans="2:11">
      <c r="B729" s="2">
        <f t="shared" si="26"/>
        <v>724</v>
      </c>
      <c r="C729" s="31">
        <f>'Simulacion sistema (hoja4)'!BH734</f>
        <v>0.97185866634806328</v>
      </c>
      <c r="D729" s="31">
        <f>'Simulacion sistema (hoja4)'!BI734</f>
        <v>0.98743816929134731</v>
      </c>
      <c r="E729" s="65">
        <f t="shared" si="25"/>
        <v>20333326.782047424</v>
      </c>
      <c r="F729" s="63"/>
      <c r="G729" s="63"/>
      <c r="H729" s="72"/>
      <c r="I729" s="12"/>
      <c r="J729" s="12"/>
      <c r="K729" s="12"/>
    </row>
    <row r="730" spans="2:11">
      <c r="B730" s="2">
        <f t="shared" si="26"/>
        <v>725</v>
      </c>
      <c r="C730" s="31">
        <f>'Simulacion sistema (hoja4)'!BH735</f>
        <v>0.97994075721181217</v>
      </c>
      <c r="D730" s="31">
        <f>'Simulacion sistema (hoja4)'!BI735</f>
        <v>0.98762154734237273</v>
      </c>
      <c r="E730" s="65">
        <f t="shared" si="25"/>
        <v>20337102.902874138</v>
      </c>
      <c r="F730" s="63"/>
      <c r="G730" s="63"/>
      <c r="H730" s="72"/>
      <c r="I730" s="12"/>
      <c r="J730" s="12"/>
      <c r="K730" s="12"/>
    </row>
    <row r="731" spans="2:11">
      <c r="B731" s="2">
        <f t="shared" si="26"/>
        <v>726</v>
      </c>
      <c r="C731" s="31">
        <f>'Simulacion sistema (hoja4)'!BH736</f>
        <v>0.9745085804193826</v>
      </c>
      <c r="D731" s="31">
        <f>'Simulacion sistema (hoja4)'!BI736</f>
        <v>0.9862745611742364</v>
      </c>
      <c r="E731" s="65">
        <f t="shared" si="25"/>
        <v>20309365.763699878</v>
      </c>
      <c r="F731" s="63"/>
      <c r="G731" s="63"/>
      <c r="H731" s="72"/>
      <c r="I731" s="12"/>
      <c r="J731" s="12"/>
      <c r="K731" s="12"/>
    </row>
    <row r="732" spans="2:11">
      <c r="B732" s="2">
        <f t="shared" si="26"/>
        <v>727</v>
      </c>
      <c r="C732" s="31">
        <f>'Simulacion sistema (hoja4)'!BH737</f>
        <v>0.97853518416863949</v>
      </c>
      <c r="D732" s="31">
        <f>'Simulacion sistema (hoja4)'!BI737</f>
        <v>0.98706156549458479</v>
      </c>
      <c r="E732" s="65">
        <f t="shared" si="25"/>
        <v>20325571.756664492</v>
      </c>
      <c r="F732" s="63"/>
      <c r="G732" s="63"/>
      <c r="H732" s="72"/>
      <c r="I732" s="12"/>
      <c r="J732" s="12"/>
      <c r="K732" s="12"/>
    </row>
    <row r="733" spans="2:11">
      <c r="B733" s="2">
        <f t="shared" si="26"/>
        <v>728</v>
      </c>
      <c r="C733" s="31">
        <f>'Simulacion sistema (hoja4)'!BH738</f>
        <v>0.98349007702587798</v>
      </c>
      <c r="D733" s="31">
        <f>'Simulacion sistema (hoja4)'!BI738</f>
        <v>0.98907481165670619</v>
      </c>
      <c r="E733" s="65">
        <f t="shared" si="25"/>
        <v>20367028.521634895</v>
      </c>
      <c r="F733" s="63"/>
      <c r="G733" s="63"/>
      <c r="H733" s="72"/>
      <c r="I733" s="12"/>
      <c r="J733" s="12"/>
      <c r="K733" s="12"/>
    </row>
    <row r="734" spans="2:11">
      <c r="B734" s="2">
        <f t="shared" si="26"/>
        <v>729</v>
      </c>
      <c r="C734" s="31">
        <f>'Simulacion sistema (hoja4)'!BH739</f>
        <v>0.97954505778350009</v>
      </c>
      <c r="D734" s="31">
        <f>'Simulacion sistema (hoja4)'!BI739</f>
        <v>0.98642822305169997</v>
      </c>
      <c r="E734" s="65">
        <f t="shared" si="25"/>
        <v>20312529.969080605</v>
      </c>
      <c r="F734" s="63"/>
      <c r="G734" s="63"/>
      <c r="H734" s="72"/>
      <c r="I734" s="12"/>
      <c r="J734" s="12"/>
      <c r="K734" s="12"/>
    </row>
    <row r="735" spans="2:11">
      <c r="B735" s="2">
        <f t="shared" si="26"/>
        <v>730</v>
      </c>
      <c r="C735" s="31">
        <f>'Simulacion sistema (hoja4)'!BH740</f>
        <v>0.97455415899289288</v>
      </c>
      <c r="D735" s="31">
        <f>'Simulacion sistema (hoja4)'!BI740</f>
        <v>0.98541858372971158</v>
      </c>
      <c r="E735" s="65">
        <f t="shared" si="25"/>
        <v>20291739.476162221</v>
      </c>
      <c r="F735" s="63"/>
      <c r="G735" s="63"/>
      <c r="H735" s="72"/>
      <c r="I735" s="12"/>
      <c r="J735" s="12"/>
      <c r="K735" s="12"/>
    </row>
    <row r="736" spans="2:11">
      <c r="B736" s="2">
        <f t="shared" si="26"/>
        <v>731</v>
      </c>
      <c r="C736" s="31">
        <f>'Simulacion sistema (hoja4)'!BH741</f>
        <v>0.96656486551539633</v>
      </c>
      <c r="D736" s="31">
        <f>'Simulacion sistema (hoja4)'!BI741</f>
        <v>0.98557080438940525</v>
      </c>
      <c r="E736" s="65">
        <f t="shared" si="25"/>
        <v>20294874.003986631</v>
      </c>
      <c r="F736" s="63"/>
      <c r="G736" s="63"/>
      <c r="H736" s="72"/>
      <c r="I736" s="12"/>
      <c r="J736" s="12"/>
      <c r="K736" s="12"/>
    </row>
    <row r="737" spans="2:11">
      <c r="B737" s="2">
        <f t="shared" si="26"/>
        <v>732</v>
      </c>
      <c r="C737" s="31">
        <f>'Simulacion sistema (hoja4)'!BH742</f>
        <v>0.97871231536167236</v>
      </c>
      <c r="D737" s="31">
        <f>'Simulacion sistema (hoja4)'!BI742</f>
        <v>0.98638401774534146</v>
      </c>
      <c r="E737" s="65">
        <f t="shared" si="25"/>
        <v>20311619.693412073</v>
      </c>
      <c r="F737" s="63"/>
      <c r="G737" s="63"/>
      <c r="H737" s="72"/>
      <c r="I737" s="12"/>
      <c r="J737" s="12"/>
      <c r="K737" s="12"/>
    </row>
    <row r="738" spans="2:11">
      <c r="B738" s="2">
        <f t="shared" si="26"/>
        <v>733</v>
      </c>
      <c r="C738" s="31">
        <f>'Simulacion sistema (hoja4)'!BH743</f>
        <v>0.9733010207826297</v>
      </c>
      <c r="D738" s="31">
        <f>'Simulacion sistema (hoja4)'!BI743</f>
        <v>0.98468066407065147</v>
      </c>
      <c r="E738" s="65">
        <f t="shared" si="25"/>
        <v>20276544.234542854</v>
      </c>
      <c r="F738" s="63"/>
      <c r="G738" s="63"/>
      <c r="H738" s="72"/>
      <c r="I738" s="12"/>
      <c r="J738" s="12"/>
      <c r="K738" s="12"/>
    </row>
    <row r="739" spans="2:11">
      <c r="B739" s="2">
        <f t="shared" si="26"/>
        <v>734</v>
      </c>
      <c r="C739" s="31">
        <f>'Simulacion sistema (hoja4)'!BH744</f>
        <v>0.977439983774955</v>
      </c>
      <c r="D739" s="31">
        <f>'Simulacion sistema (hoja4)'!BI744</f>
        <v>0.98718723214042692</v>
      </c>
      <c r="E739" s="65">
        <f t="shared" si="25"/>
        <v>20328159.484235674</v>
      </c>
      <c r="F739" s="63"/>
      <c r="G739" s="63"/>
      <c r="H739" s="72"/>
      <c r="I739" s="12"/>
      <c r="J739" s="12"/>
      <c r="K739" s="12"/>
    </row>
    <row r="740" spans="2:11">
      <c r="B740" s="2">
        <f t="shared" si="26"/>
        <v>735</v>
      </c>
      <c r="C740" s="31">
        <f>'Simulacion sistema (hoja4)'!BH745</f>
        <v>0.97401098480535242</v>
      </c>
      <c r="D740" s="31">
        <f>'Simulacion sistema (hoja4)'!BI745</f>
        <v>0.98537959328714408</v>
      </c>
      <c r="E740" s="65">
        <f t="shared" si="25"/>
        <v>20290936.584968869</v>
      </c>
      <c r="F740" s="63"/>
      <c r="G740" s="63"/>
      <c r="H740" s="72"/>
      <c r="I740" s="12"/>
      <c r="J740" s="12"/>
      <c r="K740" s="12"/>
    </row>
    <row r="741" spans="2:11">
      <c r="B741" s="2">
        <f t="shared" si="26"/>
        <v>736</v>
      </c>
      <c r="C741" s="31">
        <f>'Simulacion sistema (hoja4)'!BH746</f>
        <v>0.97804230301743245</v>
      </c>
      <c r="D741" s="31">
        <f>'Simulacion sistema (hoja4)'!BI746</f>
        <v>0.9866269088291193</v>
      </c>
      <c r="E741" s="65">
        <f t="shared" si="25"/>
        <v>20316621.306609225</v>
      </c>
      <c r="F741" s="63"/>
      <c r="G741" s="63"/>
      <c r="H741" s="72"/>
      <c r="I741" s="12"/>
      <c r="J741" s="12"/>
      <c r="K741" s="12"/>
    </row>
    <row r="742" spans="2:11">
      <c r="B742" s="2">
        <f t="shared" si="26"/>
        <v>737</v>
      </c>
      <c r="C742" s="31">
        <f>'Simulacion sistema (hoja4)'!BH747</f>
        <v>0.9770832638137148</v>
      </c>
      <c r="D742" s="31">
        <f>'Simulacion sistema (hoja4)'!BI747</f>
        <v>0.98474868835160212</v>
      </c>
      <c r="E742" s="65">
        <f t="shared" si="25"/>
        <v>20277944.990536191</v>
      </c>
      <c r="F742" s="63"/>
      <c r="G742" s="63"/>
      <c r="H742" s="72"/>
      <c r="I742" s="12"/>
      <c r="J742" s="12"/>
      <c r="K742" s="12"/>
    </row>
    <row r="743" spans="2:11">
      <c r="B743" s="2">
        <f t="shared" si="26"/>
        <v>738</v>
      </c>
      <c r="C743" s="31">
        <f>'Simulacion sistema (hoja4)'!BH748</f>
        <v>0.97016610541847614</v>
      </c>
      <c r="D743" s="31">
        <f>'Simulacion sistema (hoja4)'!BI748</f>
        <v>0.98557878541361099</v>
      </c>
      <c r="E743" s="65">
        <f t="shared" si="25"/>
        <v>20295038.349237081</v>
      </c>
      <c r="F743" s="63"/>
      <c r="G743" s="63"/>
      <c r="H743" s="72"/>
      <c r="I743" s="12"/>
      <c r="J743" s="12"/>
      <c r="K743" s="12"/>
    </row>
    <row r="744" spans="2:11">
      <c r="B744" s="2">
        <f t="shared" si="26"/>
        <v>739</v>
      </c>
      <c r="C744" s="31">
        <f>'Simulacion sistema (hoja4)'!BH749</f>
        <v>0.971656909106275</v>
      </c>
      <c r="D744" s="31">
        <f>'Simulacion sistema (hoja4)'!BI749</f>
        <v>0.98535189646635113</v>
      </c>
      <c r="E744" s="65">
        <f t="shared" si="25"/>
        <v>20290366.2520351</v>
      </c>
      <c r="F744" s="63"/>
      <c r="G744" s="63"/>
      <c r="H744" s="72"/>
      <c r="I744" s="12"/>
      <c r="J744" s="12"/>
      <c r="K744" s="12"/>
    </row>
    <row r="745" spans="2:11">
      <c r="B745" s="2">
        <f t="shared" si="26"/>
        <v>740</v>
      </c>
      <c r="C745" s="31">
        <f>'Simulacion sistema (hoja4)'!BH750</f>
        <v>0.97698977091082539</v>
      </c>
      <c r="D745" s="31">
        <f>'Simulacion sistema (hoja4)'!BI750</f>
        <v>0.98848534243640651</v>
      </c>
      <c r="E745" s="65">
        <f t="shared" si="25"/>
        <v>20354890.171450485</v>
      </c>
      <c r="F745" s="63"/>
      <c r="G745" s="63"/>
      <c r="H745" s="72"/>
      <c r="I745" s="12"/>
      <c r="J745" s="12"/>
      <c r="K745" s="12"/>
    </row>
    <row r="746" spans="2:11">
      <c r="B746" s="2">
        <f t="shared" si="26"/>
        <v>741</v>
      </c>
      <c r="C746" s="31">
        <f>'Simulacion sistema (hoja4)'!BH751</f>
        <v>0.97041129906980195</v>
      </c>
      <c r="D746" s="31">
        <f>'Simulacion sistema (hoja4)'!BI751</f>
        <v>0.9858145470499744</v>
      </c>
      <c r="E746" s="65">
        <f t="shared" si="25"/>
        <v>20299893.152853075</v>
      </c>
      <c r="F746" s="63"/>
      <c r="G746" s="63"/>
      <c r="H746" s="72"/>
      <c r="I746" s="12"/>
      <c r="J746" s="12"/>
      <c r="K746" s="12"/>
    </row>
    <row r="747" spans="2:11">
      <c r="B747" s="2">
        <f t="shared" si="26"/>
        <v>742</v>
      </c>
      <c r="C747" s="31">
        <f>'Simulacion sistema (hoja4)'!BH752</f>
        <v>0.98124826960640321</v>
      </c>
      <c r="D747" s="31">
        <f>'Simulacion sistema (hoja4)'!BI752</f>
        <v>0.98924658796532527</v>
      </c>
      <c r="E747" s="65">
        <f t="shared" si="25"/>
        <v>20370565.739381976</v>
      </c>
      <c r="F747" s="63"/>
      <c r="G747" s="63"/>
      <c r="H747" s="72"/>
      <c r="I747" s="12"/>
      <c r="J747" s="12"/>
      <c r="K747" s="12"/>
    </row>
    <row r="748" spans="2:11">
      <c r="B748" s="2">
        <f t="shared" si="26"/>
        <v>743</v>
      </c>
      <c r="C748" s="31">
        <f>'Simulacion sistema (hoja4)'!BH753</f>
        <v>0.97094814352971492</v>
      </c>
      <c r="D748" s="31">
        <f>'Simulacion sistema (hoja4)'!BI753</f>
        <v>0.98627060163167568</v>
      </c>
      <c r="E748" s="65">
        <f t="shared" si="25"/>
        <v>20309284.228799466</v>
      </c>
      <c r="F748" s="63"/>
      <c r="G748" s="63"/>
      <c r="H748" s="72"/>
      <c r="I748" s="12"/>
      <c r="J748" s="12"/>
      <c r="K748" s="12"/>
    </row>
    <row r="749" spans="2:11">
      <c r="B749" s="2">
        <f t="shared" si="26"/>
        <v>744</v>
      </c>
      <c r="C749" s="31">
        <f>'Simulacion sistema (hoja4)'!BH754</f>
        <v>0.97591305297367636</v>
      </c>
      <c r="D749" s="31">
        <f>'Simulacion sistema (hoja4)'!BI754</f>
        <v>0.98585746611283021</v>
      </c>
      <c r="E749" s="65">
        <f t="shared" si="25"/>
        <v>20300776.942195397</v>
      </c>
      <c r="F749" s="63"/>
      <c r="G749" s="63"/>
      <c r="H749" s="72"/>
      <c r="I749" s="12"/>
      <c r="J749" s="12"/>
      <c r="K749" s="12"/>
    </row>
    <row r="750" spans="2:11">
      <c r="B750" s="2">
        <f t="shared" si="26"/>
        <v>745</v>
      </c>
      <c r="C750" s="31">
        <f>'Simulacion sistema (hoja4)'!BH755</f>
        <v>0.96924335939232409</v>
      </c>
      <c r="D750" s="31">
        <f>'Simulacion sistema (hoja4)'!BI755</f>
        <v>0.98756047063076746</v>
      </c>
      <c r="E750" s="65">
        <f t="shared" si="25"/>
        <v>20335845.211228762</v>
      </c>
      <c r="F750" s="63"/>
      <c r="G750" s="63"/>
      <c r="H750" s="72"/>
      <c r="I750" s="12"/>
      <c r="J750" s="12"/>
      <c r="K750" s="12"/>
    </row>
    <row r="751" spans="2:11">
      <c r="B751" s="2">
        <f t="shared" si="26"/>
        <v>746</v>
      </c>
      <c r="C751" s="31">
        <f>'Simulacion sistema (hoja4)'!BH756</f>
        <v>0.97993838591412952</v>
      </c>
      <c r="D751" s="31">
        <f>'Simulacion sistema (hoja4)'!BI756</f>
        <v>0.98732806383133043</v>
      </c>
      <c r="E751" s="65">
        <f t="shared" si="25"/>
        <v>20331059.490414757</v>
      </c>
      <c r="F751" s="63"/>
      <c r="G751" s="63"/>
      <c r="H751" s="72"/>
      <c r="I751" s="12"/>
      <c r="J751" s="12"/>
      <c r="K751" s="12"/>
    </row>
    <row r="752" spans="2:11">
      <c r="B752" s="2">
        <f t="shared" si="26"/>
        <v>747</v>
      </c>
      <c r="C752" s="31">
        <f>'Simulacion sistema (hoja4)'!BH757</f>
        <v>0.97907325205315732</v>
      </c>
      <c r="D752" s="31">
        <f>'Simulacion sistema (hoja4)'!BI757</f>
        <v>0.98707450250143058</v>
      </c>
      <c r="E752" s="65">
        <f t="shared" si="25"/>
        <v>20325838.155509457</v>
      </c>
      <c r="F752" s="63"/>
      <c r="G752" s="63"/>
      <c r="H752" s="72"/>
      <c r="I752" s="12"/>
      <c r="J752" s="12"/>
      <c r="K752" s="12"/>
    </row>
    <row r="753" spans="2:11">
      <c r="B753" s="2">
        <f t="shared" si="26"/>
        <v>748</v>
      </c>
      <c r="C753" s="31">
        <f>'Simulacion sistema (hoja4)'!BH758</f>
        <v>0.96938308287969088</v>
      </c>
      <c r="D753" s="31">
        <f>'Simulacion sistema (hoja4)'!BI758</f>
        <v>0.98476251572030249</v>
      </c>
      <c r="E753" s="65">
        <f t="shared" si="25"/>
        <v>20278229.72371247</v>
      </c>
      <c r="F753" s="63"/>
      <c r="G753" s="63"/>
      <c r="H753" s="72"/>
      <c r="I753" s="12"/>
      <c r="J753" s="12"/>
      <c r="K753" s="12"/>
    </row>
    <row r="754" spans="2:11">
      <c r="B754" s="2">
        <f t="shared" si="26"/>
        <v>749</v>
      </c>
      <c r="C754" s="31">
        <f>'Simulacion sistema (hoja4)'!BH759</f>
        <v>0.98223178136057909</v>
      </c>
      <c r="D754" s="31">
        <f>'Simulacion sistema (hoja4)'!BI759</f>
        <v>0.98757442738697754</v>
      </c>
      <c r="E754" s="65">
        <f t="shared" si="25"/>
        <v>20336132.608752642</v>
      </c>
      <c r="F754" s="63"/>
      <c r="G754" s="63"/>
      <c r="H754" s="72"/>
      <c r="I754" s="12"/>
      <c r="J754" s="12"/>
      <c r="K754" s="12"/>
    </row>
    <row r="755" spans="2:11">
      <c r="B755" s="2">
        <f t="shared" si="26"/>
        <v>750</v>
      </c>
      <c r="C755" s="31">
        <f>'Simulacion sistema (hoja4)'!BH760</f>
        <v>0.97915573445543669</v>
      </c>
      <c r="D755" s="31">
        <f>'Simulacion sistema (hoja4)'!BI760</f>
        <v>0.98973795800275166</v>
      </c>
      <c r="E755" s="65">
        <f t="shared" si="25"/>
        <v>20380684.03119266</v>
      </c>
      <c r="F755" s="63"/>
      <c r="G755" s="63"/>
      <c r="H755" s="72"/>
      <c r="I755" s="12"/>
      <c r="J755" s="12"/>
      <c r="K755" s="12"/>
    </row>
    <row r="756" spans="2:11">
      <c r="B756" s="2">
        <f t="shared" si="26"/>
        <v>751</v>
      </c>
      <c r="C756" s="31">
        <f>'Simulacion sistema (hoja4)'!BH761</f>
        <v>0.96871220663848701</v>
      </c>
      <c r="D756" s="31">
        <f>'Simulacion sistema (hoja4)'!BI761</f>
        <v>0.98584335924145838</v>
      </c>
      <c r="E756" s="65">
        <f t="shared" si="25"/>
        <v>20300486.453500111</v>
      </c>
      <c r="F756" s="63"/>
      <c r="G756" s="63"/>
      <c r="H756" s="72"/>
      <c r="I756" s="12"/>
      <c r="J756" s="12"/>
      <c r="K756" s="12"/>
    </row>
    <row r="757" spans="2:11">
      <c r="B757" s="2">
        <f t="shared" si="26"/>
        <v>752</v>
      </c>
      <c r="C757" s="31">
        <f>'Simulacion sistema (hoja4)'!BH762</f>
        <v>0.97673412530229231</v>
      </c>
      <c r="D757" s="31">
        <f>'Simulacion sistema (hoja4)'!BI762</f>
        <v>0.98674509085837236</v>
      </c>
      <c r="E757" s="65">
        <f t="shared" si="25"/>
        <v>20319054.910955604</v>
      </c>
      <c r="F757" s="63"/>
      <c r="G757" s="63"/>
      <c r="H757" s="72"/>
      <c r="I757" s="12"/>
      <c r="J757" s="12"/>
      <c r="K757" s="12"/>
    </row>
    <row r="758" spans="2:11">
      <c r="B758" s="2">
        <f t="shared" si="26"/>
        <v>753</v>
      </c>
      <c r="C758" s="31">
        <f>'Simulacion sistema (hoja4)'!BH763</f>
        <v>0.9776452618199325</v>
      </c>
      <c r="D758" s="31">
        <f>'Simulacion sistema (hoja4)'!BI763</f>
        <v>0.98823768924779876</v>
      </c>
      <c r="E758" s="65">
        <f t="shared" si="25"/>
        <v>20349790.49699067</v>
      </c>
      <c r="F758" s="63"/>
      <c r="G758" s="63"/>
      <c r="H758" s="72"/>
      <c r="I758" s="12"/>
      <c r="J758" s="12"/>
      <c r="K758" s="12"/>
    </row>
    <row r="759" spans="2:11">
      <c r="B759" s="2">
        <f t="shared" si="26"/>
        <v>754</v>
      </c>
      <c r="C759" s="31">
        <f>'Simulacion sistema (hoja4)'!BH764</f>
        <v>0.98240351264125136</v>
      </c>
      <c r="D759" s="31">
        <f>'Simulacion sistema (hoja4)'!BI764</f>
        <v>0.98851529528707438</v>
      </c>
      <c r="E759" s="65">
        <f t="shared" si="25"/>
        <v>20355506.960551437</v>
      </c>
      <c r="F759" s="63"/>
      <c r="G759" s="63"/>
      <c r="H759" s="72"/>
      <c r="I759" s="12"/>
      <c r="J759" s="12"/>
      <c r="K759" s="12"/>
    </row>
    <row r="760" spans="2:11">
      <c r="B760" s="2">
        <f t="shared" si="26"/>
        <v>755</v>
      </c>
      <c r="C760" s="31">
        <f>'Simulacion sistema (hoja4)'!BH765</f>
        <v>0.98024420652800048</v>
      </c>
      <c r="D760" s="31">
        <f>'Simulacion sistema (hoja4)'!BI765</f>
        <v>0.98776115009833088</v>
      </c>
      <c r="E760" s="65">
        <f t="shared" si="25"/>
        <v>20339977.60282483</v>
      </c>
      <c r="F760" s="63"/>
      <c r="G760" s="63"/>
      <c r="H760" s="72"/>
      <c r="I760" s="12"/>
      <c r="J760" s="12"/>
      <c r="K760" s="12"/>
    </row>
    <row r="761" spans="2:11">
      <c r="B761" s="2">
        <f t="shared" si="26"/>
        <v>756</v>
      </c>
      <c r="C761" s="31">
        <f>'Simulacion sistema (hoja4)'!BH766</f>
        <v>0.97305529399670898</v>
      </c>
      <c r="D761" s="31">
        <f>'Simulacion sistema (hoja4)'!BI766</f>
        <v>0.98693474972606499</v>
      </c>
      <c r="E761" s="65">
        <f t="shared" si="25"/>
        <v>20322960.36635913</v>
      </c>
      <c r="F761" s="63"/>
      <c r="G761" s="63"/>
      <c r="H761" s="72"/>
      <c r="I761" s="12"/>
      <c r="J761" s="12"/>
      <c r="K761" s="12"/>
    </row>
    <row r="762" spans="2:11">
      <c r="B762" s="2">
        <f t="shared" si="26"/>
        <v>757</v>
      </c>
      <c r="C762" s="31">
        <f>'Simulacion sistema (hoja4)'!BH767</f>
        <v>0.9737062503706545</v>
      </c>
      <c r="D762" s="31">
        <f>'Simulacion sistema (hoja4)'!BI767</f>
        <v>0.9841301596059383</v>
      </c>
      <c r="E762" s="65">
        <f t="shared" si="25"/>
        <v>20265208.246605482</v>
      </c>
      <c r="F762" s="63"/>
      <c r="G762" s="63"/>
      <c r="H762" s="72"/>
      <c r="I762" s="12"/>
      <c r="J762" s="12"/>
      <c r="K762" s="12"/>
    </row>
    <row r="763" spans="2:11">
      <c r="B763" s="2">
        <f t="shared" si="26"/>
        <v>758</v>
      </c>
      <c r="C763" s="31">
        <f>'Simulacion sistema (hoja4)'!BH768</f>
        <v>0.97960539839376426</v>
      </c>
      <c r="D763" s="31">
        <f>'Simulacion sistema (hoja4)'!BI768</f>
        <v>0.98630902921341268</v>
      </c>
      <c r="E763" s="65">
        <f t="shared" si="25"/>
        <v>20310075.529562593</v>
      </c>
      <c r="F763" s="63"/>
      <c r="G763" s="63"/>
      <c r="H763" s="72"/>
      <c r="I763" s="12"/>
      <c r="J763" s="12"/>
      <c r="K763" s="12"/>
    </row>
    <row r="764" spans="2:11">
      <c r="B764" s="2">
        <f t="shared" si="26"/>
        <v>759</v>
      </c>
      <c r="C764" s="31">
        <f>'Simulacion sistema (hoja4)'!BH769</f>
        <v>0.9781317033864908</v>
      </c>
      <c r="D764" s="31">
        <f>'Simulacion sistema (hoja4)'!BI769</f>
        <v>0.98595526540689937</v>
      </c>
      <c r="E764" s="65">
        <f t="shared" si="25"/>
        <v>20302790.82525887</v>
      </c>
      <c r="F764" s="63"/>
      <c r="G764" s="63"/>
      <c r="H764" s="72"/>
      <c r="I764" s="12"/>
      <c r="J764" s="12"/>
      <c r="K764" s="12"/>
    </row>
    <row r="765" spans="2:11">
      <c r="B765" s="2">
        <f t="shared" si="26"/>
        <v>760</v>
      </c>
      <c r="C765" s="31">
        <f>'Simulacion sistema (hoja4)'!BH770</f>
        <v>0.97465488047587745</v>
      </c>
      <c r="D765" s="31">
        <f>'Simulacion sistema (hoja4)'!BI770</f>
        <v>0.98760285400592696</v>
      </c>
      <c r="E765" s="65">
        <f t="shared" si="25"/>
        <v>20336717.969690047</v>
      </c>
      <c r="F765" s="63"/>
      <c r="G765" s="63"/>
      <c r="H765" s="72"/>
      <c r="I765" s="12"/>
      <c r="J765" s="12"/>
      <c r="K765" s="12"/>
    </row>
    <row r="766" spans="2:11">
      <c r="B766" s="2">
        <f t="shared" si="26"/>
        <v>761</v>
      </c>
      <c r="C766" s="31">
        <f>'Simulacion sistema (hoja4)'!BH771</f>
        <v>0.97962696426256601</v>
      </c>
      <c r="D766" s="31">
        <f>'Simulacion sistema (hoja4)'!BI771</f>
        <v>0.98818263546942087</v>
      </c>
      <c r="E766" s="65">
        <f t="shared" si="25"/>
        <v>20348656.829586316</v>
      </c>
      <c r="F766" s="63"/>
      <c r="G766" s="63"/>
      <c r="H766" s="72"/>
      <c r="I766" s="12"/>
      <c r="J766" s="12"/>
      <c r="K766" s="12"/>
    </row>
    <row r="767" spans="2:11">
      <c r="B767" s="2">
        <f t="shared" si="26"/>
        <v>762</v>
      </c>
      <c r="C767" s="31">
        <f>'Simulacion sistema (hoja4)'!BH772</f>
        <v>0.97913343442447431</v>
      </c>
      <c r="D767" s="31">
        <f>'Simulacion sistema (hoja4)'!BI772</f>
        <v>0.98910146736232951</v>
      </c>
      <c r="E767" s="65">
        <f t="shared" si="25"/>
        <v>20367577.415925089</v>
      </c>
      <c r="F767" s="63"/>
      <c r="G767" s="63"/>
      <c r="H767" s="72"/>
      <c r="I767" s="12"/>
      <c r="J767" s="12"/>
      <c r="K767" s="12"/>
    </row>
    <row r="768" spans="2:11">
      <c r="B768" s="2">
        <f t="shared" si="26"/>
        <v>763</v>
      </c>
      <c r="C768" s="31">
        <f>'Simulacion sistema (hoja4)'!BH773</f>
        <v>0.9792745766842873</v>
      </c>
      <c r="D768" s="31">
        <f>'Simulacion sistema (hoja4)'!BI773</f>
        <v>0.98799083331203641</v>
      </c>
      <c r="E768" s="65">
        <f t="shared" si="25"/>
        <v>20344707.239561453</v>
      </c>
      <c r="F768" s="63"/>
      <c r="G768" s="63"/>
      <c r="H768" s="72"/>
      <c r="I768" s="12"/>
      <c r="J768" s="12"/>
      <c r="K768" s="12"/>
    </row>
    <row r="769" spans="2:11">
      <c r="B769" s="2">
        <f t="shared" si="26"/>
        <v>764</v>
      </c>
      <c r="C769" s="31">
        <f>'Simulacion sistema (hoja4)'!BH774</f>
        <v>0.97524641912723276</v>
      </c>
      <c r="D769" s="31">
        <f>'Simulacion sistema (hoja4)'!BI774</f>
        <v>0.98752272861843648</v>
      </c>
      <c r="E769" s="65">
        <f t="shared" si="25"/>
        <v>20335068.027710844</v>
      </c>
      <c r="F769" s="63"/>
      <c r="G769" s="63"/>
      <c r="H769" s="72"/>
      <c r="I769" s="12"/>
      <c r="J769" s="12"/>
      <c r="K769" s="12"/>
    </row>
    <row r="770" spans="2:11">
      <c r="B770" s="2">
        <f t="shared" si="26"/>
        <v>765</v>
      </c>
      <c r="C770" s="31">
        <f>'Simulacion sistema (hoja4)'!BH775</f>
        <v>0.97647894737465613</v>
      </c>
      <c r="D770" s="31">
        <f>'Simulacion sistema (hoja4)'!BI775</f>
        <v>0.98777322511023302</v>
      </c>
      <c r="E770" s="65">
        <f t="shared" si="25"/>
        <v>20340226.251469918</v>
      </c>
      <c r="F770" s="63"/>
      <c r="G770" s="63"/>
      <c r="H770" s="72"/>
      <c r="I770" s="12"/>
      <c r="J770" s="12"/>
      <c r="K770" s="12"/>
    </row>
    <row r="771" spans="2:11">
      <c r="B771" s="2">
        <f t="shared" si="26"/>
        <v>766</v>
      </c>
      <c r="C771" s="31">
        <f>'Simulacion sistema (hoja4)'!BH776</f>
        <v>0.96746711645024774</v>
      </c>
      <c r="D771" s="31">
        <f>'Simulacion sistema (hoja4)'!BI776</f>
        <v>0.98362684297265712</v>
      </c>
      <c r="E771" s="65">
        <f t="shared" si="25"/>
        <v>20254843.950492956</v>
      </c>
      <c r="F771" s="63"/>
      <c r="G771" s="63"/>
      <c r="H771" s="72"/>
      <c r="I771" s="12"/>
      <c r="J771" s="12"/>
      <c r="K771" s="12"/>
    </row>
    <row r="772" spans="2:11">
      <c r="B772" s="2">
        <f t="shared" si="26"/>
        <v>767</v>
      </c>
      <c r="C772" s="31">
        <f>'Simulacion sistema (hoja4)'!BH777</f>
        <v>0.98057418164370891</v>
      </c>
      <c r="D772" s="31">
        <f>'Simulacion sistema (hoja4)'!BI777</f>
        <v>0.98825028211069077</v>
      </c>
      <c r="E772" s="65">
        <f t="shared" si="25"/>
        <v>20350049.809223343</v>
      </c>
      <c r="F772" s="63"/>
      <c r="G772" s="63"/>
      <c r="H772" s="72"/>
      <c r="I772" s="12"/>
      <c r="J772" s="12"/>
      <c r="K772" s="12"/>
    </row>
    <row r="773" spans="2:11">
      <c r="B773" s="2">
        <f t="shared" si="26"/>
        <v>768</v>
      </c>
      <c r="C773" s="31">
        <f>'Simulacion sistema (hoja4)'!BH778</f>
        <v>0.97831872134199593</v>
      </c>
      <c r="D773" s="31">
        <f>'Simulacion sistema (hoja4)'!BI778</f>
        <v>0.98659539539109264</v>
      </c>
      <c r="E773" s="65">
        <f t="shared" si="25"/>
        <v>20315972.381893381</v>
      </c>
      <c r="F773" s="63"/>
      <c r="G773" s="63"/>
      <c r="H773" s="72"/>
      <c r="I773" s="12"/>
      <c r="J773" s="12"/>
      <c r="K773" s="12"/>
    </row>
    <row r="774" spans="2:11">
      <c r="B774" s="2">
        <f t="shared" si="26"/>
        <v>769</v>
      </c>
      <c r="C774" s="31">
        <f>'Simulacion sistema (hoja4)'!BH779</f>
        <v>0.98007353917573448</v>
      </c>
      <c r="D774" s="31">
        <f>'Simulacion sistema (hoja4)'!BI779</f>
        <v>0.98758776084594624</v>
      </c>
      <c r="E774" s="65">
        <f t="shared" si="25"/>
        <v>20336407.171339728</v>
      </c>
      <c r="F774" s="63"/>
      <c r="G774" s="63"/>
      <c r="H774" s="72"/>
      <c r="I774" s="12"/>
      <c r="J774" s="12"/>
      <c r="K774" s="12"/>
    </row>
    <row r="775" spans="2:11">
      <c r="B775" s="2">
        <f t="shared" si="26"/>
        <v>770</v>
      </c>
      <c r="C775" s="31">
        <f>'Simulacion sistema (hoja4)'!BH780</f>
        <v>0.97791724062986007</v>
      </c>
      <c r="D775" s="31">
        <f>'Simulacion sistema (hoja4)'!BI780</f>
        <v>0.98683290465836648</v>
      </c>
      <c r="E775" s="65">
        <f t="shared" ref="E775:E838" si="27">+D775*$F$1*$F$2</f>
        <v>20320863.172725085</v>
      </c>
      <c r="F775" s="63"/>
      <c r="G775" s="63"/>
      <c r="H775" s="72"/>
      <c r="I775" s="12"/>
      <c r="J775" s="12"/>
      <c r="K775" s="12"/>
    </row>
    <row r="776" spans="2:11">
      <c r="B776" s="2">
        <f t="shared" ref="B776:B839" si="28">+B775+1</f>
        <v>771</v>
      </c>
      <c r="C776" s="31">
        <f>'Simulacion sistema (hoja4)'!BH781</f>
        <v>0.97696814950300048</v>
      </c>
      <c r="D776" s="31">
        <f>'Simulacion sistema (hoja4)'!BI781</f>
        <v>0.98866993169886375</v>
      </c>
      <c r="E776" s="65">
        <f t="shared" si="27"/>
        <v>20358691.233543001</v>
      </c>
      <c r="F776" s="63"/>
      <c r="G776" s="63"/>
      <c r="H776" s="72"/>
      <c r="I776" s="12"/>
      <c r="J776" s="12"/>
      <c r="K776" s="12"/>
    </row>
    <row r="777" spans="2:11">
      <c r="B777" s="2">
        <f t="shared" si="28"/>
        <v>772</v>
      </c>
      <c r="C777" s="31">
        <f>'Simulacion sistema (hoja4)'!BH782</f>
        <v>0.97252254997830034</v>
      </c>
      <c r="D777" s="31">
        <f>'Simulacion sistema (hoja4)'!BI782</f>
        <v>0.98276393424723851</v>
      </c>
      <c r="E777" s="65">
        <f t="shared" si="27"/>
        <v>20237074.934019137</v>
      </c>
      <c r="F777" s="63"/>
      <c r="G777" s="63"/>
      <c r="H777" s="72"/>
      <c r="I777" s="12"/>
      <c r="J777" s="12"/>
      <c r="K777" s="12"/>
    </row>
    <row r="778" spans="2:11">
      <c r="B778" s="2">
        <f t="shared" si="28"/>
        <v>773</v>
      </c>
      <c r="C778" s="31">
        <f>'Simulacion sistema (hoja4)'!BH783</f>
        <v>0.97227409037884416</v>
      </c>
      <c r="D778" s="31">
        <f>'Simulacion sistema (hoja4)'!BI783</f>
        <v>0.98274303887877112</v>
      </c>
      <c r="E778" s="65">
        <f t="shared" si="27"/>
        <v>20236644.656591654</v>
      </c>
      <c r="F778" s="63"/>
      <c r="G778" s="63"/>
      <c r="H778" s="72"/>
      <c r="I778" s="12"/>
      <c r="J778" s="12"/>
      <c r="K778" s="12"/>
    </row>
    <row r="779" spans="2:11">
      <c r="B779" s="2">
        <f t="shared" si="28"/>
        <v>774</v>
      </c>
      <c r="C779" s="31">
        <f>'Simulacion sistema (hoja4)'!BH784</f>
        <v>0.97210641845680446</v>
      </c>
      <c r="D779" s="31">
        <f>'Simulacion sistema (hoja4)'!BI784</f>
        <v>0.98240116012831158</v>
      </c>
      <c r="E779" s="65">
        <f t="shared" si="27"/>
        <v>20229604.689362191</v>
      </c>
      <c r="F779" s="63"/>
      <c r="G779" s="63"/>
      <c r="H779" s="72"/>
      <c r="I779" s="12"/>
      <c r="J779" s="12"/>
      <c r="K779" s="12"/>
    </row>
    <row r="780" spans="2:11">
      <c r="B780" s="2">
        <f t="shared" si="28"/>
        <v>775</v>
      </c>
      <c r="C780" s="31">
        <f>'Simulacion sistema (hoja4)'!BH785</f>
        <v>0.97423257199826996</v>
      </c>
      <c r="D780" s="31">
        <f>'Simulacion sistema (hoja4)'!BI785</f>
        <v>0.98490180235828262</v>
      </c>
      <c r="E780" s="65">
        <f t="shared" si="27"/>
        <v>20281097.914161757</v>
      </c>
      <c r="F780" s="63"/>
      <c r="G780" s="63"/>
      <c r="H780" s="72"/>
      <c r="I780" s="12"/>
      <c r="J780" s="12"/>
      <c r="K780" s="12"/>
    </row>
    <row r="781" spans="2:11">
      <c r="B781" s="2">
        <f t="shared" si="28"/>
        <v>776</v>
      </c>
      <c r="C781" s="31">
        <f>'Simulacion sistema (hoja4)'!BH786</f>
        <v>0.98069169768311515</v>
      </c>
      <c r="D781" s="31">
        <f>'Simulacion sistema (hoja4)'!BI786</f>
        <v>0.98723545031140758</v>
      </c>
      <c r="E781" s="65">
        <f t="shared" si="27"/>
        <v>20329152.392812505</v>
      </c>
      <c r="F781" s="63"/>
      <c r="G781" s="63"/>
      <c r="H781" s="72"/>
      <c r="I781" s="12"/>
      <c r="J781" s="12"/>
      <c r="K781" s="12"/>
    </row>
    <row r="782" spans="2:11">
      <c r="B782" s="2">
        <f t="shared" si="28"/>
        <v>777</v>
      </c>
      <c r="C782" s="31">
        <f>'Simulacion sistema (hoja4)'!BH787</f>
        <v>0.97028827689505182</v>
      </c>
      <c r="D782" s="31">
        <f>'Simulacion sistema (hoja4)'!BI787</f>
        <v>0.98303722943603056</v>
      </c>
      <c r="E782" s="65">
        <f t="shared" si="27"/>
        <v>20242702.628546741</v>
      </c>
      <c r="F782" s="63"/>
      <c r="G782" s="63"/>
      <c r="H782" s="72"/>
      <c r="I782" s="12"/>
      <c r="J782" s="12"/>
      <c r="K782" s="12"/>
    </row>
    <row r="783" spans="2:11">
      <c r="B783" s="2">
        <f t="shared" si="28"/>
        <v>778</v>
      </c>
      <c r="C783" s="31">
        <f>'Simulacion sistema (hoja4)'!BH788</f>
        <v>0.96616050389507779</v>
      </c>
      <c r="D783" s="31">
        <f>'Simulacion sistema (hoja4)'!BI788</f>
        <v>0.9839421123757125</v>
      </c>
      <c r="E783" s="65">
        <f t="shared" si="27"/>
        <v>20261335.978040673</v>
      </c>
      <c r="F783" s="63"/>
      <c r="G783" s="63"/>
      <c r="H783" s="72"/>
      <c r="I783" s="12"/>
      <c r="J783" s="12"/>
      <c r="K783" s="12"/>
    </row>
    <row r="784" spans="2:11">
      <c r="B784" s="2">
        <f t="shared" si="28"/>
        <v>779</v>
      </c>
      <c r="C784" s="31">
        <f>'Simulacion sistema (hoja4)'!BH789</f>
        <v>0.97613632147042251</v>
      </c>
      <c r="D784" s="31">
        <f>'Simulacion sistema (hoja4)'!BI789</f>
        <v>0.98825043824463521</v>
      </c>
      <c r="E784" s="65">
        <f t="shared" si="27"/>
        <v>20350053.024333529</v>
      </c>
      <c r="F784" s="63"/>
      <c r="G784" s="63"/>
      <c r="H784" s="72"/>
      <c r="I784" s="12"/>
      <c r="J784" s="12"/>
      <c r="K784" s="12"/>
    </row>
    <row r="785" spans="2:11">
      <c r="B785" s="2">
        <f t="shared" si="28"/>
        <v>780</v>
      </c>
      <c r="C785" s="31">
        <f>'Simulacion sistema (hoja4)'!BH790</f>
        <v>0.97372146040736085</v>
      </c>
      <c r="D785" s="31">
        <f>'Simulacion sistema (hoja4)'!BI790</f>
        <v>0.9872777550320645</v>
      </c>
      <c r="E785" s="65">
        <f t="shared" si="27"/>
        <v>20330023.531620272</v>
      </c>
      <c r="F785" s="63"/>
      <c r="G785" s="63"/>
      <c r="H785" s="72"/>
      <c r="I785" s="12"/>
      <c r="J785" s="12"/>
      <c r="K785" s="12"/>
    </row>
    <row r="786" spans="2:11">
      <c r="B786" s="2">
        <f t="shared" si="28"/>
        <v>781</v>
      </c>
      <c r="C786" s="31">
        <f>'Simulacion sistema (hoja4)'!BH791</f>
        <v>0.96202468332954927</v>
      </c>
      <c r="D786" s="31">
        <f>'Simulacion sistema (hoja4)'!BI791</f>
        <v>0.98634863362295055</v>
      </c>
      <c r="E786" s="65">
        <f t="shared" si="27"/>
        <v>20310891.063563798</v>
      </c>
      <c r="F786" s="63"/>
      <c r="G786" s="63"/>
      <c r="H786" s="72"/>
      <c r="I786" s="12"/>
      <c r="J786" s="12"/>
      <c r="K786" s="12"/>
    </row>
    <row r="787" spans="2:11">
      <c r="B787" s="2">
        <f t="shared" si="28"/>
        <v>782</v>
      </c>
      <c r="C787" s="31">
        <f>'Simulacion sistema (hoja4)'!BH792</f>
        <v>0.97810233317389284</v>
      </c>
      <c r="D787" s="31">
        <f>'Simulacion sistema (hoja4)'!BI792</f>
        <v>0.98915963487710568</v>
      </c>
      <c r="E787" s="65">
        <f t="shared" si="27"/>
        <v>20368775.201389357</v>
      </c>
      <c r="F787" s="63"/>
      <c r="G787" s="63"/>
      <c r="H787" s="72"/>
      <c r="I787" s="12"/>
      <c r="J787" s="12"/>
      <c r="K787" s="12"/>
    </row>
    <row r="788" spans="2:11">
      <c r="B788" s="2">
        <f t="shared" si="28"/>
        <v>783</v>
      </c>
      <c r="C788" s="31">
        <f>'Simulacion sistema (hoja4)'!BH793</f>
        <v>0.96671746975473727</v>
      </c>
      <c r="D788" s="31">
        <f>'Simulacion sistema (hoja4)'!BI793</f>
        <v>0.98241928545650481</v>
      </c>
      <c r="E788" s="65">
        <f t="shared" si="27"/>
        <v>20229977.926120345</v>
      </c>
      <c r="F788" s="63"/>
      <c r="G788" s="63"/>
      <c r="H788" s="72"/>
      <c r="I788" s="12"/>
      <c r="J788" s="12"/>
      <c r="K788" s="12"/>
    </row>
    <row r="789" spans="2:11">
      <c r="B789" s="2">
        <f t="shared" si="28"/>
        <v>784</v>
      </c>
      <c r="C789" s="31">
        <f>'Simulacion sistema (hoja4)'!BH794</f>
        <v>0.97805267449884647</v>
      </c>
      <c r="D789" s="31">
        <f>'Simulacion sistema (hoja4)'!BI794</f>
        <v>0.98782241299012774</v>
      </c>
      <c r="E789" s="65">
        <f t="shared" si="27"/>
        <v>20341239.12829271</v>
      </c>
      <c r="F789" s="63"/>
      <c r="G789" s="63"/>
      <c r="H789" s="72"/>
      <c r="I789" s="12"/>
      <c r="J789" s="12"/>
      <c r="K789" s="12"/>
    </row>
    <row r="790" spans="2:11">
      <c r="B790" s="2">
        <f t="shared" si="28"/>
        <v>785</v>
      </c>
      <c r="C790" s="31">
        <f>'Simulacion sistema (hoja4)'!BH795</f>
        <v>0.97949104941834608</v>
      </c>
      <c r="D790" s="31">
        <f>'Simulacion sistema (hoja4)'!BI795</f>
        <v>0.98722122775719179</v>
      </c>
      <c r="E790" s="65">
        <f t="shared" si="27"/>
        <v>20328859.521976091</v>
      </c>
      <c r="F790" s="63"/>
      <c r="G790" s="63"/>
      <c r="H790" s="72"/>
      <c r="I790" s="12"/>
      <c r="J790" s="12"/>
      <c r="K790" s="12"/>
    </row>
    <row r="791" spans="2:11">
      <c r="B791" s="2">
        <f t="shared" si="28"/>
        <v>786</v>
      </c>
      <c r="C791" s="31">
        <f>'Simulacion sistema (hoja4)'!BH796</f>
        <v>0.9788976795050055</v>
      </c>
      <c r="D791" s="31">
        <f>'Simulacion sistema (hoja4)'!BI796</f>
        <v>0.98884317290808343</v>
      </c>
      <c r="E791" s="65">
        <f t="shared" si="27"/>
        <v>20362258.616523255</v>
      </c>
      <c r="F791" s="63"/>
      <c r="G791" s="63"/>
      <c r="H791" s="72"/>
      <c r="I791" s="12"/>
      <c r="J791" s="12"/>
      <c r="K791" s="12"/>
    </row>
    <row r="792" spans="2:11">
      <c r="B792" s="2">
        <f t="shared" si="28"/>
        <v>787</v>
      </c>
      <c r="C792" s="31">
        <f>'Simulacion sistema (hoja4)'!BH797</f>
        <v>0.96911800377062962</v>
      </c>
      <c r="D792" s="31">
        <f>'Simulacion sistema (hoja4)'!BI797</f>
        <v>0.98455572854011331</v>
      </c>
      <c r="E792" s="65">
        <f t="shared" si="27"/>
        <v>20273971.562098015</v>
      </c>
      <c r="F792" s="63"/>
      <c r="G792" s="63"/>
      <c r="H792" s="72"/>
      <c r="I792" s="12"/>
      <c r="J792" s="12"/>
      <c r="K792" s="12"/>
    </row>
    <row r="793" spans="2:11">
      <c r="B793" s="2">
        <f t="shared" si="28"/>
        <v>788</v>
      </c>
      <c r="C793" s="31">
        <f>'Simulacion sistema (hoja4)'!BH798</f>
        <v>0.98147693360810884</v>
      </c>
      <c r="D793" s="31">
        <f>'Simulacion sistema (hoja4)'!BI798</f>
        <v>0.98809791846901929</v>
      </c>
      <c r="E793" s="65">
        <f t="shared" si="27"/>
        <v>20346912.337114044</v>
      </c>
      <c r="F793" s="63"/>
      <c r="G793" s="63"/>
      <c r="H793" s="72"/>
      <c r="I793" s="12"/>
      <c r="J793" s="12"/>
      <c r="K793" s="12"/>
    </row>
    <row r="794" spans="2:11">
      <c r="B794" s="2">
        <f t="shared" si="28"/>
        <v>789</v>
      </c>
      <c r="C794" s="31">
        <f>'Simulacion sistema (hoja4)'!BH799</f>
        <v>0.97264592710758169</v>
      </c>
      <c r="D794" s="31">
        <f>'Simulacion sistema (hoja4)'!BI799</f>
        <v>0.98660133311568909</v>
      </c>
      <c r="E794" s="65">
        <f t="shared" si="27"/>
        <v>20316094.65151827</v>
      </c>
      <c r="F794" s="63"/>
      <c r="G794" s="63"/>
      <c r="H794" s="72"/>
      <c r="I794" s="12"/>
      <c r="J794" s="12"/>
      <c r="K794" s="12"/>
    </row>
    <row r="795" spans="2:11">
      <c r="B795" s="2">
        <f t="shared" si="28"/>
        <v>790</v>
      </c>
      <c r="C795" s="31">
        <f>'Simulacion sistema (hoja4)'!BH800</f>
        <v>0.98049437256843686</v>
      </c>
      <c r="D795" s="31">
        <f>'Simulacion sistema (hoja4)'!BI800</f>
        <v>0.98668070190983503</v>
      </c>
      <c r="E795" s="65">
        <f t="shared" si="27"/>
        <v>20317729.013727322</v>
      </c>
      <c r="F795" s="63"/>
      <c r="G795" s="63"/>
      <c r="H795" s="72"/>
      <c r="I795" s="12"/>
      <c r="J795" s="12"/>
      <c r="K795" s="12"/>
    </row>
    <row r="796" spans="2:11">
      <c r="B796" s="2">
        <f t="shared" si="28"/>
        <v>791</v>
      </c>
      <c r="C796" s="31">
        <f>'Simulacion sistema (hoja4)'!BH801</f>
        <v>0.97537471725471814</v>
      </c>
      <c r="D796" s="31">
        <f>'Simulacion sistema (hoja4)'!BI801</f>
        <v>0.98544936271851802</v>
      </c>
      <c r="E796" s="65">
        <f t="shared" si="27"/>
        <v>20292373.277099725</v>
      </c>
      <c r="F796" s="63"/>
      <c r="G796" s="63"/>
      <c r="H796" s="72"/>
      <c r="I796" s="12"/>
      <c r="J796" s="12"/>
      <c r="K796" s="12"/>
    </row>
    <row r="797" spans="2:11">
      <c r="B797" s="2">
        <f t="shared" si="28"/>
        <v>792</v>
      </c>
      <c r="C797" s="31">
        <f>'Simulacion sistema (hoja4)'!BH802</f>
        <v>0.96440132088837027</v>
      </c>
      <c r="D797" s="31">
        <f>'Simulacion sistema (hoja4)'!BI802</f>
        <v>0.98138306559763755</v>
      </c>
      <c r="E797" s="65">
        <f t="shared" si="27"/>
        <v>20208640.086786553</v>
      </c>
      <c r="F797" s="63"/>
      <c r="G797" s="63"/>
      <c r="H797" s="72"/>
      <c r="I797" s="12"/>
      <c r="J797" s="12"/>
      <c r="K797" s="12"/>
    </row>
    <row r="798" spans="2:11">
      <c r="B798" s="2">
        <f t="shared" si="28"/>
        <v>793</v>
      </c>
      <c r="C798" s="31">
        <f>'Simulacion sistema (hoja4)'!BH803</f>
        <v>0.98099493558239981</v>
      </c>
      <c r="D798" s="31">
        <f>'Simulacion sistema (hoja4)'!BI803</f>
        <v>0.98735806365064271</v>
      </c>
      <c r="E798" s="65">
        <f t="shared" si="27"/>
        <v>20331677.246694036</v>
      </c>
      <c r="F798" s="63"/>
      <c r="G798" s="63"/>
      <c r="H798" s="72"/>
      <c r="I798" s="12"/>
      <c r="J798" s="12"/>
      <c r="K798" s="12"/>
    </row>
    <row r="799" spans="2:11">
      <c r="B799" s="2">
        <f t="shared" si="28"/>
        <v>794</v>
      </c>
      <c r="C799" s="31">
        <f>'Simulacion sistema (hoja4)'!BH804</f>
        <v>0.97155647498456565</v>
      </c>
      <c r="D799" s="31">
        <f>'Simulacion sistema (hoja4)'!BI804</f>
        <v>0.98567161284995675</v>
      </c>
      <c r="E799" s="65">
        <f t="shared" si="27"/>
        <v>20296949.851806313</v>
      </c>
      <c r="F799" s="63"/>
      <c r="G799" s="63"/>
      <c r="H799" s="72"/>
      <c r="I799" s="12"/>
      <c r="J799" s="12"/>
      <c r="K799" s="12"/>
    </row>
    <row r="800" spans="2:11">
      <c r="B800" s="2">
        <f t="shared" si="28"/>
        <v>795</v>
      </c>
      <c r="C800" s="31">
        <f>'Simulacion sistema (hoja4)'!BH805</f>
        <v>0.97874658250283986</v>
      </c>
      <c r="D800" s="31">
        <f>'Simulacion sistema (hoja4)'!BI805</f>
        <v>0.98697652121865231</v>
      </c>
      <c r="E800" s="65">
        <f t="shared" si="27"/>
        <v>20323820.524934486</v>
      </c>
      <c r="F800" s="63"/>
      <c r="G800" s="63"/>
      <c r="H800" s="72"/>
      <c r="I800" s="12"/>
      <c r="J800" s="12"/>
      <c r="K800" s="12"/>
    </row>
    <row r="801" spans="2:11">
      <c r="B801" s="2">
        <f t="shared" si="28"/>
        <v>796</v>
      </c>
      <c r="C801" s="31">
        <f>'Simulacion sistema (hoja4)'!BH806</f>
        <v>0.97382083043145939</v>
      </c>
      <c r="D801" s="31">
        <f>'Simulacion sistema (hoja4)'!BI806</f>
        <v>0.98625567604559772</v>
      </c>
      <c r="E801" s="65">
        <f t="shared" si="27"/>
        <v>20308976.881130949</v>
      </c>
      <c r="F801" s="63"/>
      <c r="G801" s="63"/>
      <c r="H801" s="72"/>
      <c r="I801" s="12"/>
      <c r="J801" s="12"/>
      <c r="K801" s="12"/>
    </row>
    <row r="802" spans="2:11">
      <c r="B802" s="2">
        <f t="shared" si="28"/>
        <v>797</v>
      </c>
      <c r="C802" s="31">
        <f>'Simulacion sistema (hoja4)'!BH807</f>
        <v>0.97932737394404479</v>
      </c>
      <c r="D802" s="31">
        <f>'Simulacion sistema (hoja4)'!BI807</f>
        <v>0.98900846040971768</v>
      </c>
      <c r="E802" s="65">
        <f t="shared" si="27"/>
        <v>20365662.216756906</v>
      </c>
      <c r="F802" s="63"/>
      <c r="G802" s="63"/>
      <c r="H802" s="72"/>
      <c r="I802" s="12"/>
      <c r="J802" s="12"/>
      <c r="K802" s="12"/>
    </row>
    <row r="803" spans="2:11">
      <c r="B803" s="2">
        <f t="shared" si="28"/>
        <v>798</v>
      </c>
      <c r="C803" s="31">
        <f>'Simulacion sistema (hoja4)'!BH808</f>
        <v>0.97554607077700883</v>
      </c>
      <c r="D803" s="31">
        <f>'Simulacion sistema (hoja4)'!BI808</f>
        <v>0.9860599358204355</v>
      </c>
      <c r="E803" s="65">
        <f t="shared" si="27"/>
        <v>20304946.198414408</v>
      </c>
      <c r="F803" s="63"/>
      <c r="G803" s="63"/>
      <c r="H803" s="72"/>
      <c r="I803" s="12"/>
      <c r="J803" s="12"/>
      <c r="K803" s="12"/>
    </row>
    <row r="804" spans="2:11">
      <c r="B804" s="2">
        <f t="shared" si="28"/>
        <v>799</v>
      </c>
      <c r="C804" s="31">
        <f>'Simulacion sistema (hoja4)'!BH809</f>
        <v>0.97958680912426421</v>
      </c>
      <c r="D804" s="31">
        <f>'Simulacion sistema (hoja4)'!BI809</f>
        <v>0.98770621448210261</v>
      </c>
      <c r="E804" s="65">
        <f t="shared" si="27"/>
        <v>20338846.36861546</v>
      </c>
      <c r="F804" s="63"/>
      <c r="G804" s="63"/>
      <c r="H804" s="72"/>
      <c r="I804" s="12"/>
      <c r="J804" s="12"/>
      <c r="K804" s="12"/>
    </row>
    <row r="805" spans="2:11">
      <c r="B805" s="2">
        <f t="shared" si="28"/>
        <v>800</v>
      </c>
      <c r="C805" s="31">
        <f>'Simulacion sistema (hoja4)'!BH810</f>
        <v>0.97612283259570487</v>
      </c>
      <c r="D805" s="31">
        <f>'Simulacion sistema (hoja4)'!BI810</f>
        <v>0.98598249074480326</v>
      </c>
      <c r="E805" s="65">
        <f t="shared" si="27"/>
        <v>20303351.449416991</v>
      </c>
      <c r="F805" s="63"/>
      <c r="G805" s="63"/>
      <c r="H805" s="72"/>
      <c r="I805" s="12"/>
      <c r="J805" s="12"/>
      <c r="K805" s="12"/>
    </row>
    <row r="806" spans="2:11">
      <c r="B806" s="2">
        <f t="shared" si="28"/>
        <v>801</v>
      </c>
      <c r="C806" s="31">
        <f>'Simulacion sistema (hoja4)'!BH811</f>
        <v>0.97733598580275782</v>
      </c>
      <c r="D806" s="31">
        <f>'Simulacion sistema (hoja4)'!BI811</f>
        <v>0.98456046693281474</v>
      </c>
      <c r="E806" s="65">
        <f t="shared" si="27"/>
        <v>20274069.13508052</v>
      </c>
      <c r="F806" s="63"/>
      <c r="G806" s="63"/>
      <c r="H806" s="72"/>
      <c r="I806" s="12"/>
      <c r="J806" s="12"/>
      <c r="K806" s="12"/>
    </row>
    <row r="807" spans="2:11">
      <c r="B807" s="2">
        <f t="shared" si="28"/>
        <v>802</v>
      </c>
      <c r="C807" s="31">
        <f>'Simulacion sistema (hoja4)'!BH812</f>
        <v>0.97915147431994942</v>
      </c>
      <c r="D807" s="31">
        <f>'Simulacion sistema (hoja4)'!BI812</f>
        <v>0.98676375718174247</v>
      </c>
      <c r="E807" s="65">
        <f t="shared" si="27"/>
        <v>20319439.287886441</v>
      </c>
      <c r="F807" s="63"/>
      <c r="G807" s="63"/>
      <c r="H807" s="72"/>
      <c r="I807" s="12"/>
      <c r="J807" s="12"/>
      <c r="K807" s="12"/>
    </row>
    <row r="808" spans="2:11">
      <c r="B808" s="2">
        <f t="shared" si="28"/>
        <v>803</v>
      </c>
      <c r="C808" s="31">
        <f>'Simulacion sistema (hoja4)'!BH813</f>
        <v>0.97865434327994338</v>
      </c>
      <c r="D808" s="31">
        <f>'Simulacion sistema (hoja4)'!BI813</f>
        <v>0.98769332636410501</v>
      </c>
      <c r="E808" s="65">
        <f t="shared" si="27"/>
        <v>20338580.976489648</v>
      </c>
      <c r="F808" s="63"/>
      <c r="G808" s="63"/>
      <c r="H808" s="72"/>
      <c r="I808" s="12"/>
      <c r="J808" s="12"/>
      <c r="K808" s="12"/>
    </row>
    <row r="809" spans="2:11">
      <c r="B809" s="2">
        <f t="shared" si="28"/>
        <v>804</v>
      </c>
      <c r="C809" s="31">
        <f>'Simulacion sistema (hoja4)'!BH814</f>
        <v>0.97844280241406534</v>
      </c>
      <c r="D809" s="31">
        <f>'Simulacion sistema (hoja4)'!BI814</f>
        <v>0.98800186410516644</v>
      </c>
      <c r="E809" s="65">
        <f t="shared" si="27"/>
        <v>20344934.385653589</v>
      </c>
      <c r="F809" s="63"/>
      <c r="G809" s="63"/>
      <c r="H809" s="72"/>
      <c r="I809" s="12"/>
      <c r="J809" s="12"/>
      <c r="K809" s="12"/>
    </row>
    <row r="810" spans="2:11">
      <c r="B810" s="2">
        <f t="shared" si="28"/>
        <v>805</v>
      </c>
      <c r="C810" s="31">
        <f>'Simulacion sistema (hoja4)'!BH815</f>
        <v>0.97894550079471776</v>
      </c>
      <c r="D810" s="31">
        <f>'Simulacion sistema (hoja4)'!BI815</f>
        <v>0.98748780453985119</v>
      </c>
      <c r="E810" s="65">
        <f t="shared" si="27"/>
        <v>20334348.871084616</v>
      </c>
      <c r="F810" s="63"/>
      <c r="G810" s="63"/>
      <c r="H810" s="72"/>
      <c r="I810" s="12"/>
      <c r="J810" s="12"/>
      <c r="K810" s="12"/>
    </row>
    <row r="811" spans="2:11">
      <c r="B811" s="2">
        <f t="shared" si="28"/>
        <v>806</v>
      </c>
      <c r="C811" s="31">
        <f>'Simulacion sistema (hoja4)'!BH816</f>
        <v>0.96936248614080445</v>
      </c>
      <c r="D811" s="31">
        <f>'Simulacion sistema (hoja4)'!BI816</f>
        <v>0.98523492061800777</v>
      </c>
      <c r="E811" s="65">
        <f t="shared" si="27"/>
        <v>20287957.485366017</v>
      </c>
      <c r="F811" s="63"/>
      <c r="G811" s="63"/>
      <c r="H811" s="72"/>
      <c r="I811" s="12"/>
      <c r="J811" s="12"/>
      <c r="K811" s="12"/>
    </row>
    <row r="812" spans="2:11">
      <c r="B812" s="2">
        <f t="shared" si="28"/>
        <v>807</v>
      </c>
      <c r="C812" s="31">
        <f>'Simulacion sistema (hoja4)'!BH817</f>
        <v>0.979149154810809</v>
      </c>
      <c r="D812" s="31">
        <f>'Simulacion sistema (hoja4)'!BI817</f>
        <v>0.98660662347275574</v>
      </c>
      <c r="E812" s="65">
        <f t="shared" si="27"/>
        <v>20316203.590550985</v>
      </c>
      <c r="F812" s="63"/>
      <c r="G812" s="63"/>
      <c r="H812" s="72"/>
      <c r="I812" s="12"/>
      <c r="J812" s="12"/>
      <c r="K812" s="12"/>
    </row>
    <row r="813" spans="2:11">
      <c r="B813" s="2">
        <f t="shared" si="28"/>
        <v>808</v>
      </c>
      <c r="C813" s="31">
        <f>'Simulacion sistema (hoja4)'!BH818</f>
        <v>0.98125332938068455</v>
      </c>
      <c r="D813" s="31">
        <f>'Simulacion sistema (hoja4)'!BI818</f>
        <v>0.98924530793843712</v>
      </c>
      <c r="E813" s="65">
        <f t="shared" si="27"/>
        <v>20370539.381068297</v>
      </c>
      <c r="F813" s="63"/>
      <c r="G813" s="63"/>
      <c r="H813" s="72"/>
      <c r="I813" s="12"/>
      <c r="J813" s="12"/>
      <c r="K813" s="12"/>
    </row>
    <row r="814" spans="2:11">
      <c r="B814" s="2">
        <f t="shared" si="28"/>
        <v>809</v>
      </c>
      <c r="C814" s="31">
        <f>'Simulacion sistema (hoja4)'!BH819</f>
        <v>0.98595426845532175</v>
      </c>
      <c r="D814" s="31">
        <f>'Simulacion sistema (hoja4)'!BI819</f>
        <v>0.99150470341633135</v>
      </c>
      <c r="E814" s="65">
        <f t="shared" si="27"/>
        <v>20417064.852749094</v>
      </c>
      <c r="F814" s="63"/>
      <c r="G814" s="63"/>
      <c r="H814" s="72"/>
      <c r="I814" s="12"/>
      <c r="J814" s="12"/>
      <c r="K814" s="12"/>
    </row>
    <row r="815" spans="2:11">
      <c r="B815" s="2">
        <f t="shared" si="28"/>
        <v>810</v>
      </c>
      <c r="C815" s="31">
        <f>'Simulacion sistema (hoja4)'!BH820</f>
        <v>0.98064510296825602</v>
      </c>
      <c r="D815" s="31">
        <f>'Simulacion sistema (hoja4)'!BI820</f>
        <v>0.98587257694935415</v>
      </c>
      <c r="E815" s="65">
        <f t="shared" si="27"/>
        <v>20301088.104541101</v>
      </c>
      <c r="F815" s="63"/>
      <c r="G815" s="63"/>
      <c r="H815" s="72"/>
      <c r="I815" s="12"/>
      <c r="J815" s="12"/>
      <c r="K815" s="12"/>
    </row>
    <row r="816" spans="2:11">
      <c r="B816" s="2">
        <f t="shared" si="28"/>
        <v>811</v>
      </c>
      <c r="C816" s="31">
        <f>'Simulacion sistema (hoja4)'!BH821</f>
        <v>0.98257471786697925</v>
      </c>
      <c r="D816" s="31">
        <f>'Simulacion sistema (hoja4)'!BI821</f>
        <v>0.98828074762331886</v>
      </c>
      <c r="E816" s="65">
        <f t="shared" si="27"/>
        <v>20350677.155059382</v>
      </c>
      <c r="F816" s="63"/>
      <c r="G816" s="63"/>
      <c r="H816" s="72"/>
      <c r="I816" s="12"/>
      <c r="J816" s="12"/>
      <c r="K816" s="12"/>
    </row>
    <row r="817" spans="2:11">
      <c r="B817" s="2">
        <f t="shared" si="28"/>
        <v>812</v>
      </c>
      <c r="C817" s="31">
        <f>'Simulacion sistema (hoja4)'!BH822</f>
        <v>0.97144420436768109</v>
      </c>
      <c r="D817" s="31">
        <f>'Simulacion sistema (hoja4)'!BI822</f>
        <v>0.99040569218164931</v>
      </c>
      <c r="E817" s="65">
        <f t="shared" si="27"/>
        <v>20394434.013404522</v>
      </c>
      <c r="F817" s="63"/>
      <c r="G817" s="63"/>
      <c r="H817" s="72"/>
      <c r="I817" s="12"/>
      <c r="J817" s="12"/>
      <c r="K817" s="12"/>
    </row>
    <row r="818" spans="2:11">
      <c r="B818" s="2">
        <f t="shared" si="28"/>
        <v>813</v>
      </c>
      <c r="C818" s="31">
        <f>'Simulacion sistema (hoja4)'!BH823</f>
        <v>0.97664261768583793</v>
      </c>
      <c r="D818" s="31">
        <f>'Simulacion sistema (hoja4)'!BI823</f>
        <v>0.98688069742832174</v>
      </c>
      <c r="E818" s="65">
        <f t="shared" si="27"/>
        <v>20321847.321444001</v>
      </c>
      <c r="F818" s="63"/>
      <c r="G818" s="63"/>
      <c r="H818" s="72"/>
      <c r="I818" s="12"/>
      <c r="J818" s="12"/>
      <c r="K818" s="12"/>
    </row>
    <row r="819" spans="2:11">
      <c r="B819" s="2">
        <f t="shared" si="28"/>
        <v>814</v>
      </c>
      <c r="C819" s="31">
        <f>'Simulacion sistema (hoja4)'!BH824</f>
        <v>0.97431402224930519</v>
      </c>
      <c r="D819" s="31">
        <f>'Simulacion sistema (hoja4)'!BI824</f>
        <v>0.98853068613758355</v>
      </c>
      <c r="E819" s="65">
        <f t="shared" si="27"/>
        <v>20355823.888945121</v>
      </c>
      <c r="F819" s="63"/>
      <c r="G819" s="63"/>
      <c r="H819" s="72"/>
      <c r="I819" s="12"/>
      <c r="J819" s="12"/>
      <c r="K819" s="12"/>
    </row>
    <row r="820" spans="2:11">
      <c r="B820" s="2">
        <f t="shared" si="28"/>
        <v>815</v>
      </c>
      <c r="C820" s="31">
        <f>'Simulacion sistema (hoja4)'!BH825</f>
        <v>0.96597783472078103</v>
      </c>
      <c r="D820" s="31">
        <f>'Simulacion sistema (hoja4)'!BI825</f>
        <v>0.98577539283869731</v>
      </c>
      <c r="E820" s="65">
        <f t="shared" si="27"/>
        <v>20299086.889334455</v>
      </c>
      <c r="F820" s="63"/>
      <c r="G820" s="63"/>
      <c r="H820" s="72"/>
      <c r="I820" s="12"/>
      <c r="J820" s="12"/>
      <c r="K820" s="12"/>
    </row>
    <row r="821" spans="2:11">
      <c r="B821" s="2">
        <f t="shared" si="28"/>
        <v>816</v>
      </c>
      <c r="C821" s="31">
        <f>'Simulacion sistema (hoja4)'!BH826</f>
        <v>0.98061374285109304</v>
      </c>
      <c r="D821" s="31">
        <f>'Simulacion sistema (hoja4)'!BI826</f>
        <v>0.98843760689986204</v>
      </c>
      <c r="E821" s="65">
        <f t="shared" si="27"/>
        <v>20353907.201281961</v>
      </c>
      <c r="F821" s="63"/>
      <c r="G821" s="63"/>
      <c r="H821" s="72"/>
      <c r="I821" s="12"/>
      <c r="J821" s="12"/>
      <c r="K821" s="12"/>
    </row>
    <row r="822" spans="2:11">
      <c r="B822" s="2">
        <f t="shared" si="28"/>
        <v>817</v>
      </c>
      <c r="C822" s="31">
        <f>'Simulacion sistema (hoja4)'!BH827</f>
        <v>0.974785193119312</v>
      </c>
      <c r="D822" s="31">
        <f>'Simulacion sistema (hoja4)'!BI827</f>
        <v>0.98644671110925741</v>
      </c>
      <c r="E822" s="65">
        <f t="shared" si="27"/>
        <v>20312910.675161827</v>
      </c>
      <c r="F822" s="63"/>
      <c r="G822" s="63"/>
      <c r="H822" s="72"/>
      <c r="I822" s="12"/>
      <c r="J822" s="12"/>
      <c r="K822" s="12"/>
    </row>
    <row r="823" spans="2:11">
      <c r="B823" s="2">
        <f t="shared" si="28"/>
        <v>818</v>
      </c>
      <c r="C823" s="31">
        <f>'Simulacion sistema (hoja4)'!BH828</f>
        <v>0.98068333810156061</v>
      </c>
      <c r="D823" s="31">
        <f>'Simulacion sistema (hoja4)'!BI828</f>
        <v>0.98821744276305801</v>
      </c>
      <c r="E823" s="65">
        <f t="shared" si="27"/>
        <v>20349373.581376892</v>
      </c>
      <c r="F823" s="63"/>
      <c r="G823" s="63"/>
      <c r="H823" s="72"/>
      <c r="I823" s="12"/>
      <c r="J823" s="12"/>
      <c r="K823" s="12"/>
    </row>
    <row r="824" spans="2:11">
      <c r="B824" s="2">
        <f t="shared" si="28"/>
        <v>819</v>
      </c>
      <c r="C824" s="31">
        <f>'Simulacion sistema (hoja4)'!BH829</f>
        <v>0.97498800429935295</v>
      </c>
      <c r="D824" s="31">
        <f>'Simulacion sistema (hoja4)'!BI829</f>
        <v>0.98635104431622034</v>
      </c>
      <c r="E824" s="65">
        <f t="shared" si="27"/>
        <v>20310940.704559609</v>
      </c>
      <c r="F824" s="63"/>
      <c r="G824" s="63"/>
      <c r="H824" s="72"/>
      <c r="I824" s="12"/>
      <c r="J824" s="12"/>
      <c r="K824" s="12"/>
    </row>
    <row r="825" spans="2:11">
      <c r="B825" s="2">
        <f t="shared" si="28"/>
        <v>820</v>
      </c>
      <c r="C825" s="31">
        <f>'Simulacion sistema (hoja4)'!BH830</f>
        <v>0.97797602596898436</v>
      </c>
      <c r="D825" s="31">
        <f>'Simulacion sistema (hoja4)'!BI830</f>
        <v>0.98665892526567067</v>
      </c>
      <c r="E825" s="65">
        <f t="shared" si="27"/>
        <v>20317280.589070693</v>
      </c>
      <c r="F825" s="63"/>
      <c r="G825" s="63"/>
      <c r="H825" s="72"/>
      <c r="I825" s="12"/>
      <c r="J825" s="12"/>
      <c r="K825" s="12"/>
    </row>
    <row r="826" spans="2:11">
      <c r="B826" s="2">
        <f t="shared" si="28"/>
        <v>821</v>
      </c>
      <c r="C826" s="31">
        <f>'Simulacion sistema (hoja4)'!BH831</f>
        <v>0.98054055797871675</v>
      </c>
      <c r="D826" s="31">
        <f>'Simulacion sistema (hoja4)'!BI831</f>
        <v>0.98796330525721476</v>
      </c>
      <c r="E826" s="65">
        <f t="shared" si="27"/>
        <v>20344140.381856564</v>
      </c>
      <c r="F826" s="63"/>
      <c r="G826" s="63"/>
      <c r="H826" s="72"/>
      <c r="I826" s="12"/>
      <c r="J826" s="12"/>
      <c r="K826" s="12"/>
    </row>
    <row r="827" spans="2:11">
      <c r="B827" s="2">
        <f t="shared" si="28"/>
        <v>822</v>
      </c>
      <c r="C827" s="31">
        <f>'Simulacion sistema (hoja4)'!BH832</f>
        <v>0.97840059830084947</v>
      </c>
      <c r="D827" s="31">
        <f>'Simulacion sistema (hoja4)'!BI832</f>
        <v>0.98940702031714223</v>
      </c>
      <c r="E827" s="65">
        <f t="shared" si="27"/>
        <v>20373869.362370595</v>
      </c>
      <c r="F827" s="63"/>
      <c r="G827" s="63"/>
      <c r="H827" s="72"/>
      <c r="I827" s="12"/>
      <c r="J827" s="12"/>
      <c r="K827" s="12"/>
    </row>
    <row r="828" spans="2:11">
      <c r="B828" s="2">
        <f t="shared" si="28"/>
        <v>823</v>
      </c>
      <c r="C828" s="31">
        <f>'Simulacion sistema (hoja4)'!BH833</f>
        <v>0.98343108036398563</v>
      </c>
      <c r="D828" s="31">
        <f>'Simulacion sistema (hoja4)'!BI833</f>
        <v>0.99001749439242681</v>
      </c>
      <c r="E828" s="65">
        <f t="shared" si="27"/>
        <v>20386440.244528852</v>
      </c>
      <c r="F828" s="63"/>
      <c r="G828" s="63"/>
      <c r="H828" s="72"/>
      <c r="I828" s="12"/>
      <c r="J828" s="12"/>
      <c r="K828" s="12"/>
    </row>
    <row r="829" spans="2:11">
      <c r="B829" s="2">
        <f t="shared" si="28"/>
        <v>824</v>
      </c>
      <c r="C829" s="31">
        <f>'Simulacion sistema (hoja4)'!BH834</f>
        <v>0.97767144412372764</v>
      </c>
      <c r="D829" s="31">
        <f>'Simulacion sistema (hoja4)'!BI834</f>
        <v>0.9883323142467334</v>
      </c>
      <c r="E829" s="65">
        <f t="shared" si="27"/>
        <v>20351739.014968734</v>
      </c>
      <c r="F829" s="63"/>
      <c r="G829" s="63"/>
      <c r="H829" s="72"/>
      <c r="I829" s="12"/>
      <c r="J829" s="12"/>
      <c r="K829" s="12"/>
    </row>
    <row r="830" spans="2:11">
      <c r="B830" s="2">
        <f t="shared" si="28"/>
        <v>825</v>
      </c>
      <c r="C830" s="31">
        <f>'Simulacion sistema (hoja4)'!BH835</f>
        <v>0.96749313307740059</v>
      </c>
      <c r="D830" s="31">
        <f>'Simulacion sistema (hoja4)'!BI835</f>
        <v>0.98743479608672358</v>
      </c>
      <c r="E830" s="65">
        <f t="shared" si="27"/>
        <v>20333257.321017813</v>
      </c>
      <c r="F830" s="63"/>
      <c r="G830" s="63"/>
      <c r="H830" s="72"/>
      <c r="I830" s="12"/>
      <c r="J830" s="12"/>
      <c r="K830" s="12"/>
    </row>
    <row r="831" spans="2:11">
      <c r="B831" s="2">
        <f t="shared" si="28"/>
        <v>826</v>
      </c>
      <c r="C831" s="31">
        <f>'Simulacion sistema (hoja4)'!BH836</f>
        <v>0.97394414830094211</v>
      </c>
      <c r="D831" s="31">
        <f>'Simulacion sistema (hoja4)'!BI836</f>
        <v>0.98610700287911701</v>
      </c>
      <c r="E831" s="65">
        <f t="shared" si="27"/>
        <v>20305915.403286777</v>
      </c>
      <c r="F831" s="63"/>
      <c r="G831" s="63"/>
      <c r="H831" s="72"/>
      <c r="I831" s="12"/>
      <c r="J831" s="12"/>
      <c r="K831" s="12"/>
    </row>
    <row r="832" spans="2:11">
      <c r="B832" s="2">
        <f t="shared" si="28"/>
        <v>827</v>
      </c>
      <c r="C832" s="31">
        <f>'Simulacion sistema (hoja4)'!BH837</f>
        <v>0.9758296804005574</v>
      </c>
      <c r="D832" s="31">
        <f>'Simulacion sistema (hoja4)'!BI837</f>
        <v>0.98606438713495204</v>
      </c>
      <c r="E832" s="65">
        <f t="shared" si="27"/>
        <v>20305037.859882932</v>
      </c>
      <c r="F832" s="63"/>
      <c r="G832" s="63"/>
      <c r="H832" s="72"/>
      <c r="I832" s="12"/>
      <c r="J832" s="12"/>
      <c r="K832" s="12"/>
    </row>
    <row r="833" spans="2:11">
      <c r="B833" s="2">
        <f t="shared" si="28"/>
        <v>828</v>
      </c>
      <c r="C833" s="31">
        <f>'Simulacion sistema (hoja4)'!BH838</f>
        <v>0.97287080617776123</v>
      </c>
      <c r="D833" s="31">
        <f>'Simulacion sistema (hoja4)'!BI838</f>
        <v>0.9852879463068388</v>
      </c>
      <c r="E833" s="65">
        <f t="shared" si="27"/>
        <v>20289049.390350424</v>
      </c>
      <c r="F833" s="63"/>
      <c r="G833" s="63"/>
      <c r="H833" s="72"/>
      <c r="I833" s="12"/>
      <c r="J833" s="12"/>
      <c r="K833" s="12"/>
    </row>
    <row r="834" spans="2:11">
      <c r="B834" s="2">
        <f t="shared" si="28"/>
        <v>829</v>
      </c>
      <c r="C834" s="31">
        <f>'Simulacion sistema (hoja4)'!BH839</f>
        <v>0.96906809046495523</v>
      </c>
      <c r="D834" s="31">
        <f>'Simulacion sistema (hoja4)'!BI839</f>
        <v>0.98471025433818826</v>
      </c>
      <c r="E834" s="65">
        <f t="shared" si="27"/>
        <v>20277153.557331976</v>
      </c>
      <c r="F834" s="63"/>
      <c r="G834" s="63"/>
      <c r="H834" s="72"/>
      <c r="I834" s="12"/>
      <c r="J834" s="12"/>
      <c r="K834" s="12"/>
    </row>
    <row r="835" spans="2:11">
      <c r="B835" s="2">
        <f t="shared" si="28"/>
        <v>830</v>
      </c>
      <c r="C835" s="31">
        <f>'Simulacion sistema (hoja4)'!BH840</f>
        <v>0.97307007083079267</v>
      </c>
      <c r="D835" s="31">
        <f>'Simulacion sistema (hoja4)'!BI840</f>
        <v>0.98633289263146218</v>
      </c>
      <c r="E835" s="65">
        <f t="shared" si="27"/>
        <v>20310566.925067071</v>
      </c>
      <c r="F835" s="63"/>
      <c r="G835" s="63"/>
      <c r="H835" s="72"/>
      <c r="I835" s="12"/>
      <c r="J835" s="12"/>
      <c r="K835" s="12"/>
    </row>
    <row r="836" spans="2:11">
      <c r="B836" s="2">
        <f t="shared" si="28"/>
        <v>831</v>
      </c>
      <c r="C836" s="31">
        <f>'Simulacion sistema (hoja4)'!BH841</f>
        <v>0.97919012412863793</v>
      </c>
      <c r="D836" s="31">
        <f>'Simulacion sistema (hoja4)'!BI841</f>
        <v>0.98431881222870166</v>
      </c>
      <c r="E836" s="65">
        <f t="shared" si="27"/>
        <v>20269092.981413424</v>
      </c>
      <c r="F836" s="63"/>
      <c r="G836" s="63"/>
      <c r="H836" s="72"/>
      <c r="I836" s="12"/>
      <c r="J836" s="12"/>
      <c r="K836" s="12"/>
    </row>
    <row r="837" spans="2:11">
      <c r="B837" s="2">
        <f t="shared" si="28"/>
        <v>832</v>
      </c>
      <c r="C837" s="31">
        <f>'Simulacion sistema (hoja4)'!BH842</f>
        <v>0.97842900320769832</v>
      </c>
      <c r="D837" s="31">
        <f>'Simulacion sistema (hoja4)'!BI842</f>
        <v>0.98665506763987976</v>
      </c>
      <c r="E837" s="65">
        <f t="shared" si="27"/>
        <v>20317201.152840406</v>
      </c>
      <c r="F837" s="63"/>
      <c r="G837" s="63"/>
      <c r="H837" s="72"/>
      <c r="I837" s="12"/>
      <c r="J837" s="12"/>
      <c r="K837" s="12"/>
    </row>
    <row r="838" spans="2:11">
      <c r="B838" s="2">
        <f t="shared" si="28"/>
        <v>833</v>
      </c>
      <c r="C838" s="31">
        <f>'Simulacion sistema (hoja4)'!BH843</f>
        <v>0.97807856746873723</v>
      </c>
      <c r="D838" s="31">
        <f>'Simulacion sistema (hoja4)'!BI843</f>
        <v>0.98787878216931291</v>
      </c>
      <c r="E838" s="65">
        <f t="shared" si="27"/>
        <v>20342399.88243049</v>
      </c>
      <c r="F838" s="63"/>
      <c r="G838" s="63"/>
      <c r="H838" s="72"/>
      <c r="I838" s="12"/>
      <c r="J838" s="12"/>
      <c r="K838" s="12"/>
    </row>
    <row r="839" spans="2:11">
      <c r="B839" s="2">
        <f t="shared" si="28"/>
        <v>834</v>
      </c>
      <c r="C839" s="31">
        <f>'Simulacion sistema (hoja4)'!BH844</f>
        <v>0.97520184129413978</v>
      </c>
      <c r="D839" s="31">
        <f>'Simulacion sistema (hoja4)'!BI844</f>
        <v>0.98300849948619906</v>
      </c>
      <c r="E839" s="65">
        <f t="shared" ref="E839:E902" si="29">+D839*$F$1*$F$2</f>
        <v>20242111.021419808</v>
      </c>
      <c r="F839" s="63"/>
      <c r="G839" s="63"/>
      <c r="H839" s="72"/>
      <c r="I839" s="12"/>
      <c r="J839" s="12"/>
      <c r="K839" s="12"/>
    </row>
    <row r="840" spans="2:11">
      <c r="B840" s="2">
        <f t="shared" ref="B840:B903" si="30">+B839+1</f>
        <v>835</v>
      </c>
      <c r="C840" s="31">
        <f>'Simulacion sistema (hoja4)'!BH845</f>
        <v>0.97483209149718408</v>
      </c>
      <c r="D840" s="31">
        <f>'Simulacion sistema (hoja4)'!BI845</f>
        <v>0.98628658956199966</v>
      </c>
      <c r="E840" s="65">
        <f t="shared" si="29"/>
        <v>20309613.452260699</v>
      </c>
      <c r="F840" s="63"/>
      <c r="G840" s="63"/>
      <c r="H840" s="72"/>
      <c r="I840" s="12"/>
      <c r="J840" s="12"/>
      <c r="K840" s="12"/>
    </row>
    <row r="841" spans="2:11">
      <c r="B841" s="2">
        <f t="shared" si="30"/>
        <v>836</v>
      </c>
      <c r="C841" s="31">
        <f>'Simulacion sistema (hoja4)'!BH846</f>
        <v>0.97831008894882543</v>
      </c>
      <c r="D841" s="31">
        <f>'Simulacion sistema (hoja4)'!BI846</f>
        <v>0.98848996329879024</v>
      </c>
      <c r="E841" s="65">
        <f t="shared" si="29"/>
        <v>20354985.324248686</v>
      </c>
      <c r="F841" s="63"/>
      <c r="G841" s="63"/>
      <c r="H841" s="72"/>
      <c r="I841" s="12"/>
      <c r="J841" s="12"/>
      <c r="K841" s="12"/>
    </row>
    <row r="842" spans="2:11">
      <c r="B842" s="2">
        <f t="shared" si="30"/>
        <v>837</v>
      </c>
      <c r="C842" s="31">
        <f>'Simulacion sistema (hoja4)'!BH847</f>
        <v>0.97668276459620706</v>
      </c>
      <c r="D842" s="31">
        <f>'Simulacion sistema (hoja4)'!BI847</f>
        <v>0.98831729032922155</v>
      </c>
      <c r="E842" s="65">
        <f t="shared" si="29"/>
        <v>20351429.642459329</v>
      </c>
      <c r="F842" s="63"/>
      <c r="G842" s="63"/>
      <c r="H842" s="72"/>
      <c r="I842" s="12"/>
      <c r="J842" s="12"/>
      <c r="K842" s="12"/>
    </row>
    <row r="843" spans="2:11">
      <c r="B843" s="2">
        <f t="shared" si="30"/>
        <v>838</v>
      </c>
      <c r="C843" s="31">
        <f>'Simulacion sistema (hoja4)'!BH848</f>
        <v>0.9779629773699986</v>
      </c>
      <c r="D843" s="31">
        <f>'Simulacion sistema (hoja4)'!BI848</f>
        <v>0.98553744149949041</v>
      </c>
      <c r="E843" s="65">
        <f t="shared" si="29"/>
        <v>20294186.995357506</v>
      </c>
      <c r="F843" s="63"/>
      <c r="G843" s="63"/>
      <c r="H843" s="72"/>
      <c r="I843" s="12"/>
      <c r="J843" s="12"/>
      <c r="K843" s="12"/>
    </row>
    <row r="844" spans="2:11">
      <c r="B844" s="2">
        <f t="shared" si="30"/>
        <v>839</v>
      </c>
      <c r="C844" s="31">
        <f>'Simulacion sistema (hoja4)'!BH849</f>
        <v>0.9704805294153882</v>
      </c>
      <c r="D844" s="31">
        <f>'Simulacion sistema (hoja4)'!BI849</f>
        <v>0.9872189136107854</v>
      </c>
      <c r="E844" s="65">
        <f t="shared" si="29"/>
        <v>20328811.86907329</v>
      </c>
      <c r="F844" s="63"/>
      <c r="G844" s="63"/>
      <c r="H844" s="72"/>
      <c r="I844" s="12"/>
      <c r="J844" s="12"/>
      <c r="K844" s="12"/>
    </row>
    <row r="845" spans="2:11">
      <c r="B845" s="2">
        <f t="shared" si="30"/>
        <v>840</v>
      </c>
      <c r="C845" s="31">
        <f>'Simulacion sistema (hoja4)'!BH850</f>
        <v>0.97316417215710793</v>
      </c>
      <c r="D845" s="31">
        <f>'Simulacion sistema (hoja4)'!BI850</f>
        <v>0.98540760955078777</v>
      </c>
      <c r="E845" s="65">
        <f t="shared" si="29"/>
        <v>20291513.495869819</v>
      </c>
      <c r="F845" s="63"/>
      <c r="G845" s="63"/>
      <c r="H845" s="72"/>
      <c r="I845" s="12"/>
      <c r="J845" s="12"/>
      <c r="K845" s="12"/>
    </row>
    <row r="846" spans="2:11">
      <c r="B846" s="2">
        <f t="shared" si="30"/>
        <v>841</v>
      </c>
      <c r="C846" s="31">
        <f>'Simulacion sistema (hoja4)'!BH851</f>
        <v>0.96838668340344813</v>
      </c>
      <c r="D846" s="31">
        <f>'Simulacion sistema (hoja4)'!BI851</f>
        <v>0.98579734214777437</v>
      </c>
      <c r="E846" s="65">
        <f t="shared" si="29"/>
        <v>20299538.86950697</v>
      </c>
      <c r="F846" s="63"/>
      <c r="G846" s="63"/>
      <c r="H846" s="72"/>
      <c r="I846" s="12"/>
      <c r="J846" s="12"/>
      <c r="K846" s="12"/>
    </row>
    <row r="847" spans="2:11">
      <c r="B847" s="2">
        <f t="shared" si="30"/>
        <v>842</v>
      </c>
      <c r="C847" s="31">
        <f>'Simulacion sistema (hoja4)'!BH852</f>
        <v>0.97417151405850799</v>
      </c>
      <c r="D847" s="31">
        <f>'Simulacion sistema (hoja4)'!BI852</f>
        <v>0.98816145173092251</v>
      </c>
      <c r="E847" s="65">
        <f t="shared" si="29"/>
        <v>20348220.614043154</v>
      </c>
      <c r="F847" s="63"/>
      <c r="G847" s="63"/>
      <c r="H847" s="72"/>
      <c r="I847" s="12"/>
      <c r="J847" s="12"/>
      <c r="K847" s="12"/>
    </row>
    <row r="848" spans="2:11">
      <c r="B848" s="2">
        <f t="shared" si="30"/>
        <v>843</v>
      </c>
      <c r="C848" s="31">
        <f>'Simulacion sistema (hoja4)'!BH853</f>
        <v>0.98298221293678012</v>
      </c>
      <c r="D848" s="31">
        <f>'Simulacion sistema (hoja4)'!BI853</f>
        <v>0.98749338832250499</v>
      </c>
      <c r="E848" s="65">
        <f t="shared" si="29"/>
        <v>20334463.852337021</v>
      </c>
      <c r="F848" s="63"/>
      <c r="G848" s="63"/>
      <c r="H848" s="72"/>
      <c r="I848" s="12"/>
      <c r="J848" s="12"/>
      <c r="K848" s="12"/>
    </row>
    <row r="849" spans="2:11">
      <c r="B849" s="2">
        <f t="shared" si="30"/>
        <v>844</v>
      </c>
      <c r="C849" s="31">
        <f>'Simulacion sistema (hoja4)'!BH854</f>
        <v>0.98528793494066369</v>
      </c>
      <c r="D849" s="31">
        <f>'Simulacion sistema (hoja4)'!BI854</f>
        <v>0.99037138779770817</v>
      </c>
      <c r="E849" s="65">
        <f t="shared" si="29"/>
        <v>20393727.617530409</v>
      </c>
      <c r="F849" s="63"/>
      <c r="G849" s="63"/>
      <c r="H849" s="72"/>
      <c r="I849" s="12"/>
      <c r="J849" s="12"/>
      <c r="K849" s="12"/>
    </row>
    <row r="850" spans="2:11">
      <c r="B850" s="2">
        <f t="shared" si="30"/>
        <v>845</v>
      </c>
      <c r="C850" s="31">
        <f>'Simulacion sistema (hoja4)'!BH855</f>
        <v>0.9777629387226956</v>
      </c>
      <c r="D850" s="31">
        <f>'Simulacion sistema (hoja4)'!BI855</f>
        <v>0.9862741687002935</v>
      </c>
      <c r="E850" s="65">
        <f t="shared" si="29"/>
        <v>20309357.681876443</v>
      </c>
      <c r="F850" s="63"/>
      <c r="G850" s="63"/>
      <c r="H850" s="72"/>
      <c r="I850" s="12"/>
      <c r="J850" s="12"/>
      <c r="K850" s="12"/>
    </row>
    <row r="851" spans="2:11">
      <c r="B851" s="2">
        <f t="shared" si="30"/>
        <v>846</v>
      </c>
      <c r="C851" s="31">
        <f>'Simulacion sistema (hoja4)'!BH856</f>
        <v>0.97666650046885461</v>
      </c>
      <c r="D851" s="31">
        <f>'Simulacion sistema (hoja4)'!BI856</f>
        <v>0.9870427939955273</v>
      </c>
      <c r="E851" s="65">
        <f t="shared" si="29"/>
        <v>20325185.213955898</v>
      </c>
      <c r="F851" s="63"/>
      <c r="G851" s="63"/>
      <c r="H851" s="72"/>
      <c r="I851" s="12"/>
      <c r="J851" s="12"/>
      <c r="K851" s="12"/>
    </row>
    <row r="852" spans="2:11">
      <c r="B852" s="2">
        <f t="shared" si="30"/>
        <v>847</v>
      </c>
      <c r="C852" s="31">
        <f>'Simulacion sistema (hoja4)'!BH857</f>
        <v>0.98049305971115974</v>
      </c>
      <c r="D852" s="31">
        <f>'Simulacion sistema (hoja4)'!BI857</f>
        <v>0.98800557821741408</v>
      </c>
      <c r="E852" s="65">
        <f t="shared" si="29"/>
        <v>20345010.866652988</v>
      </c>
      <c r="F852" s="63"/>
      <c r="G852" s="63"/>
      <c r="H852" s="72"/>
      <c r="I852" s="12"/>
      <c r="J852" s="12"/>
      <c r="K852" s="12"/>
    </row>
    <row r="853" spans="2:11">
      <c r="B853" s="2">
        <f t="shared" si="30"/>
        <v>848</v>
      </c>
      <c r="C853" s="31">
        <f>'Simulacion sistema (hoja4)'!BH858</f>
        <v>0.98082008632958262</v>
      </c>
      <c r="D853" s="31">
        <f>'Simulacion sistema (hoja4)'!BI858</f>
        <v>0.98565073194631214</v>
      </c>
      <c r="E853" s="65">
        <f t="shared" si="29"/>
        <v>20296519.872238461</v>
      </c>
      <c r="F853" s="63"/>
      <c r="G853" s="63"/>
      <c r="H853" s="72"/>
      <c r="I853" s="12"/>
      <c r="J853" s="12"/>
      <c r="K853" s="12"/>
    </row>
    <row r="854" spans="2:11">
      <c r="B854" s="2">
        <f t="shared" si="30"/>
        <v>849</v>
      </c>
      <c r="C854" s="31">
        <f>'Simulacion sistema (hoja4)'!BH859</f>
        <v>0.98140175032450017</v>
      </c>
      <c r="D854" s="31">
        <f>'Simulacion sistema (hoja4)'!BI859</f>
        <v>0.98883659657534206</v>
      </c>
      <c r="E854" s="65">
        <f t="shared" si="29"/>
        <v>20362123.196679443</v>
      </c>
      <c r="F854" s="63"/>
      <c r="G854" s="63"/>
      <c r="H854" s="72"/>
      <c r="I854" s="12"/>
      <c r="J854" s="12"/>
      <c r="K854" s="12"/>
    </row>
    <row r="855" spans="2:11">
      <c r="B855" s="2">
        <f t="shared" si="30"/>
        <v>850</v>
      </c>
      <c r="C855" s="31">
        <f>'Simulacion sistema (hoja4)'!BH860</f>
        <v>0.97400603135276009</v>
      </c>
      <c r="D855" s="31">
        <f>'Simulacion sistema (hoja4)'!BI860</f>
        <v>0.98591925086923493</v>
      </c>
      <c r="E855" s="65">
        <f t="shared" si="29"/>
        <v>20302049.213899288</v>
      </c>
      <c r="F855" s="63"/>
      <c r="G855" s="63"/>
      <c r="H855" s="72"/>
      <c r="I855" s="12"/>
      <c r="J855" s="12"/>
      <c r="K855" s="12"/>
    </row>
    <row r="856" spans="2:11">
      <c r="B856" s="2">
        <f t="shared" si="30"/>
        <v>851</v>
      </c>
      <c r="C856" s="31">
        <f>'Simulacion sistema (hoja4)'!BH861</f>
        <v>0.974471910600192</v>
      </c>
      <c r="D856" s="31">
        <f>'Simulacion sistema (hoja4)'!BI861</f>
        <v>0.98453950600946749</v>
      </c>
      <c r="E856" s="65">
        <f t="shared" si="29"/>
        <v>20273637.507746954</v>
      </c>
      <c r="F856" s="63"/>
      <c r="G856" s="63"/>
      <c r="H856" s="72"/>
      <c r="I856" s="12"/>
      <c r="J856" s="12"/>
      <c r="K856" s="12"/>
    </row>
    <row r="857" spans="2:11">
      <c r="B857" s="2">
        <f t="shared" si="30"/>
        <v>852</v>
      </c>
      <c r="C857" s="31">
        <f>'Simulacion sistema (hoja4)'!BH862</f>
        <v>0.9713824327194851</v>
      </c>
      <c r="D857" s="31">
        <f>'Simulacion sistema (hoja4)'!BI862</f>
        <v>0.98664532459570342</v>
      </c>
      <c r="E857" s="65">
        <f t="shared" si="29"/>
        <v>20317000.524074726</v>
      </c>
      <c r="F857" s="63"/>
      <c r="G857" s="63"/>
      <c r="H857" s="72"/>
      <c r="I857" s="12"/>
      <c r="J857" s="12"/>
      <c r="K857" s="12"/>
    </row>
    <row r="858" spans="2:11">
      <c r="B858" s="2">
        <f t="shared" si="30"/>
        <v>853</v>
      </c>
      <c r="C858" s="31">
        <f>'Simulacion sistema (hoja4)'!BH863</f>
        <v>0.98291126159446396</v>
      </c>
      <c r="D858" s="31">
        <f>'Simulacion sistema (hoja4)'!BI863</f>
        <v>0.98779486245707127</v>
      </c>
      <c r="E858" s="65">
        <f t="shared" si="29"/>
        <v>20340671.807716012</v>
      </c>
      <c r="F858" s="63"/>
      <c r="G858" s="63"/>
      <c r="H858" s="72"/>
      <c r="I858" s="12"/>
      <c r="J858" s="12"/>
      <c r="K858" s="12"/>
    </row>
    <row r="859" spans="2:11">
      <c r="B859" s="2">
        <f t="shared" si="30"/>
        <v>854</v>
      </c>
      <c r="C859" s="31">
        <f>'Simulacion sistema (hoja4)'!BH864</f>
        <v>0.97334098831163351</v>
      </c>
      <c r="D859" s="31">
        <f>'Simulacion sistema (hoja4)'!BI864</f>
        <v>0.9856621879498938</v>
      </c>
      <c r="E859" s="65">
        <f t="shared" si="29"/>
        <v>20296755.774264213</v>
      </c>
      <c r="F859" s="63"/>
      <c r="G859" s="63"/>
      <c r="H859" s="72"/>
      <c r="I859" s="12"/>
      <c r="J859" s="12"/>
      <c r="K859" s="12"/>
    </row>
    <row r="860" spans="2:11">
      <c r="B860" s="2">
        <f t="shared" si="30"/>
        <v>855</v>
      </c>
      <c r="C860" s="31">
        <f>'Simulacion sistema (hoja4)'!BH865</f>
        <v>0.97668767128277312</v>
      </c>
      <c r="D860" s="31">
        <f>'Simulacion sistema (hoja4)'!BI865</f>
        <v>0.98559456308613203</v>
      </c>
      <c r="E860" s="65">
        <f t="shared" si="29"/>
        <v>20295363.24306963</v>
      </c>
      <c r="F860" s="63"/>
      <c r="G860" s="63"/>
      <c r="H860" s="72"/>
      <c r="I860" s="12"/>
      <c r="J860" s="12"/>
      <c r="K860" s="12"/>
    </row>
    <row r="861" spans="2:11">
      <c r="B861" s="2">
        <f t="shared" si="30"/>
        <v>856</v>
      </c>
      <c r="C861" s="31">
        <f>'Simulacion sistema (hoja4)'!BH866</f>
        <v>0.96116346361304761</v>
      </c>
      <c r="D861" s="31">
        <f>'Simulacion sistema (hoja4)'!BI866</f>
        <v>0.98440983188034858</v>
      </c>
      <c r="E861" s="65">
        <f t="shared" si="29"/>
        <v>20270967.25808014</v>
      </c>
      <c r="F861" s="63"/>
      <c r="G861" s="63"/>
      <c r="H861" s="72"/>
      <c r="I861" s="12"/>
      <c r="J861" s="12"/>
      <c r="K861" s="12"/>
    </row>
    <row r="862" spans="2:11">
      <c r="B862" s="2">
        <f t="shared" si="30"/>
        <v>857</v>
      </c>
      <c r="C862" s="31">
        <f>'Simulacion sistema (hoja4)'!BH867</f>
        <v>0.98260717791623842</v>
      </c>
      <c r="D862" s="31">
        <f>'Simulacion sistema (hoja4)'!BI867</f>
        <v>0.98870317045519707</v>
      </c>
      <c r="E862" s="65">
        <f t="shared" si="29"/>
        <v>20359375.686013415</v>
      </c>
      <c r="F862" s="63"/>
      <c r="G862" s="63"/>
      <c r="H862" s="72"/>
      <c r="I862" s="12"/>
      <c r="J862" s="12"/>
      <c r="K862" s="12"/>
    </row>
    <row r="863" spans="2:11">
      <c r="B863" s="2">
        <f t="shared" si="30"/>
        <v>858</v>
      </c>
      <c r="C863" s="31">
        <f>'Simulacion sistema (hoja4)'!BH868</f>
        <v>0.98152785307360835</v>
      </c>
      <c r="D863" s="31">
        <f>'Simulacion sistema (hoja4)'!BI868</f>
        <v>0.98914613263412576</v>
      </c>
      <c r="E863" s="65">
        <f t="shared" si="29"/>
        <v>20368497.163201917</v>
      </c>
      <c r="F863" s="63"/>
      <c r="G863" s="63"/>
      <c r="H863" s="72"/>
      <c r="I863" s="12"/>
      <c r="J863" s="12"/>
      <c r="K863" s="12"/>
    </row>
    <row r="864" spans="2:11">
      <c r="B864" s="2">
        <f t="shared" si="30"/>
        <v>859</v>
      </c>
      <c r="C864" s="31">
        <f>'Simulacion sistema (hoja4)'!BH869</f>
        <v>0.98065632745439757</v>
      </c>
      <c r="D864" s="31">
        <f>'Simulacion sistema (hoja4)'!BI869</f>
        <v>0.98675976284797673</v>
      </c>
      <c r="E864" s="65">
        <f t="shared" si="29"/>
        <v>20319357.036565535</v>
      </c>
      <c r="F864" s="63"/>
      <c r="G864" s="63"/>
      <c r="H864" s="72"/>
      <c r="I864" s="12"/>
      <c r="J864" s="12"/>
      <c r="K864" s="12"/>
    </row>
    <row r="865" spans="2:11">
      <c r="B865" s="2">
        <f t="shared" si="30"/>
        <v>860</v>
      </c>
      <c r="C865" s="31">
        <f>'Simulacion sistema (hoja4)'!BH870</f>
        <v>0.97720369761556158</v>
      </c>
      <c r="D865" s="31">
        <f>'Simulacion sistema (hoja4)'!BI870</f>
        <v>0.98675101966386236</v>
      </c>
      <c r="E865" s="65">
        <f t="shared" si="29"/>
        <v>20319176.996918254</v>
      </c>
      <c r="F865" s="63"/>
      <c r="G865" s="63"/>
      <c r="H865" s="72"/>
      <c r="I865" s="12"/>
      <c r="J865" s="12"/>
      <c r="K865" s="12"/>
    </row>
    <row r="866" spans="2:11">
      <c r="B866" s="2">
        <f t="shared" si="30"/>
        <v>861</v>
      </c>
      <c r="C866" s="31">
        <f>'Simulacion sistema (hoja4)'!BH871</f>
        <v>0.97159716966204779</v>
      </c>
      <c r="D866" s="31">
        <f>'Simulacion sistema (hoja4)'!BI871</f>
        <v>0.98395448063615065</v>
      </c>
      <c r="E866" s="65">
        <f t="shared" si="29"/>
        <v>20261590.665259615</v>
      </c>
      <c r="F866" s="63"/>
      <c r="G866" s="63"/>
      <c r="H866" s="72"/>
      <c r="I866" s="12"/>
      <c r="J866" s="12"/>
      <c r="K866" s="12"/>
    </row>
    <row r="867" spans="2:11">
      <c r="B867" s="2">
        <f t="shared" si="30"/>
        <v>862</v>
      </c>
      <c r="C867" s="31">
        <f>'Simulacion sistema (hoja4)'!BH872</f>
        <v>0.98707646044346964</v>
      </c>
      <c r="D867" s="31">
        <f>'Simulacion sistema (hoja4)'!BI872</f>
        <v>0.99088226961367931</v>
      </c>
      <c r="E867" s="65">
        <f t="shared" si="29"/>
        <v>20404247.695884887</v>
      </c>
      <c r="F867" s="63"/>
      <c r="G867" s="63"/>
      <c r="H867" s="72"/>
      <c r="I867" s="12"/>
      <c r="J867" s="12"/>
      <c r="K867" s="12"/>
    </row>
    <row r="868" spans="2:11">
      <c r="B868" s="2">
        <f t="shared" si="30"/>
        <v>863</v>
      </c>
      <c r="C868" s="31">
        <f>'Simulacion sistema (hoja4)'!BH873</f>
        <v>0.97619117677946698</v>
      </c>
      <c r="D868" s="31">
        <f>'Simulacion sistema (hoja4)'!BI873</f>
        <v>0.98654622930012847</v>
      </c>
      <c r="E868" s="65">
        <f t="shared" si="29"/>
        <v>20314959.953748245</v>
      </c>
      <c r="F868" s="63"/>
      <c r="G868" s="63"/>
      <c r="H868" s="72"/>
      <c r="I868" s="12"/>
      <c r="J868" s="12"/>
      <c r="K868" s="12"/>
    </row>
    <row r="869" spans="2:11">
      <c r="B869" s="2">
        <f t="shared" si="30"/>
        <v>864</v>
      </c>
      <c r="C869" s="31">
        <f>'Simulacion sistema (hoja4)'!BH874</f>
        <v>0.97466265321328416</v>
      </c>
      <c r="D869" s="31">
        <f>'Simulacion sistema (hoja4)'!BI874</f>
        <v>0.98884822242362624</v>
      </c>
      <c r="E869" s="65">
        <f t="shared" si="29"/>
        <v>20362362.596147314</v>
      </c>
      <c r="F869" s="63"/>
      <c r="G869" s="63"/>
      <c r="H869" s="72"/>
      <c r="I869" s="12"/>
      <c r="J869" s="12"/>
      <c r="K869" s="12"/>
    </row>
    <row r="870" spans="2:11">
      <c r="B870" s="2">
        <f t="shared" si="30"/>
        <v>865</v>
      </c>
      <c r="C870" s="31">
        <f>'Simulacion sistema (hoja4)'!BH875</f>
        <v>0.98152285952955209</v>
      </c>
      <c r="D870" s="31">
        <f>'Simulacion sistema (hoja4)'!BI875</f>
        <v>0.98897010397083829</v>
      </c>
      <c r="E870" s="65">
        <f t="shared" si="29"/>
        <v>20364872.380967502</v>
      </c>
      <c r="F870" s="63"/>
      <c r="G870" s="63"/>
      <c r="H870" s="72"/>
      <c r="I870" s="12"/>
      <c r="J870" s="12"/>
      <c r="K870" s="12"/>
    </row>
    <row r="871" spans="2:11">
      <c r="B871" s="2">
        <f t="shared" si="30"/>
        <v>866</v>
      </c>
      <c r="C871" s="31">
        <f>'Simulacion sistema (hoja4)'!BH876</f>
        <v>0.98185559520238486</v>
      </c>
      <c r="D871" s="31">
        <f>'Simulacion sistema (hoja4)'!BI876</f>
        <v>0.98666901231960413</v>
      </c>
      <c r="E871" s="65">
        <f t="shared" si="29"/>
        <v>20317488.301685289</v>
      </c>
      <c r="F871" s="63"/>
      <c r="G871" s="63"/>
      <c r="H871" s="72"/>
      <c r="I871" s="12"/>
      <c r="J871" s="12"/>
      <c r="K871" s="12"/>
    </row>
    <row r="872" spans="2:11">
      <c r="B872" s="2">
        <f t="shared" si="30"/>
        <v>867</v>
      </c>
      <c r="C872" s="31">
        <f>'Simulacion sistema (hoja4)'!BH877</f>
        <v>0.97604634772228149</v>
      </c>
      <c r="D872" s="31">
        <f>'Simulacion sistema (hoja4)'!BI877</f>
        <v>0.98527572577426747</v>
      </c>
      <c r="E872" s="65">
        <f t="shared" si="29"/>
        <v>20288797.745143715</v>
      </c>
      <c r="F872" s="63"/>
      <c r="G872" s="63"/>
      <c r="H872" s="72"/>
      <c r="I872" s="12"/>
      <c r="J872" s="12"/>
      <c r="K872" s="12"/>
    </row>
    <row r="873" spans="2:11">
      <c r="B873" s="2">
        <f t="shared" si="30"/>
        <v>868</v>
      </c>
      <c r="C873" s="31">
        <f>'Simulacion sistema (hoja4)'!BH878</f>
        <v>0.97891704692171388</v>
      </c>
      <c r="D873" s="31">
        <f>'Simulacion sistema (hoja4)'!BI878</f>
        <v>0.98520176734669551</v>
      </c>
      <c r="E873" s="65">
        <f t="shared" si="29"/>
        <v>20287274.793203153</v>
      </c>
      <c r="F873" s="63"/>
      <c r="G873" s="63"/>
      <c r="H873" s="72"/>
      <c r="I873" s="12"/>
      <c r="J873" s="12"/>
      <c r="K873" s="12"/>
    </row>
    <row r="874" spans="2:11">
      <c r="B874" s="2">
        <f t="shared" si="30"/>
        <v>869</v>
      </c>
      <c r="C874" s="31">
        <f>'Simulacion sistema (hoja4)'!BH879</f>
        <v>0.97595736090251262</v>
      </c>
      <c r="D874" s="31">
        <f>'Simulacion sistema (hoja4)'!BI879</f>
        <v>0.98740659925379093</v>
      </c>
      <c r="E874" s="65">
        <f t="shared" si="29"/>
        <v>20332676.691834062</v>
      </c>
      <c r="F874" s="63"/>
      <c r="G874" s="63"/>
      <c r="H874" s="72"/>
      <c r="I874" s="12"/>
      <c r="J874" s="12"/>
      <c r="K874" s="12"/>
    </row>
    <row r="875" spans="2:11">
      <c r="B875" s="2">
        <f t="shared" si="30"/>
        <v>870</v>
      </c>
      <c r="C875" s="31">
        <f>'Simulacion sistema (hoja4)'!BH880</f>
        <v>0.9770264522554829</v>
      </c>
      <c r="D875" s="31">
        <f>'Simulacion sistema (hoja4)'!BI880</f>
        <v>0.98197227536046927</v>
      </c>
      <c r="E875" s="65">
        <f t="shared" si="29"/>
        <v>20220773.094222784</v>
      </c>
      <c r="F875" s="63"/>
      <c r="G875" s="63"/>
      <c r="H875" s="72"/>
      <c r="I875" s="12"/>
      <c r="J875" s="12"/>
      <c r="K875" s="12"/>
    </row>
    <row r="876" spans="2:11">
      <c r="B876" s="2">
        <f t="shared" si="30"/>
        <v>871</v>
      </c>
      <c r="C876" s="31">
        <f>'Simulacion sistema (hoja4)'!BH881</f>
        <v>0.97172944992860044</v>
      </c>
      <c r="D876" s="31">
        <f>'Simulacion sistema (hoja4)'!BI881</f>
        <v>0.98611905193249372</v>
      </c>
      <c r="E876" s="65">
        <f t="shared" si="29"/>
        <v>20306163.517393909</v>
      </c>
      <c r="F876" s="63"/>
      <c r="G876" s="63"/>
      <c r="H876" s="72"/>
      <c r="I876" s="12"/>
      <c r="J876" s="12"/>
      <c r="K876" s="12"/>
    </row>
    <row r="877" spans="2:11">
      <c r="B877" s="2">
        <f t="shared" si="30"/>
        <v>872</v>
      </c>
      <c r="C877" s="31">
        <f>'Simulacion sistema (hoja4)'!BH882</f>
        <v>0.96785845702823159</v>
      </c>
      <c r="D877" s="31">
        <f>'Simulacion sistema (hoja4)'!BI882</f>
        <v>0.98567608717450905</v>
      </c>
      <c r="E877" s="65">
        <f t="shared" si="29"/>
        <v>20297041.987097487</v>
      </c>
      <c r="F877" s="63"/>
      <c r="G877" s="63"/>
      <c r="H877" s="72"/>
      <c r="I877" s="12"/>
      <c r="J877" s="12"/>
      <c r="K877" s="12"/>
    </row>
    <row r="878" spans="2:11">
      <c r="B878" s="2">
        <f t="shared" si="30"/>
        <v>873</v>
      </c>
      <c r="C878" s="31">
        <f>'Simulacion sistema (hoja4)'!BH883</f>
        <v>0.97602174479302972</v>
      </c>
      <c r="D878" s="31">
        <f>'Simulacion sistema (hoja4)'!BI883</f>
        <v>0.98537359344949504</v>
      </c>
      <c r="E878" s="65">
        <f t="shared" si="29"/>
        <v>20290813.036312003</v>
      </c>
      <c r="F878" s="63"/>
      <c r="G878" s="63"/>
      <c r="H878" s="72"/>
      <c r="I878" s="12"/>
      <c r="J878" s="12"/>
      <c r="K878" s="12"/>
    </row>
    <row r="879" spans="2:11">
      <c r="B879" s="2">
        <f t="shared" si="30"/>
        <v>874</v>
      </c>
      <c r="C879" s="31">
        <f>'Simulacion sistema (hoja4)'!BH884</f>
        <v>0.97549590955933341</v>
      </c>
      <c r="D879" s="31">
        <f>'Simulacion sistema (hoja4)'!BI884</f>
        <v>0.98372209939726329</v>
      </c>
      <c r="E879" s="65">
        <f t="shared" si="29"/>
        <v>20256805.470788445</v>
      </c>
      <c r="F879" s="63"/>
      <c r="G879" s="63"/>
      <c r="H879" s="72"/>
      <c r="I879" s="12"/>
      <c r="J879" s="12"/>
      <c r="K879" s="12"/>
    </row>
    <row r="880" spans="2:11">
      <c r="B880" s="2">
        <f t="shared" si="30"/>
        <v>875</v>
      </c>
      <c r="C880" s="31">
        <f>'Simulacion sistema (hoja4)'!BH885</f>
        <v>0.97713211025627766</v>
      </c>
      <c r="D880" s="31">
        <f>'Simulacion sistema (hoja4)'!BI885</f>
        <v>0.98733605125377399</v>
      </c>
      <c r="E880" s="65">
        <f t="shared" si="29"/>
        <v>20331223.967417713</v>
      </c>
      <c r="F880" s="63"/>
      <c r="G880" s="63"/>
      <c r="H880" s="72"/>
      <c r="I880" s="12"/>
      <c r="J880" s="12"/>
      <c r="K880" s="12"/>
    </row>
    <row r="881" spans="2:11">
      <c r="B881" s="2">
        <f t="shared" si="30"/>
        <v>876</v>
      </c>
      <c r="C881" s="31">
        <f>'Simulacion sistema (hoja4)'!BH886</f>
        <v>0.97565657662368743</v>
      </c>
      <c r="D881" s="31">
        <f>'Simulacion sistema (hoja4)'!BI886</f>
        <v>0.98769855276184015</v>
      </c>
      <c r="E881" s="65">
        <f t="shared" si="29"/>
        <v>20338688.598471813</v>
      </c>
      <c r="F881" s="63"/>
      <c r="G881" s="63"/>
      <c r="H881" s="72"/>
      <c r="I881" s="12"/>
      <c r="J881" s="12"/>
      <c r="K881" s="12"/>
    </row>
    <row r="882" spans="2:11">
      <c r="B882" s="2">
        <f t="shared" si="30"/>
        <v>877</v>
      </c>
      <c r="C882" s="31">
        <f>'Simulacion sistema (hoja4)'!BH887</f>
        <v>0.97894522387821503</v>
      </c>
      <c r="D882" s="31">
        <f>'Simulacion sistema (hoja4)'!BI887</f>
        <v>0.98762988672718177</v>
      </c>
      <c r="E882" s="65">
        <f t="shared" si="29"/>
        <v>20337274.627486128</v>
      </c>
      <c r="F882" s="63"/>
      <c r="G882" s="63"/>
      <c r="H882" s="72"/>
      <c r="I882" s="12"/>
      <c r="J882" s="12"/>
      <c r="K882" s="12"/>
    </row>
    <row r="883" spans="2:11">
      <c r="B883" s="2">
        <f t="shared" si="30"/>
        <v>878</v>
      </c>
      <c r="C883" s="31">
        <f>'Simulacion sistema (hoja4)'!BH888</f>
        <v>0.97732833690875698</v>
      </c>
      <c r="D883" s="31">
        <f>'Simulacion sistema (hoja4)'!BI888</f>
        <v>0.98807133220757437</v>
      </c>
      <c r="E883" s="65">
        <f t="shared" si="29"/>
        <v>20346364.872818369</v>
      </c>
      <c r="F883" s="63"/>
      <c r="G883" s="63"/>
      <c r="H883" s="72"/>
      <c r="I883" s="12"/>
      <c r="J883" s="12"/>
      <c r="K883" s="12"/>
    </row>
    <row r="884" spans="2:11">
      <c r="B884" s="2">
        <f t="shared" si="30"/>
        <v>879</v>
      </c>
      <c r="C884" s="31">
        <f>'Simulacion sistema (hoja4)'!BH889</f>
        <v>0.96958887530093896</v>
      </c>
      <c r="D884" s="31">
        <f>'Simulacion sistema (hoja4)'!BI889</f>
        <v>0.98425112847668783</v>
      </c>
      <c r="E884" s="65">
        <f t="shared" si="29"/>
        <v>20267699.237591956</v>
      </c>
      <c r="F884" s="63"/>
      <c r="G884" s="63"/>
      <c r="H884" s="72"/>
      <c r="I884" s="12"/>
      <c r="J884" s="12"/>
      <c r="K884" s="12"/>
    </row>
    <row r="885" spans="2:11">
      <c r="B885" s="2">
        <f t="shared" si="30"/>
        <v>880</v>
      </c>
      <c r="C885" s="31">
        <f>'Simulacion sistema (hoja4)'!BH890</f>
        <v>0.97676907955462922</v>
      </c>
      <c r="D885" s="31">
        <f>'Simulacion sistema (hoja4)'!BI890</f>
        <v>0.98553533825339534</v>
      </c>
      <c r="E885" s="65">
        <f t="shared" si="29"/>
        <v>20294143.685313914</v>
      </c>
      <c r="F885" s="63"/>
      <c r="G885" s="63"/>
      <c r="H885" s="72"/>
      <c r="I885" s="12"/>
      <c r="J885" s="12"/>
      <c r="K885" s="12"/>
    </row>
    <row r="886" spans="2:11">
      <c r="B886" s="2">
        <f t="shared" si="30"/>
        <v>881</v>
      </c>
      <c r="C886" s="31">
        <f>'Simulacion sistema (hoja4)'!BH891</f>
        <v>0.98308745216734172</v>
      </c>
      <c r="D886" s="31">
        <f>'Simulacion sistema (hoja4)'!BI891</f>
        <v>0.98639491215709385</v>
      </c>
      <c r="E886" s="65">
        <f t="shared" si="29"/>
        <v>20311844.031138875</v>
      </c>
      <c r="F886" s="63"/>
      <c r="G886" s="63"/>
      <c r="H886" s="72"/>
      <c r="I886" s="12"/>
      <c r="J886" s="12"/>
      <c r="K886" s="12"/>
    </row>
    <row r="887" spans="2:11">
      <c r="B887" s="2">
        <f t="shared" si="30"/>
        <v>882</v>
      </c>
      <c r="C887" s="31">
        <f>'Simulacion sistema (hoja4)'!BH892</f>
        <v>0.97018737877147077</v>
      </c>
      <c r="D887" s="31">
        <f>'Simulacion sistema (hoja4)'!BI892</f>
        <v>0.98711822370013336</v>
      </c>
      <c r="E887" s="65">
        <f t="shared" si="29"/>
        <v>20326738.462433144</v>
      </c>
      <c r="F887" s="63"/>
      <c r="G887" s="63"/>
      <c r="H887" s="72"/>
      <c r="I887" s="12"/>
      <c r="J887" s="12"/>
      <c r="K887" s="12"/>
    </row>
    <row r="888" spans="2:11">
      <c r="B888" s="2">
        <f t="shared" si="30"/>
        <v>883</v>
      </c>
      <c r="C888" s="31">
        <f>'Simulacion sistema (hoja4)'!BH893</f>
        <v>0.97583151414815117</v>
      </c>
      <c r="D888" s="31">
        <f>'Simulacion sistema (hoja4)'!BI893</f>
        <v>0.98756519667473341</v>
      </c>
      <c r="E888" s="65">
        <f t="shared" si="29"/>
        <v>20335942.529926114</v>
      </c>
      <c r="F888" s="63"/>
      <c r="G888" s="63"/>
      <c r="H888" s="72"/>
      <c r="I888" s="12"/>
      <c r="J888" s="12"/>
      <c r="K888" s="12"/>
    </row>
    <row r="889" spans="2:11">
      <c r="B889" s="2">
        <f t="shared" si="30"/>
        <v>884</v>
      </c>
      <c r="C889" s="31">
        <f>'Simulacion sistema (hoja4)'!BH894</f>
        <v>0.97925660336044307</v>
      </c>
      <c r="D889" s="31">
        <f>'Simulacion sistema (hoja4)'!BI894</f>
        <v>0.98643112702231472</v>
      </c>
      <c r="E889" s="65">
        <f t="shared" si="29"/>
        <v>20312589.767643504</v>
      </c>
      <c r="F889" s="63"/>
      <c r="G889" s="63"/>
      <c r="H889" s="72"/>
      <c r="I889" s="12"/>
      <c r="J889" s="12"/>
      <c r="K889" s="12"/>
    </row>
    <row r="890" spans="2:11">
      <c r="B890" s="2">
        <f t="shared" si="30"/>
        <v>885</v>
      </c>
      <c r="C890" s="31">
        <f>'Simulacion sistema (hoja4)'!BH895</f>
        <v>0.98035936731724749</v>
      </c>
      <c r="D890" s="31">
        <f>'Simulacion sistema (hoja4)'!BI895</f>
        <v>0.98958633983608202</v>
      </c>
      <c r="E890" s="65">
        <f t="shared" si="29"/>
        <v>20377561.909904599</v>
      </c>
      <c r="F890" s="63"/>
      <c r="G890" s="63"/>
      <c r="H890" s="72"/>
      <c r="I890" s="12"/>
      <c r="J890" s="12"/>
      <c r="K890" s="12"/>
    </row>
    <row r="891" spans="2:11">
      <c r="B891" s="2">
        <f t="shared" si="30"/>
        <v>886</v>
      </c>
      <c r="C891" s="31">
        <f>'Simulacion sistema (hoja4)'!BH896</f>
        <v>0.96618363532379226</v>
      </c>
      <c r="D891" s="31">
        <f>'Simulacion sistema (hoja4)'!BI896</f>
        <v>0.9840398636238008</v>
      </c>
      <c r="E891" s="65">
        <f t="shared" si="29"/>
        <v>20263348.871741306</v>
      </c>
      <c r="F891" s="63"/>
      <c r="G891" s="63"/>
      <c r="H891" s="72"/>
      <c r="I891" s="12"/>
      <c r="J891" s="12"/>
      <c r="K891" s="12"/>
    </row>
    <row r="892" spans="2:11">
      <c r="B892" s="2">
        <f t="shared" si="30"/>
        <v>887</v>
      </c>
      <c r="C892" s="31">
        <f>'Simulacion sistema (hoja4)'!BH897</f>
        <v>0.97703544441698764</v>
      </c>
      <c r="D892" s="31">
        <f>'Simulacion sistema (hoja4)'!BI897</f>
        <v>0.9859092767992218</v>
      </c>
      <c r="E892" s="65">
        <f t="shared" si="29"/>
        <v>20301843.827849574</v>
      </c>
      <c r="F892" s="63"/>
      <c r="G892" s="63"/>
      <c r="H892" s="72"/>
      <c r="I892" s="12"/>
      <c r="J892" s="12"/>
      <c r="K892" s="12"/>
    </row>
    <row r="893" spans="2:11">
      <c r="B893" s="2">
        <f t="shared" si="30"/>
        <v>888</v>
      </c>
      <c r="C893" s="31">
        <f>'Simulacion sistema (hoja4)'!BH898</f>
        <v>0.9759751345428056</v>
      </c>
      <c r="D893" s="31">
        <f>'Simulacion sistema (hoja4)'!BI898</f>
        <v>0.988326668433542</v>
      </c>
      <c r="E893" s="65">
        <f t="shared" si="29"/>
        <v>20351622.756383497</v>
      </c>
      <c r="F893" s="63"/>
      <c r="G893" s="63"/>
      <c r="H893" s="72"/>
      <c r="I893" s="12"/>
      <c r="J893" s="12"/>
      <c r="K893" s="12"/>
    </row>
    <row r="894" spans="2:11">
      <c r="B894" s="2">
        <f t="shared" si="30"/>
        <v>889</v>
      </c>
      <c r="C894" s="31">
        <f>'Simulacion sistema (hoja4)'!BH899</f>
        <v>0.97574337936201339</v>
      </c>
      <c r="D894" s="31">
        <f>'Simulacion sistema (hoja4)'!BI899</f>
        <v>0.98520073952192067</v>
      </c>
      <c r="E894" s="65">
        <f t="shared" si="29"/>
        <v>20287253.628235392</v>
      </c>
      <c r="F894" s="63"/>
      <c r="G894" s="63"/>
      <c r="H894" s="72"/>
      <c r="I894" s="12"/>
      <c r="J894" s="12"/>
      <c r="K894" s="12"/>
    </row>
    <row r="895" spans="2:11">
      <c r="B895" s="2">
        <f t="shared" si="30"/>
        <v>890</v>
      </c>
      <c r="C895" s="31">
        <f>'Simulacion sistema (hoja4)'!BH900</f>
        <v>0.97408012059778182</v>
      </c>
      <c r="D895" s="31">
        <f>'Simulacion sistema (hoja4)'!BI900</f>
        <v>0.98714668404512373</v>
      </c>
      <c r="E895" s="65">
        <f t="shared" si="29"/>
        <v>20327324.517857186</v>
      </c>
      <c r="F895" s="63"/>
      <c r="G895" s="63"/>
      <c r="H895" s="72"/>
      <c r="I895" s="12"/>
      <c r="J895" s="12"/>
      <c r="K895" s="12"/>
    </row>
    <row r="896" spans="2:11">
      <c r="B896" s="2">
        <f t="shared" si="30"/>
        <v>891</v>
      </c>
      <c r="C896" s="31">
        <f>'Simulacion sistema (hoja4)'!BH901</f>
        <v>0.97650731328867224</v>
      </c>
      <c r="D896" s="31">
        <f>'Simulacion sistema (hoja4)'!BI901</f>
        <v>0.98718595221318062</v>
      </c>
      <c r="E896" s="65">
        <f t="shared" si="29"/>
        <v>20328133.127973814</v>
      </c>
      <c r="F896" s="63"/>
      <c r="G896" s="63"/>
      <c r="H896" s="72"/>
      <c r="I896" s="12"/>
      <c r="J896" s="12"/>
      <c r="K896" s="12"/>
    </row>
    <row r="897" spans="2:11">
      <c r="B897" s="2">
        <f t="shared" si="30"/>
        <v>892</v>
      </c>
      <c r="C897" s="31">
        <f>'Simulacion sistema (hoja4)'!BH902</f>
        <v>0.98319483222143311</v>
      </c>
      <c r="D897" s="31">
        <f>'Simulacion sistema (hoja4)'!BI902</f>
        <v>0.98695598506826787</v>
      </c>
      <c r="E897" s="65">
        <f t="shared" si="29"/>
        <v>20323397.644525774</v>
      </c>
      <c r="F897" s="63"/>
      <c r="G897" s="63"/>
      <c r="H897" s="72"/>
      <c r="I897" s="12"/>
      <c r="J897" s="12"/>
      <c r="K897" s="12"/>
    </row>
    <row r="898" spans="2:11">
      <c r="B898" s="2">
        <f t="shared" si="30"/>
        <v>893</v>
      </c>
      <c r="C898" s="31">
        <f>'Simulacion sistema (hoja4)'!BH903</f>
        <v>0.96771863948923265</v>
      </c>
      <c r="D898" s="31">
        <f>'Simulacion sistema (hoja4)'!BI903</f>
        <v>0.98210419348575828</v>
      </c>
      <c r="E898" s="65">
        <f t="shared" si="29"/>
        <v>20223489.552258737</v>
      </c>
      <c r="F898" s="63"/>
      <c r="G898" s="63"/>
      <c r="H898" s="72"/>
      <c r="I898" s="12"/>
      <c r="J898" s="12"/>
      <c r="K898" s="12"/>
    </row>
    <row r="899" spans="2:11">
      <c r="B899" s="2">
        <f t="shared" si="30"/>
        <v>894</v>
      </c>
      <c r="C899" s="31">
        <f>'Simulacion sistema (hoja4)'!BH904</f>
        <v>0.97542596160764661</v>
      </c>
      <c r="D899" s="31">
        <f>'Simulacion sistema (hoja4)'!BI904</f>
        <v>0.98687407685600015</v>
      </c>
      <c r="E899" s="65">
        <f t="shared" si="29"/>
        <v>20321710.990618754</v>
      </c>
      <c r="F899" s="63"/>
      <c r="G899" s="63"/>
      <c r="H899" s="72"/>
      <c r="I899" s="12"/>
      <c r="J899" s="12"/>
      <c r="K899" s="12"/>
    </row>
    <row r="900" spans="2:11">
      <c r="B900" s="2">
        <f t="shared" si="30"/>
        <v>895</v>
      </c>
      <c r="C900" s="31">
        <f>'Simulacion sistema (hoja4)'!BH905</f>
        <v>0.98131705510732681</v>
      </c>
      <c r="D900" s="31">
        <f>'Simulacion sistema (hoja4)'!BI905</f>
        <v>0.98879977057641077</v>
      </c>
      <c r="E900" s="65">
        <f t="shared" si="29"/>
        <v>20361364.875709452</v>
      </c>
      <c r="F900" s="63"/>
      <c r="G900" s="63"/>
      <c r="H900" s="72"/>
      <c r="I900" s="12"/>
      <c r="J900" s="12"/>
      <c r="K900" s="12"/>
    </row>
    <row r="901" spans="2:11">
      <c r="B901" s="2">
        <f t="shared" si="30"/>
        <v>896</v>
      </c>
      <c r="C901" s="31">
        <f>'Simulacion sistema (hoja4)'!BH906</f>
        <v>0.97695531004560932</v>
      </c>
      <c r="D901" s="31">
        <f>'Simulacion sistema (hoja4)'!BI906</f>
        <v>0.98985500155527062</v>
      </c>
      <c r="E901" s="65">
        <f t="shared" si="29"/>
        <v>20383094.192026135</v>
      </c>
      <c r="F901" s="63"/>
      <c r="G901" s="63"/>
      <c r="H901" s="72"/>
      <c r="I901" s="12"/>
      <c r="J901" s="12"/>
      <c r="K901" s="12"/>
    </row>
    <row r="902" spans="2:11">
      <c r="B902" s="2">
        <f t="shared" si="30"/>
        <v>897</v>
      </c>
      <c r="C902" s="31">
        <f>'Simulacion sistema (hoja4)'!BH907</f>
        <v>0.9782533627227441</v>
      </c>
      <c r="D902" s="31">
        <f>'Simulacion sistema (hoja4)'!BI907</f>
        <v>0.98650463217628948</v>
      </c>
      <c r="E902" s="65">
        <f t="shared" si="29"/>
        <v>20314103.385774154</v>
      </c>
      <c r="F902" s="63"/>
      <c r="G902" s="63"/>
      <c r="H902" s="72"/>
      <c r="I902" s="12"/>
      <c r="J902" s="12"/>
      <c r="K902" s="12"/>
    </row>
    <row r="903" spans="2:11">
      <c r="B903" s="2">
        <f t="shared" si="30"/>
        <v>898</v>
      </c>
      <c r="C903" s="31">
        <f>'Simulacion sistema (hoja4)'!BH908</f>
        <v>0.97558597834069671</v>
      </c>
      <c r="D903" s="31">
        <f>'Simulacion sistema (hoja4)'!BI908</f>
        <v>0.98839558108730874</v>
      </c>
      <c r="E903" s="65">
        <f t="shared" ref="E903:E966" si="31">+D903*$F$1*$F$2</f>
        <v>20353041.805749863</v>
      </c>
      <c r="F903" s="63"/>
      <c r="G903" s="63"/>
      <c r="H903" s="72"/>
      <c r="I903" s="12"/>
      <c r="J903" s="12"/>
      <c r="K903" s="12"/>
    </row>
    <row r="904" spans="2:11">
      <c r="B904" s="2">
        <f t="shared" ref="B904:B967" si="32">+B903+1</f>
        <v>899</v>
      </c>
      <c r="C904" s="31">
        <f>'Simulacion sistema (hoja4)'!BH909</f>
        <v>0.97928053215337885</v>
      </c>
      <c r="D904" s="31">
        <f>'Simulacion sistema (hoja4)'!BI909</f>
        <v>0.98841286119546812</v>
      </c>
      <c r="E904" s="65">
        <f t="shared" si="31"/>
        <v>20353397.637737077</v>
      </c>
      <c r="F904" s="63"/>
      <c r="G904" s="63"/>
      <c r="H904" s="72"/>
      <c r="I904" s="12"/>
      <c r="J904" s="12"/>
      <c r="K904" s="12"/>
    </row>
    <row r="905" spans="2:11">
      <c r="B905" s="2">
        <f t="shared" si="32"/>
        <v>900</v>
      </c>
      <c r="C905" s="31">
        <f>'Simulacion sistema (hoja4)'!BH910</f>
        <v>0.97856041018003936</v>
      </c>
      <c r="D905" s="31">
        <f>'Simulacion sistema (hoja4)'!BI910</f>
        <v>0.98623133495930337</v>
      </c>
      <c r="E905" s="65">
        <f t="shared" si="31"/>
        <v>20308475.649481975</v>
      </c>
      <c r="F905" s="63"/>
      <c r="G905" s="63"/>
      <c r="H905" s="72"/>
      <c r="I905" s="12"/>
      <c r="J905" s="12"/>
      <c r="K905" s="12"/>
    </row>
    <row r="906" spans="2:11">
      <c r="B906" s="2">
        <f t="shared" si="32"/>
        <v>901</v>
      </c>
      <c r="C906" s="31">
        <f>'Simulacion sistema (hoja4)'!BH911</f>
        <v>0.98103745037116141</v>
      </c>
      <c r="D906" s="31">
        <f>'Simulacion sistema (hoja4)'!BI911</f>
        <v>0.98686824242729498</v>
      </c>
      <c r="E906" s="65">
        <f t="shared" si="31"/>
        <v>20321590.848062858</v>
      </c>
      <c r="F906" s="63"/>
      <c r="G906" s="63"/>
      <c r="H906" s="72"/>
      <c r="I906" s="12"/>
      <c r="J906" s="12"/>
      <c r="K906" s="12"/>
    </row>
    <row r="907" spans="2:11">
      <c r="B907" s="2">
        <f t="shared" si="32"/>
        <v>902</v>
      </c>
      <c r="C907" s="31">
        <f>'Simulacion sistema (hoja4)'!BH912</f>
        <v>0.97603465484673213</v>
      </c>
      <c r="D907" s="31">
        <f>'Simulacion sistema (hoja4)'!BI912</f>
        <v>0.98430437963504991</v>
      </c>
      <c r="E907" s="65">
        <f t="shared" si="31"/>
        <v>20268795.785444949</v>
      </c>
      <c r="F907" s="63"/>
      <c r="G907" s="63"/>
      <c r="H907" s="72"/>
      <c r="I907" s="12"/>
      <c r="J907" s="12"/>
      <c r="K907" s="12"/>
    </row>
    <row r="908" spans="2:11">
      <c r="B908" s="2">
        <f t="shared" si="32"/>
        <v>903</v>
      </c>
      <c r="C908" s="31">
        <f>'Simulacion sistema (hoja4)'!BH913</f>
        <v>0.97511933682347041</v>
      </c>
      <c r="D908" s="31">
        <f>'Simulacion sistema (hoja4)'!BI913</f>
        <v>0.98807386506109762</v>
      </c>
      <c r="E908" s="65">
        <f t="shared" si="31"/>
        <v>20346417.029338125</v>
      </c>
      <c r="F908" s="63"/>
      <c r="G908" s="63"/>
      <c r="H908" s="72"/>
      <c r="I908" s="12"/>
      <c r="J908" s="12"/>
      <c r="K908" s="12"/>
    </row>
    <row r="909" spans="2:11">
      <c r="B909" s="2">
        <f t="shared" si="32"/>
        <v>904</v>
      </c>
      <c r="C909" s="31">
        <f>'Simulacion sistema (hoja4)'!BH914</f>
        <v>0.9728048543216693</v>
      </c>
      <c r="D909" s="31">
        <f>'Simulacion sistema (hoja4)'!BI914</f>
        <v>0.98355088788489509</v>
      </c>
      <c r="E909" s="65">
        <f t="shared" si="31"/>
        <v>20253279.883325759</v>
      </c>
      <c r="F909" s="63"/>
      <c r="G909" s="63"/>
      <c r="H909" s="72"/>
      <c r="I909" s="12"/>
      <c r="J909" s="12"/>
      <c r="K909" s="12"/>
    </row>
    <row r="910" spans="2:11">
      <c r="B910" s="2">
        <f t="shared" si="32"/>
        <v>905</v>
      </c>
      <c r="C910" s="31">
        <f>'Simulacion sistema (hoja4)'!BH915</f>
        <v>0.97524196360609483</v>
      </c>
      <c r="D910" s="31">
        <f>'Simulacion sistema (hoja4)'!BI915</f>
        <v>0.98762581595559995</v>
      </c>
      <c r="E910" s="65">
        <f t="shared" si="31"/>
        <v>20337190.802157711</v>
      </c>
      <c r="F910" s="63"/>
      <c r="G910" s="63"/>
      <c r="H910" s="72"/>
      <c r="I910" s="12"/>
      <c r="J910" s="12"/>
      <c r="K910" s="12"/>
    </row>
    <row r="911" spans="2:11">
      <c r="B911" s="2">
        <f t="shared" si="32"/>
        <v>906</v>
      </c>
      <c r="C911" s="31">
        <f>'Simulacion sistema (hoja4)'!BH916</f>
        <v>0.96883426641917048</v>
      </c>
      <c r="D911" s="31">
        <f>'Simulacion sistema (hoja4)'!BI916</f>
        <v>0.98349627825690622</v>
      </c>
      <c r="E911" s="65">
        <f t="shared" si="31"/>
        <v>20252155.361866213</v>
      </c>
      <c r="F911" s="63"/>
      <c r="G911" s="63"/>
      <c r="H911" s="72"/>
      <c r="I911" s="12"/>
      <c r="J911" s="12"/>
      <c r="K911" s="12"/>
    </row>
    <row r="912" spans="2:11">
      <c r="B912" s="2">
        <f t="shared" si="32"/>
        <v>907</v>
      </c>
      <c r="C912" s="31">
        <f>'Simulacion sistema (hoja4)'!BH917</f>
        <v>0.97616573516580329</v>
      </c>
      <c r="D912" s="31">
        <f>'Simulacion sistema (hoja4)'!BI917</f>
        <v>0.9868283571591534</v>
      </c>
      <c r="E912" s="65">
        <f t="shared" si="31"/>
        <v>20320769.530621286</v>
      </c>
      <c r="F912" s="63"/>
      <c r="G912" s="63"/>
      <c r="H912" s="72"/>
      <c r="I912" s="12"/>
      <c r="J912" s="12"/>
      <c r="K912" s="12"/>
    </row>
    <row r="913" spans="2:11">
      <c r="B913" s="2">
        <f t="shared" si="32"/>
        <v>908</v>
      </c>
      <c r="C913" s="31">
        <f>'Simulacion sistema (hoja4)'!BH918</f>
        <v>0.98300168646989505</v>
      </c>
      <c r="D913" s="31">
        <f>'Simulacion sistema (hoja4)'!BI918</f>
        <v>0.99034526842000048</v>
      </c>
      <c r="E913" s="65">
        <f t="shared" si="31"/>
        <v>20393189.767304648</v>
      </c>
      <c r="F913" s="63"/>
      <c r="G913" s="63"/>
      <c r="H913" s="72"/>
      <c r="I913" s="12"/>
      <c r="J913" s="12"/>
      <c r="K913" s="12"/>
    </row>
    <row r="914" spans="2:11">
      <c r="B914" s="2">
        <f t="shared" si="32"/>
        <v>909</v>
      </c>
      <c r="C914" s="31">
        <f>'Simulacion sistema (hoja4)'!BH919</f>
        <v>0.97951512692174081</v>
      </c>
      <c r="D914" s="31">
        <f>'Simulacion sistema (hoja4)'!BI919</f>
        <v>0.98934630060548745</v>
      </c>
      <c r="E914" s="65">
        <f t="shared" si="31"/>
        <v>20372619.022068195</v>
      </c>
      <c r="F914" s="63"/>
      <c r="G914" s="63"/>
      <c r="H914" s="72"/>
      <c r="I914" s="12"/>
      <c r="J914" s="12"/>
      <c r="K914" s="12"/>
    </row>
    <row r="915" spans="2:11">
      <c r="B915" s="2">
        <f t="shared" si="32"/>
        <v>910</v>
      </c>
      <c r="C915" s="31">
        <f>'Simulacion sistema (hoja4)'!BH920</f>
        <v>0.97896432054984062</v>
      </c>
      <c r="D915" s="31">
        <f>'Simulacion sistema (hoja4)'!BI920</f>
        <v>0.98667694001146256</v>
      </c>
      <c r="E915" s="65">
        <f t="shared" si="31"/>
        <v>20317651.548716035</v>
      </c>
      <c r="F915" s="63"/>
      <c r="G915" s="63"/>
      <c r="H915" s="72"/>
      <c r="I915" s="12"/>
      <c r="J915" s="12"/>
      <c r="K915" s="12"/>
    </row>
    <row r="916" spans="2:11">
      <c r="B916" s="2">
        <f t="shared" si="32"/>
        <v>911</v>
      </c>
      <c r="C916" s="31">
        <f>'Simulacion sistema (hoja4)'!BH921</f>
        <v>0.97813990101179582</v>
      </c>
      <c r="D916" s="31">
        <f>'Simulacion sistema (hoja4)'!BI921</f>
        <v>0.98697641391387703</v>
      </c>
      <c r="E916" s="65">
        <f t="shared" si="31"/>
        <v>20323818.315314557</v>
      </c>
      <c r="F916" s="63"/>
      <c r="G916" s="63"/>
      <c r="H916" s="72"/>
      <c r="I916" s="12"/>
      <c r="J916" s="12"/>
      <c r="K916" s="12"/>
    </row>
    <row r="917" spans="2:11">
      <c r="B917" s="2">
        <f t="shared" si="32"/>
        <v>912</v>
      </c>
      <c r="C917" s="31">
        <f>'Simulacion sistema (hoja4)'!BH922</f>
        <v>0.97773737190047028</v>
      </c>
      <c r="D917" s="31">
        <f>'Simulacion sistema (hoja4)'!BI922</f>
        <v>0.98744248881486518</v>
      </c>
      <c r="E917" s="65">
        <f t="shared" si="31"/>
        <v>20333415.729675706</v>
      </c>
      <c r="F917" s="63"/>
      <c r="G917" s="63"/>
      <c r="H917" s="72"/>
      <c r="I917" s="12"/>
      <c r="J917" s="12"/>
      <c r="K917" s="12"/>
    </row>
    <row r="918" spans="2:11">
      <c r="B918" s="2">
        <f t="shared" si="32"/>
        <v>913</v>
      </c>
      <c r="C918" s="31">
        <f>'Simulacion sistema (hoja4)'!BH923</f>
        <v>0.9763605587646037</v>
      </c>
      <c r="D918" s="31">
        <f>'Simulacion sistema (hoja4)'!BI923</f>
        <v>0.98385702994477253</v>
      </c>
      <c r="E918" s="65">
        <f t="shared" si="31"/>
        <v>20259583.960622754</v>
      </c>
      <c r="F918" s="63"/>
      <c r="G918" s="63"/>
      <c r="H918" s="72"/>
      <c r="I918" s="12"/>
      <c r="J918" s="12"/>
      <c r="K918" s="12"/>
    </row>
    <row r="919" spans="2:11">
      <c r="B919" s="2">
        <f t="shared" si="32"/>
        <v>914</v>
      </c>
      <c r="C919" s="31">
        <f>'Simulacion sistema (hoja4)'!BH924</f>
        <v>0.98129215322355123</v>
      </c>
      <c r="D919" s="31">
        <f>'Simulacion sistema (hoja4)'!BI924</f>
        <v>0.98832337459235853</v>
      </c>
      <c r="E919" s="65">
        <f t="shared" si="31"/>
        <v>20351554.929605845</v>
      </c>
      <c r="F919" s="63"/>
      <c r="G919" s="63"/>
      <c r="H919" s="72"/>
      <c r="I919" s="12"/>
      <c r="J919" s="12"/>
      <c r="K919" s="12"/>
    </row>
    <row r="920" spans="2:11">
      <c r="B920" s="2">
        <f t="shared" si="32"/>
        <v>915</v>
      </c>
      <c r="C920" s="31">
        <f>'Simulacion sistema (hoja4)'!BH925</f>
        <v>0.97883748093652223</v>
      </c>
      <c r="D920" s="31">
        <f>'Simulacion sistema (hoja4)'!BI925</f>
        <v>0.98908364689783312</v>
      </c>
      <c r="E920" s="65">
        <f t="shared" si="31"/>
        <v>20367210.45692018</v>
      </c>
      <c r="F920" s="63"/>
      <c r="G920" s="63"/>
      <c r="H920" s="72"/>
      <c r="I920" s="12"/>
      <c r="J920" s="12"/>
      <c r="K920" s="12"/>
    </row>
    <row r="921" spans="2:11">
      <c r="B921" s="2">
        <f t="shared" si="32"/>
        <v>916</v>
      </c>
      <c r="C921" s="31">
        <f>'Simulacion sistema (hoja4)'!BH926</f>
        <v>0.97584018437932241</v>
      </c>
      <c r="D921" s="31">
        <f>'Simulacion sistema (hoja4)'!BI926</f>
        <v>0.98773833598948746</v>
      </c>
      <c r="E921" s="65">
        <f t="shared" si="31"/>
        <v>20339507.814695526</v>
      </c>
      <c r="F921" s="63"/>
      <c r="G921" s="63"/>
      <c r="H921" s="72"/>
      <c r="I921" s="12"/>
      <c r="J921" s="12"/>
      <c r="K921" s="12"/>
    </row>
    <row r="922" spans="2:11">
      <c r="B922" s="2">
        <f t="shared" si="32"/>
        <v>917</v>
      </c>
      <c r="C922" s="31">
        <f>'Simulacion sistema (hoja4)'!BH927</f>
        <v>0.97175790159648878</v>
      </c>
      <c r="D922" s="31">
        <f>'Simulacion sistema (hoja4)'!BI927</f>
        <v>0.98462964176121648</v>
      </c>
      <c r="E922" s="65">
        <f t="shared" si="31"/>
        <v>20275493.583146971</v>
      </c>
      <c r="F922" s="63"/>
      <c r="G922" s="63"/>
      <c r="H922" s="72"/>
      <c r="I922" s="12"/>
      <c r="J922" s="12"/>
      <c r="K922" s="12"/>
    </row>
    <row r="923" spans="2:11">
      <c r="B923" s="2">
        <f t="shared" si="32"/>
        <v>918</v>
      </c>
      <c r="C923" s="31">
        <f>'Simulacion sistema (hoja4)'!BH928</f>
        <v>0.97203432743328666</v>
      </c>
      <c r="D923" s="31">
        <f>'Simulacion sistema (hoja4)'!BI928</f>
        <v>0.98260847624878234</v>
      </c>
      <c r="E923" s="65">
        <f t="shared" si="31"/>
        <v>20233873.742914926</v>
      </c>
      <c r="F923" s="63"/>
      <c r="G923" s="63"/>
      <c r="H923" s="72"/>
      <c r="I923" s="12"/>
      <c r="J923" s="12"/>
      <c r="K923" s="12"/>
    </row>
    <row r="924" spans="2:11">
      <c r="B924" s="2">
        <f t="shared" si="32"/>
        <v>919</v>
      </c>
      <c r="C924" s="31">
        <f>'Simulacion sistema (hoja4)'!BH929</f>
        <v>0.97936203932631272</v>
      </c>
      <c r="D924" s="31">
        <f>'Simulacion sistema (hoja4)'!BI929</f>
        <v>0.98658972333579098</v>
      </c>
      <c r="E924" s="65">
        <f t="shared" si="31"/>
        <v>20315855.58293061</v>
      </c>
      <c r="F924" s="63"/>
      <c r="G924" s="63"/>
      <c r="H924" s="72"/>
      <c r="I924" s="12"/>
      <c r="J924" s="12"/>
      <c r="K924" s="12"/>
    </row>
    <row r="925" spans="2:11">
      <c r="B925" s="2">
        <f t="shared" si="32"/>
        <v>920</v>
      </c>
      <c r="C925" s="31">
        <f>'Simulacion sistema (hoja4)'!BH930</f>
        <v>0.98123661295561249</v>
      </c>
      <c r="D925" s="31">
        <f>'Simulacion sistema (hoja4)'!BI930</f>
        <v>0.98635815944565597</v>
      </c>
      <c r="E925" s="65">
        <f t="shared" si="31"/>
        <v>20311087.219304949</v>
      </c>
      <c r="F925" s="63"/>
      <c r="G925" s="63"/>
      <c r="H925" s="72"/>
      <c r="I925" s="12"/>
      <c r="J925" s="12"/>
      <c r="K925" s="12"/>
    </row>
    <row r="926" spans="2:11">
      <c r="B926" s="2">
        <f t="shared" si="32"/>
        <v>921</v>
      </c>
      <c r="C926" s="31">
        <f>'Simulacion sistema (hoja4)'!BH931</f>
        <v>0.9811201182802306</v>
      </c>
      <c r="D926" s="31">
        <f>'Simulacion sistema (hoja4)'!BI931</f>
        <v>0.98821710030442478</v>
      </c>
      <c r="E926" s="65">
        <f t="shared" si="31"/>
        <v>20349366.529468715</v>
      </c>
      <c r="F926" s="63"/>
      <c r="G926" s="63"/>
      <c r="H926" s="72"/>
      <c r="I926" s="12"/>
      <c r="J926" s="12"/>
      <c r="K926" s="12"/>
    </row>
    <row r="927" spans="2:11">
      <c r="B927" s="2">
        <f t="shared" si="32"/>
        <v>922</v>
      </c>
      <c r="C927" s="31">
        <f>'Simulacion sistema (hoja4)'!BH932</f>
        <v>0.97402292229344367</v>
      </c>
      <c r="D927" s="31">
        <f>'Simulacion sistema (hoja4)'!BI932</f>
        <v>0.98777672443925435</v>
      </c>
      <c r="E927" s="65">
        <f t="shared" si="31"/>
        <v>20340298.309653126</v>
      </c>
      <c r="F927" s="63"/>
      <c r="G927" s="63"/>
      <c r="H927" s="72"/>
      <c r="I927" s="12"/>
      <c r="J927" s="12"/>
      <c r="K927" s="12"/>
    </row>
    <row r="928" spans="2:11">
      <c r="B928" s="2">
        <f t="shared" si="32"/>
        <v>923</v>
      </c>
      <c r="C928" s="31">
        <f>'Simulacion sistema (hoja4)'!BH933</f>
        <v>0.97933398991951814</v>
      </c>
      <c r="D928" s="31">
        <f>'Simulacion sistema (hoja4)'!BI933</f>
        <v>0.98755526991403497</v>
      </c>
      <c r="E928" s="65">
        <f t="shared" si="31"/>
        <v>20335738.118069809</v>
      </c>
      <c r="F928" s="63"/>
      <c r="G928" s="63"/>
      <c r="H928" s="72"/>
      <c r="I928" s="12"/>
      <c r="J928" s="12"/>
      <c r="K928" s="12"/>
    </row>
    <row r="929" spans="2:11">
      <c r="B929" s="2">
        <f t="shared" si="32"/>
        <v>924</v>
      </c>
      <c r="C929" s="31">
        <f>'Simulacion sistema (hoja4)'!BH934</f>
        <v>0.97384497980626294</v>
      </c>
      <c r="D929" s="31">
        <f>'Simulacion sistema (hoja4)'!BI934</f>
        <v>0.98571081652652814</v>
      </c>
      <c r="E929" s="65">
        <f t="shared" si="31"/>
        <v>20297757.13391427</v>
      </c>
      <c r="F929" s="63"/>
      <c r="G929" s="63"/>
      <c r="H929" s="72"/>
      <c r="I929" s="12"/>
      <c r="J929" s="12"/>
      <c r="K929" s="12"/>
    </row>
    <row r="930" spans="2:11">
      <c r="B930" s="2">
        <f t="shared" si="32"/>
        <v>925</v>
      </c>
      <c r="C930" s="31">
        <f>'Simulacion sistema (hoja4)'!BH935</f>
        <v>0.97284081432122582</v>
      </c>
      <c r="D930" s="31">
        <f>'Simulacion sistema (hoja4)'!BI935</f>
        <v>0.98578271074032253</v>
      </c>
      <c r="E930" s="65">
        <f t="shared" si="31"/>
        <v>20299237.57956472</v>
      </c>
      <c r="F930" s="63"/>
      <c r="G930" s="63"/>
      <c r="H930" s="72"/>
      <c r="I930" s="12"/>
      <c r="J930" s="12"/>
      <c r="K930" s="12"/>
    </row>
    <row r="931" spans="2:11">
      <c r="B931" s="2">
        <f t="shared" si="32"/>
        <v>926</v>
      </c>
      <c r="C931" s="31">
        <f>'Simulacion sistema (hoja4)'!BH936</f>
        <v>0.97748728878300672</v>
      </c>
      <c r="D931" s="31">
        <f>'Simulacion sistema (hoja4)'!BI936</f>
        <v>0.98755100043844979</v>
      </c>
      <c r="E931" s="65">
        <f t="shared" si="31"/>
        <v>20335650.201028556</v>
      </c>
      <c r="F931" s="63"/>
      <c r="G931" s="63"/>
      <c r="H931" s="72"/>
      <c r="I931" s="12"/>
      <c r="J931" s="12"/>
      <c r="K931" s="12"/>
    </row>
    <row r="932" spans="2:11">
      <c r="B932" s="2">
        <f t="shared" si="32"/>
        <v>927</v>
      </c>
      <c r="C932" s="31">
        <f>'Simulacion sistema (hoja4)'!BH937</f>
        <v>0.97579525147626256</v>
      </c>
      <c r="D932" s="31">
        <f>'Simulacion sistema (hoja4)'!BI937</f>
        <v>0.98487808393259701</v>
      </c>
      <c r="E932" s="65">
        <f t="shared" si="31"/>
        <v>20280609.504340038</v>
      </c>
      <c r="F932" s="63"/>
      <c r="G932" s="63"/>
      <c r="H932" s="72"/>
      <c r="I932" s="12"/>
      <c r="J932" s="12"/>
      <c r="K932" s="12"/>
    </row>
    <row r="933" spans="2:11">
      <c r="B933" s="2">
        <f t="shared" si="32"/>
        <v>928</v>
      </c>
      <c r="C933" s="31">
        <f>'Simulacion sistema (hoja4)'!BH938</f>
        <v>0.97656167381873893</v>
      </c>
      <c r="D933" s="31">
        <f>'Simulacion sistema (hoja4)'!BI938</f>
        <v>0.98730918448748928</v>
      </c>
      <c r="E933" s="65">
        <f t="shared" si="31"/>
        <v>20330670.726966377</v>
      </c>
      <c r="F933" s="63"/>
      <c r="G933" s="63"/>
      <c r="H933" s="72"/>
      <c r="I933" s="12"/>
      <c r="J933" s="12"/>
      <c r="K933" s="12"/>
    </row>
    <row r="934" spans="2:11">
      <c r="B934" s="2">
        <f t="shared" si="32"/>
        <v>929</v>
      </c>
      <c r="C934" s="31">
        <f>'Simulacion sistema (hoja4)'!BH939</f>
        <v>0.97940905478999229</v>
      </c>
      <c r="D934" s="31">
        <f>'Simulacion sistema (hoja4)'!BI939</f>
        <v>0.98793733731719857</v>
      </c>
      <c r="E934" s="65">
        <f t="shared" si="31"/>
        <v>20343605.650035754</v>
      </c>
      <c r="F934" s="63"/>
      <c r="G934" s="63"/>
      <c r="H934" s="72"/>
      <c r="I934" s="12"/>
      <c r="J934" s="12"/>
      <c r="K934" s="12"/>
    </row>
    <row r="935" spans="2:11">
      <c r="B935" s="2">
        <f t="shared" si="32"/>
        <v>930</v>
      </c>
      <c r="C935" s="31">
        <f>'Simulacion sistema (hoja4)'!BH940</f>
        <v>0.96939059326199073</v>
      </c>
      <c r="D935" s="31">
        <f>'Simulacion sistema (hoja4)'!BI940</f>
        <v>0.98701264192203775</v>
      </c>
      <c r="E935" s="65">
        <f t="shared" si="31"/>
        <v>20324564.322458599</v>
      </c>
      <c r="F935" s="63"/>
      <c r="G935" s="63"/>
      <c r="H935" s="72"/>
      <c r="I935" s="12"/>
      <c r="J935" s="12"/>
      <c r="K935" s="12"/>
    </row>
    <row r="936" spans="2:11">
      <c r="B936" s="2">
        <f t="shared" si="32"/>
        <v>931</v>
      </c>
      <c r="C936" s="31">
        <f>'Simulacion sistema (hoja4)'!BH941</f>
        <v>0.97617761132724745</v>
      </c>
      <c r="D936" s="31">
        <f>'Simulacion sistema (hoja4)'!BI941</f>
        <v>0.98525251654073487</v>
      </c>
      <c r="E936" s="65">
        <f t="shared" si="31"/>
        <v>20288319.820606813</v>
      </c>
      <c r="F936" s="63"/>
      <c r="G936" s="63"/>
      <c r="H936" s="72"/>
      <c r="I936" s="12"/>
      <c r="J936" s="12"/>
      <c r="K936" s="12"/>
    </row>
    <row r="937" spans="2:11">
      <c r="B937" s="2">
        <f t="shared" si="32"/>
        <v>932</v>
      </c>
      <c r="C937" s="31">
        <f>'Simulacion sistema (hoja4)'!BH942</f>
        <v>0.97409411948885194</v>
      </c>
      <c r="D937" s="31">
        <f>'Simulacion sistema (hoja4)'!BI942</f>
        <v>0.98507230005004187</v>
      </c>
      <c r="E937" s="65">
        <f t="shared" si="31"/>
        <v>20284608.802630462</v>
      </c>
      <c r="F937" s="63"/>
      <c r="G937" s="63"/>
      <c r="H937" s="72"/>
      <c r="I937" s="12"/>
      <c r="J937" s="12"/>
      <c r="K937" s="12"/>
    </row>
    <row r="938" spans="2:11">
      <c r="B938" s="2">
        <f t="shared" si="32"/>
        <v>933</v>
      </c>
      <c r="C938" s="31">
        <f>'Simulacion sistema (hoja4)'!BH943</f>
        <v>0.97430645111596015</v>
      </c>
      <c r="D938" s="31">
        <f>'Simulacion sistema (hoja4)'!BI943</f>
        <v>0.98809311010274847</v>
      </c>
      <c r="E938" s="65">
        <f t="shared" si="31"/>
        <v>20346813.323235799</v>
      </c>
      <c r="F938" s="63"/>
      <c r="G938" s="63"/>
      <c r="H938" s="72"/>
      <c r="I938" s="12"/>
      <c r="J938" s="12"/>
      <c r="K938" s="12"/>
    </row>
    <row r="939" spans="2:11">
      <c r="B939" s="2">
        <f t="shared" si="32"/>
        <v>934</v>
      </c>
      <c r="C939" s="31">
        <f>'Simulacion sistema (hoja4)'!BH944</f>
        <v>0.97762066961388672</v>
      </c>
      <c r="D939" s="31">
        <f>'Simulacion sistema (hoja4)'!BI944</f>
        <v>0.98553752401902706</v>
      </c>
      <c r="E939" s="65">
        <f t="shared" si="31"/>
        <v>20294188.694599804</v>
      </c>
      <c r="F939" s="63"/>
      <c r="G939" s="63"/>
      <c r="H939" s="72"/>
      <c r="I939" s="12"/>
      <c r="J939" s="12"/>
      <c r="K939" s="12"/>
    </row>
    <row r="940" spans="2:11">
      <c r="B940" s="2">
        <f t="shared" si="32"/>
        <v>935</v>
      </c>
      <c r="C940" s="31">
        <f>'Simulacion sistema (hoja4)'!BH945</f>
        <v>0.98010293253960912</v>
      </c>
      <c r="D940" s="31">
        <f>'Simulacion sistema (hoja4)'!BI945</f>
        <v>0.98752620708462147</v>
      </c>
      <c r="E940" s="65">
        <f t="shared" si="31"/>
        <v>20335139.656286523</v>
      </c>
      <c r="F940" s="63"/>
      <c r="G940" s="63"/>
      <c r="H940" s="72"/>
      <c r="I940" s="12"/>
      <c r="J940" s="12"/>
      <c r="K940" s="12"/>
    </row>
    <row r="941" spans="2:11">
      <c r="B941" s="2">
        <f t="shared" si="32"/>
        <v>936</v>
      </c>
      <c r="C941" s="31">
        <f>'Simulacion sistema (hoja4)'!BH946</f>
        <v>0.9825754808806032</v>
      </c>
      <c r="D941" s="31">
        <f>'Simulacion sistema (hoja4)'!BI946</f>
        <v>0.99074449024503064</v>
      </c>
      <c r="E941" s="65">
        <f t="shared" si="31"/>
        <v>20401410.54312567</v>
      </c>
      <c r="F941" s="63"/>
      <c r="G941" s="63"/>
      <c r="H941" s="72"/>
      <c r="I941" s="12"/>
      <c r="J941" s="12"/>
      <c r="K941" s="12"/>
    </row>
    <row r="942" spans="2:11">
      <c r="B942" s="2">
        <f t="shared" si="32"/>
        <v>937</v>
      </c>
      <c r="C942" s="31">
        <f>'Simulacion sistema (hoja4)'!BH947</f>
        <v>0.97881833094156334</v>
      </c>
      <c r="D942" s="31">
        <f>'Simulacion sistema (hoja4)'!BI947</f>
        <v>0.98519535487922216</v>
      </c>
      <c r="E942" s="65">
        <f t="shared" si="31"/>
        <v>20287142.747672942</v>
      </c>
      <c r="F942" s="63"/>
      <c r="G942" s="63"/>
      <c r="H942" s="72"/>
      <c r="I942" s="12"/>
      <c r="J942" s="12"/>
      <c r="K942" s="12"/>
    </row>
    <row r="943" spans="2:11">
      <c r="B943" s="2">
        <f t="shared" si="32"/>
        <v>938</v>
      </c>
      <c r="C943" s="31">
        <f>'Simulacion sistema (hoja4)'!BH948</f>
        <v>0.96536452983402898</v>
      </c>
      <c r="D943" s="31">
        <f>'Simulacion sistema (hoja4)'!BI948</f>
        <v>0.98497062798112212</v>
      </c>
      <c r="E943" s="65">
        <f t="shared" si="31"/>
        <v>20282515.171387266</v>
      </c>
      <c r="F943" s="63"/>
      <c r="G943" s="63"/>
      <c r="H943" s="72"/>
      <c r="I943" s="12"/>
      <c r="J943" s="12"/>
      <c r="K943" s="12"/>
    </row>
    <row r="944" spans="2:11">
      <c r="B944" s="2">
        <f t="shared" si="32"/>
        <v>939</v>
      </c>
      <c r="C944" s="31">
        <f>'Simulacion sistema (hoja4)'!BH949</f>
        <v>0.97816180718406087</v>
      </c>
      <c r="D944" s="31">
        <f>'Simulacion sistema (hoja4)'!BI949</f>
        <v>0.98645061109026588</v>
      </c>
      <c r="E944" s="65">
        <f t="shared" si="31"/>
        <v>20312990.983570755</v>
      </c>
      <c r="F944" s="63"/>
      <c r="G944" s="63"/>
      <c r="H944" s="72"/>
      <c r="I944" s="12"/>
      <c r="J944" s="12"/>
      <c r="K944" s="12"/>
    </row>
    <row r="945" spans="2:11">
      <c r="B945" s="2">
        <f t="shared" si="32"/>
        <v>940</v>
      </c>
      <c r="C945" s="31">
        <f>'Simulacion sistema (hoja4)'!BH950</f>
        <v>0.9742545057793115</v>
      </c>
      <c r="D945" s="31">
        <f>'Simulacion sistema (hoja4)'!BI950</f>
        <v>0.98775309758486451</v>
      </c>
      <c r="E945" s="65">
        <f t="shared" si="31"/>
        <v>20339811.785467532</v>
      </c>
      <c r="F945" s="63"/>
      <c r="G945" s="63"/>
      <c r="H945" s="72"/>
      <c r="I945" s="12"/>
      <c r="J945" s="12"/>
      <c r="K945" s="12"/>
    </row>
    <row r="946" spans="2:11">
      <c r="B946" s="2">
        <f t="shared" si="32"/>
        <v>941</v>
      </c>
      <c r="C946" s="31">
        <f>'Simulacion sistema (hoja4)'!BH951</f>
        <v>0.98055049135679517</v>
      </c>
      <c r="D946" s="31">
        <f>'Simulacion sistema (hoja4)'!BI951</f>
        <v>0.98775901925032239</v>
      </c>
      <c r="E946" s="65">
        <f t="shared" si="31"/>
        <v>20339933.72440264</v>
      </c>
      <c r="F946" s="63"/>
      <c r="G946" s="63"/>
      <c r="H946" s="72"/>
      <c r="I946" s="12"/>
      <c r="J946" s="12"/>
      <c r="K946" s="12"/>
    </row>
    <row r="947" spans="2:11">
      <c r="B947" s="2">
        <f t="shared" si="32"/>
        <v>942</v>
      </c>
      <c r="C947" s="31">
        <f>'Simulacion sistema (hoja4)'!BH952</f>
        <v>0.97363296801678734</v>
      </c>
      <c r="D947" s="31">
        <f>'Simulacion sistema (hoja4)'!BI952</f>
        <v>0.98837874093147915</v>
      </c>
      <c r="E947" s="65">
        <f t="shared" si="31"/>
        <v>20352695.03326102</v>
      </c>
      <c r="F947" s="63"/>
      <c r="G947" s="63"/>
      <c r="H947" s="72"/>
      <c r="I947" s="12"/>
      <c r="J947" s="12"/>
      <c r="K947" s="12"/>
    </row>
    <row r="948" spans="2:11">
      <c r="B948" s="2">
        <f t="shared" si="32"/>
        <v>943</v>
      </c>
      <c r="C948" s="31">
        <f>'Simulacion sistema (hoja4)'!BH953</f>
        <v>0.97370380677989155</v>
      </c>
      <c r="D948" s="31">
        <f>'Simulacion sistema (hoja4)'!BI953</f>
        <v>0.98709270044222563</v>
      </c>
      <c r="E948" s="65">
        <f t="shared" si="31"/>
        <v>20326212.88750631</v>
      </c>
      <c r="F948" s="63"/>
      <c r="G948" s="63"/>
      <c r="H948" s="72"/>
      <c r="I948" s="12"/>
      <c r="J948" s="12"/>
      <c r="K948" s="12"/>
    </row>
    <row r="949" spans="2:11">
      <c r="B949" s="2">
        <f t="shared" si="32"/>
        <v>944</v>
      </c>
      <c r="C949" s="31">
        <f>'Simulacion sistema (hoja4)'!BH954</f>
        <v>0.97812648328713592</v>
      </c>
      <c r="D949" s="31">
        <f>'Simulacion sistema (hoja4)'!BI954</f>
        <v>0.98579565717442641</v>
      </c>
      <c r="E949" s="65">
        <f t="shared" si="31"/>
        <v>20299504.172535788</v>
      </c>
      <c r="F949" s="63"/>
      <c r="G949" s="63"/>
      <c r="H949" s="72"/>
      <c r="I949" s="12"/>
      <c r="J949" s="12"/>
      <c r="K949" s="12"/>
    </row>
    <row r="950" spans="2:11">
      <c r="B950" s="2">
        <f t="shared" si="32"/>
        <v>945</v>
      </c>
      <c r="C950" s="31">
        <f>'Simulacion sistema (hoja4)'!BH955</f>
        <v>0.96582334745906862</v>
      </c>
      <c r="D950" s="31">
        <f>'Simulacion sistema (hoja4)'!BI955</f>
        <v>0.9831099264744414</v>
      </c>
      <c r="E950" s="65">
        <f t="shared" si="31"/>
        <v>20244199.605961699</v>
      </c>
      <c r="F950" s="63"/>
      <c r="G950" s="63"/>
      <c r="H950" s="72"/>
      <c r="I950" s="12"/>
      <c r="J950" s="12"/>
      <c r="K950" s="12"/>
    </row>
    <row r="951" spans="2:11">
      <c r="B951" s="2">
        <f t="shared" si="32"/>
        <v>946</v>
      </c>
      <c r="C951" s="31">
        <f>'Simulacion sistema (hoja4)'!BH956</f>
        <v>0.97413386820542525</v>
      </c>
      <c r="D951" s="31">
        <f>'Simulacion sistema (hoja4)'!BI956</f>
        <v>0.98475148666117718</v>
      </c>
      <c r="E951" s="65">
        <f t="shared" si="31"/>
        <v>20278002.613326959</v>
      </c>
      <c r="F951" s="63"/>
      <c r="G951" s="63"/>
      <c r="H951" s="72"/>
      <c r="I951" s="12"/>
      <c r="J951" s="12"/>
      <c r="K951" s="12"/>
    </row>
    <row r="952" spans="2:11">
      <c r="B952" s="2">
        <f t="shared" si="32"/>
        <v>947</v>
      </c>
      <c r="C952" s="31">
        <f>'Simulacion sistema (hoja4)'!BH957</f>
        <v>0.97075318881027406</v>
      </c>
      <c r="D952" s="31">
        <f>'Simulacion sistema (hoja4)'!BI957</f>
        <v>0.98621215680464425</v>
      </c>
      <c r="E952" s="65">
        <f t="shared" si="31"/>
        <v>20308080.732921235</v>
      </c>
      <c r="F952" s="63"/>
      <c r="G952" s="63"/>
      <c r="H952" s="72"/>
      <c r="I952" s="12"/>
      <c r="J952" s="12"/>
      <c r="K952" s="12"/>
    </row>
    <row r="953" spans="2:11">
      <c r="B953" s="2">
        <f t="shared" si="32"/>
        <v>948</v>
      </c>
      <c r="C953" s="31">
        <f>'Simulacion sistema (hoja4)'!BH958</f>
        <v>0.97640225044119211</v>
      </c>
      <c r="D953" s="31">
        <f>'Simulacion sistema (hoja4)'!BI958</f>
        <v>0.98646395633304218</v>
      </c>
      <c r="E953" s="65">
        <f t="shared" si="31"/>
        <v>20313265.788810004</v>
      </c>
      <c r="F953" s="63"/>
      <c r="G953" s="63"/>
      <c r="H953" s="72"/>
      <c r="I953" s="12"/>
      <c r="J953" s="12"/>
      <c r="K953" s="12"/>
    </row>
    <row r="954" spans="2:11">
      <c r="B954" s="2">
        <f t="shared" si="32"/>
        <v>949</v>
      </c>
      <c r="C954" s="31">
        <f>'Simulacion sistema (hoja4)'!BH959</f>
        <v>0.97242635041260794</v>
      </c>
      <c r="D954" s="31">
        <f>'Simulacion sistema (hoja4)'!BI959</f>
        <v>0.9856888987933673</v>
      </c>
      <c r="E954" s="65">
        <f t="shared" si="31"/>
        <v>20297305.803953022</v>
      </c>
      <c r="F954" s="63"/>
      <c r="G954" s="63"/>
      <c r="H954" s="72"/>
      <c r="I954" s="12"/>
      <c r="J954" s="12"/>
      <c r="K954" s="12"/>
    </row>
    <row r="955" spans="2:11">
      <c r="B955" s="2">
        <f t="shared" si="32"/>
        <v>950</v>
      </c>
      <c r="C955" s="31">
        <f>'Simulacion sistema (hoja4)'!BH960</f>
        <v>0.97897502287858951</v>
      </c>
      <c r="D955" s="31">
        <f>'Simulacion sistema (hoja4)'!BI960</f>
        <v>0.98636257552507656</v>
      </c>
      <c r="E955" s="65">
        <f t="shared" si="31"/>
        <v>20311178.155212376</v>
      </c>
      <c r="F955" s="63"/>
      <c r="G955" s="63"/>
      <c r="H955" s="72"/>
      <c r="I955" s="12"/>
      <c r="J955" s="12"/>
      <c r="K955" s="12"/>
    </row>
    <row r="956" spans="2:11">
      <c r="B956" s="2">
        <f t="shared" si="32"/>
        <v>951</v>
      </c>
      <c r="C956" s="31">
        <f>'Simulacion sistema (hoja4)'!BH961</f>
        <v>0.98231624436055742</v>
      </c>
      <c r="D956" s="31">
        <f>'Simulacion sistema (hoja4)'!BI961</f>
        <v>0.98873282829203912</v>
      </c>
      <c r="E956" s="65">
        <f t="shared" si="31"/>
        <v>20359986.400189672</v>
      </c>
      <c r="F956" s="63"/>
      <c r="G956" s="63"/>
      <c r="H956" s="72"/>
      <c r="I956" s="12"/>
      <c r="J956" s="12"/>
      <c r="K956" s="12"/>
    </row>
    <row r="957" spans="2:11">
      <c r="B957" s="2">
        <f t="shared" si="32"/>
        <v>952</v>
      </c>
      <c r="C957" s="31">
        <f>'Simulacion sistema (hoja4)'!BH962</f>
        <v>0.97450800222411083</v>
      </c>
      <c r="D957" s="31">
        <f>'Simulacion sistema (hoja4)'!BI962</f>
        <v>0.98873845726752085</v>
      </c>
      <c r="E957" s="65">
        <f t="shared" si="31"/>
        <v>20360102.31205279</v>
      </c>
      <c r="F957" s="63"/>
      <c r="G957" s="63"/>
      <c r="H957" s="72"/>
      <c r="I957" s="12"/>
      <c r="J957" s="12"/>
      <c r="K957" s="12"/>
    </row>
    <row r="958" spans="2:11">
      <c r="B958" s="2">
        <f t="shared" si="32"/>
        <v>953</v>
      </c>
      <c r="C958" s="31">
        <f>'Simulacion sistema (hoja4)'!BH963</f>
        <v>0.97340959520517967</v>
      </c>
      <c r="D958" s="31">
        <f>'Simulacion sistema (hoja4)'!BI963</f>
        <v>0.98307774814100291</v>
      </c>
      <c r="E958" s="65">
        <f t="shared" si="31"/>
        <v>20243536.989719529</v>
      </c>
      <c r="F958" s="63"/>
      <c r="G958" s="63"/>
      <c r="H958" s="72"/>
      <c r="I958" s="12"/>
      <c r="J958" s="12"/>
      <c r="K958" s="12"/>
    </row>
    <row r="959" spans="2:11">
      <c r="B959" s="2">
        <f t="shared" si="32"/>
        <v>954</v>
      </c>
      <c r="C959" s="31">
        <f>'Simulacion sistema (hoja4)'!BH964</f>
        <v>0.97961283920567332</v>
      </c>
      <c r="D959" s="31">
        <f>'Simulacion sistema (hoja4)'!BI964</f>
        <v>0.98861971025580664</v>
      </c>
      <c r="E959" s="65">
        <f t="shared" si="31"/>
        <v>20357657.07358757</v>
      </c>
      <c r="F959" s="63"/>
      <c r="G959" s="63"/>
      <c r="H959" s="72"/>
      <c r="I959" s="12"/>
      <c r="J959" s="12"/>
      <c r="K959" s="12"/>
    </row>
    <row r="960" spans="2:11">
      <c r="B960" s="2">
        <f t="shared" si="32"/>
        <v>955</v>
      </c>
      <c r="C960" s="31">
        <f>'Simulacion sistema (hoja4)'!BH965</f>
        <v>0.97844320619097069</v>
      </c>
      <c r="D960" s="31">
        <f>'Simulacion sistema (hoja4)'!BI965</f>
        <v>0.9868553424293548</v>
      </c>
      <c r="E960" s="65">
        <f t="shared" si="31"/>
        <v>20321325.211305276</v>
      </c>
      <c r="F960" s="63"/>
      <c r="G960" s="63"/>
      <c r="H960" s="72"/>
      <c r="I960" s="12"/>
      <c r="J960" s="12"/>
      <c r="K960" s="12"/>
    </row>
    <row r="961" spans="2:11">
      <c r="B961" s="2">
        <f t="shared" si="32"/>
        <v>956</v>
      </c>
      <c r="C961" s="31">
        <f>'Simulacion sistema (hoja4)'!BH966</f>
        <v>0.97000271041117625</v>
      </c>
      <c r="D961" s="31">
        <f>'Simulacion sistema (hoja4)'!BI966</f>
        <v>0.98200189759025713</v>
      </c>
      <c r="E961" s="65">
        <f t="shared" si="31"/>
        <v>20221383.075178575</v>
      </c>
      <c r="F961" s="63"/>
      <c r="G961" s="63"/>
      <c r="H961" s="72"/>
      <c r="I961" s="12"/>
      <c r="J961" s="12"/>
      <c r="K961" s="12"/>
    </row>
    <row r="962" spans="2:11">
      <c r="B962" s="2">
        <f t="shared" si="32"/>
        <v>957</v>
      </c>
      <c r="C962" s="31">
        <f>'Simulacion sistema (hoja4)'!BH967</f>
        <v>0.97761645991794843</v>
      </c>
      <c r="D962" s="31">
        <f>'Simulacion sistema (hoja4)'!BI967</f>
        <v>0.9851543127780974</v>
      </c>
      <c r="E962" s="65">
        <f t="shared" si="31"/>
        <v>20286297.608726583</v>
      </c>
      <c r="F962" s="63"/>
      <c r="G962" s="63"/>
      <c r="H962" s="72"/>
      <c r="I962" s="12"/>
      <c r="J962" s="12"/>
      <c r="K962" s="12"/>
    </row>
    <row r="963" spans="2:11">
      <c r="B963" s="2">
        <f t="shared" si="32"/>
        <v>958</v>
      </c>
      <c r="C963" s="31">
        <f>'Simulacion sistema (hoja4)'!BH968</f>
        <v>0.9800237024289119</v>
      </c>
      <c r="D963" s="31">
        <f>'Simulacion sistema (hoja4)'!BI968</f>
        <v>0.98774118091016805</v>
      </c>
      <c r="E963" s="65">
        <f t="shared" si="31"/>
        <v>20339566.397302181</v>
      </c>
      <c r="F963" s="63"/>
      <c r="G963" s="63"/>
      <c r="H963" s="72"/>
      <c r="I963" s="12"/>
      <c r="J963" s="12"/>
      <c r="K963" s="12"/>
    </row>
    <row r="964" spans="2:11">
      <c r="B964" s="2">
        <f t="shared" si="32"/>
        <v>959</v>
      </c>
      <c r="C964" s="31">
        <f>'Simulacion sistema (hoja4)'!BH969</f>
        <v>0.97631540329164324</v>
      </c>
      <c r="D964" s="31">
        <f>'Simulacion sistema (hoja4)'!BI969</f>
        <v>0.9864186294443158</v>
      </c>
      <c r="E964" s="65">
        <f t="shared" si="31"/>
        <v>20312332.417517353</v>
      </c>
      <c r="F964" s="63"/>
      <c r="G964" s="63"/>
      <c r="H964" s="72"/>
      <c r="I964" s="12"/>
      <c r="J964" s="12"/>
      <c r="K964" s="12"/>
    </row>
    <row r="965" spans="2:11">
      <c r="B965" s="2">
        <f t="shared" si="32"/>
        <v>960</v>
      </c>
      <c r="C965" s="31">
        <f>'Simulacion sistema (hoja4)'!BH970</f>
        <v>0.9760452741520621</v>
      </c>
      <c r="D965" s="31">
        <f>'Simulacion sistema (hoja4)'!BI970</f>
        <v>0.98658308907969294</v>
      </c>
      <c r="E965" s="65">
        <f t="shared" si="31"/>
        <v>20315718.970329039</v>
      </c>
      <c r="F965" s="63"/>
      <c r="G965" s="63"/>
      <c r="H965" s="72"/>
      <c r="I965" s="12"/>
      <c r="J965" s="12"/>
      <c r="K965" s="12"/>
    </row>
    <row r="966" spans="2:11">
      <c r="B966" s="2">
        <f t="shared" si="32"/>
        <v>961</v>
      </c>
      <c r="C966" s="31">
        <f>'Simulacion sistema (hoja4)'!BH971</f>
        <v>0.9783102996941424</v>
      </c>
      <c r="D966" s="31">
        <f>'Simulacion sistema (hoja4)'!BI971</f>
        <v>0.98804598296241486</v>
      </c>
      <c r="E966" s="65">
        <f t="shared" si="31"/>
        <v>20345842.881162044</v>
      </c>
      <c r="F966" s="63"/>
      <c r="G966" s="63"/>
      <c r="H966" s="72"/>
      <c r="I966" s="12"/>
      <c r="J966" s="12"/>
      <c r="K966" s="12"/>
    </row>
    <row r="967" spans="2:11">
      <c r="B967" s="2">
        <f t="shared" si="32"/>
        <v>962</v>
      </c>
      <c r="C967" s="31">
        <f>'Simulacion sistema (hoja4)'!BH972</f>
        <v>0.97970625641751474</v>
      </c>
      <c r="D967" s="31">
        <f>'Simulacion sistema (hoja4)'!BI972</f>
        <v>0.98821386781728693</v>
      </c>
      <c r="E967" s="65">
        <f t="shared" ref="E967:E1005" si="33">+D967*$F$1*$F$2</f>
        <v>20349299.96609357</v>
      </c>
      <c r="F967" s="63"/>
      <c r="G967" s="63"/>
      <c r="H967" s="72"/>
      <c r="I967" s="12"/>
      <c r="J967" s="12"/>
      <c r="K967" s="12"/>
    </row>
    <row r="968" spans="2:11">
      <c r="B968" s="2">
        <f t="shared" ref="B968:B1005" si="34">+B967+1</f>
        <v>963</v>
      </c>
      <c r="C968" s="31">
        <f>'Simulacion sistema (hoja4)'!BH973</f>
        <v>0.98100442682857458</v>
      </c>
      <c r="D968" s="31">
        <f>'Simulacion sistema (hoja4)'!BI973</f>
        <v>0.98606746160338776</v>
      </c>
      <c r="E968" s="65">
        <f t="shared" si="33"/>
        <v>20305101.16933696</v>
      </c>
      <c r="F968" s="63"/>
      <c r="G968" s="63"/>
      <c r="H968" s="72"/>
      <c r="I968" s="12"/>
      <c r="J968" s="12"/>
      <c r="K968" s="12"/>
    </row>
    <row r="969" spans="2:11">
      <c r="B969" s="2">
        <f t="shared" si="34"/>
        <v>964</v>
      </c>
      <c r="C969" s="31">
        <f>'Simulacion sistema (hoja4)'!BH974</f>
        <v>0.97312809357166474</v>
      </c>
      <c r="D969" s="31">
        <f>'Simulacion sistema (hoja4)'!BI974</f>
        <v>0.98634147099299374</v>
      </c>
      <c r="E969" s="65">
        <f t="shared" si="33"/>
        <v>20310743.570687726</v>
      </c>
      <c r="F969" s="63"/>
      <c r="G969" s="63"/>
      <c r="H969" s="72"/>
      <c r="I969" s="12"/>
      <c r="J969" s="12"/>
      <c r="K969" s="12"/>
    </row>
    <row r="970" spans="2:11">
      <c r="B970" s="2">
        <f t="shared" si="34"/>
        <v>965</v>
      </c>
      <c r="C970" s="31">
        <f>'Simulacion sistema (hoja4)'!BH975</f>
        <v>0.97782997704427643</v>
      </c>
      <c r="D970" s="31">
        <f>'Simulacion sistema (hoja4)'!BI975</f>
        <v>0.98601398286169017</v>
      </c>
      <c r="E970" s="65">
        <f t="shared" si="33"/>
        <v>20303999.935087923</v>
      </c>
      <c r="F970" s="63"/>
      <c r="G970" s="63"/>
      <c r="H970" s="72"/>
      <c r="I970" s="12"/>
      <c r="J970" s="12"/>
      <c r="K970" s="12"/>
    </row>
    <row r="971" spans="2:11">
      <c r="B971" s="2">
        <f t="shared" si="34"/>
        <v>966</v>
      </c>
      <c r="C971" s="31">
        <f>'Simulacion sistema (hoja4)'!BH976</f>
        <v>0.97612279499104704</v>
      </c>
      <c r="D971" s="31">
        <f>'Simulacion sistema (hoja4)'!BI976</f>
        <v>0.98579789621996028</v>
      </c>
      <c r="E971" s="65">
        <f t="shared" si="33"/>
        <v>20299550.278961424</v>
      </c>
      <c r="F971" s="63"/>
      <c r="G971" s="63"/>
      <c r="H971" s="72"/>
      <c r="I971" s="12"/>
      <c r="J971" s="12"/>
      <c r="K971" s="12"/>
    </row>
    <row r="972" spans="2:11">
      <c r="B972" s="2">
        <f t="shared" si="34"/>
        <v>967</v>
      </c>
      <c r="C972" s="31">
        <f>'Simulacion sistema (hoja4)'!BH977</f>
        <v>0.97258394526815573</v>
      </c>
      <c r="D972" s="31">
        <f>'Simulacion sistema (hoja4)'!BI977</f>
        <v>0.98429948748351981</v>
      </c>
      <c r="E972" s="65">
        <f t="shared" si="33"/>
        <v>20268695.04626064</v>
      </c>
      <c r="F972" s="63"/>
      <c r="G972" s="63"/>
      <c r="H972" s="72"/>
      <c r="I972" s="12"/>
      <c r="J972" s="12"/>
      <c r="K972" s="12"/>
    </row>
    <row r="973" spans="2:11">
      <c r="B973" s="2">
        <f t="shared" si="34"/>
        <v>968</v>
      </c>
      <c r="C973" s="31">
        <f>'Simulacion sistema (hoja4)'!BH978</f>
        <v>0.98336263079831387</v>
      </c>
      <c r="D973" s="31">
        <f>'Simulacion sistema (hoja4)'!BI978</f>
        <v>0.99049767988518933</v>
      </c>
      <c r="E973" s="65">
        <f t="shared" si="33"/>
        <v>20396328.224195819</v>
      </c>
      <c r="F973" s="63"/>
      <c r="G973" s="63"/>
      <c r="H973" s="72"/>
      <c r="I973" s="12"/>
      <c r="J973" s="12"/>
      <c r="K973" s="12"/>
    </row>
    <row r="974" spans="2:11">
      <c r="B974" s="2">
        <f t="shared" si="34"/>
        <v>969</v>
      </c>
      <c r="C974" s="31">
        <f>'Simulacion sistema (hoja4)'!BH979</f>
        <v>0.98078438007545321</v>
      </c>
      <c r="D974" s="31">
        <f>'Simulacion sistema (hoja4)'!BI979</f>
        <v>0.98589184362666216</v>
      </c>
      <c r="E974" s="65">
        <f t="shared" si="33"/>
        <v>20301484.843960226</v>
      </c>
      <c r="F974" s="63"/>
      <c r="G974" s="63"/>
      <c r="H974" s="72"/>
      <c r="I974" s="12"/>
      <c r="J974" s="12"/>
      <c r="K974" s="12"/>
    </row>
    <row r="975" spans="2:11">
      <c r="B975" s="2">
        <f t="shared" si="34"/>
        <v>970</v>
      </c>
      <c r="C975" s="31">
        <f>'Simulacion sistema (hoja4)'!BH980</f>
        <v>0.97400857454532253</v>
      </c>
      <c r="D975" s="31">
        <f>'Simulacion sistema (hoja4)'!BI980</f>
        <v>0.98928154980459215</v>
      </c>
      <c r="E975" s="65">
        <f t="shared" si="33"/>
        <v>20371285.673576161</v>
      </c>
      <c r="F975" s="63"/>
      <c r="G975" s="63"/>
      <c r="H975" s="72"/>
      <c r="I975" s="12"/>
      <c r="J975" s="12"/>
      <c r="K975" s="12"/>
    </row>
    <row r="976" spans="2:11">
      <c r="B976" s="2">
        <f t="shared" si="34"/>
        <v>971</v>
      </c>
      <c r="C976" s="31">
        <f>'Simulacion sistema (hoja4)'!BH981</f>
        <v>0.97123979015620721</v>
      </c>
      <c r="D976" s="31">
        <f>'Simulacion sistema (hoja4)'!BI981</f>
        <v>0.98468726092057479</v>
      </c>
      <c r="E976" s="65">
        <f t="shared" si="33"/>
        <v>20276680.076876476</v>
      </c>
      <c r="F976" s="63"/>
      <c r="G976" s="63"/>
      <c r="H976" s="72"/>
      <c r="I976" s="12"/>
      <c r="J976" s="12"/>
      <c r="K976" s="12"/>
    </row>
    <row r="977" spans="2:11">
      <c r="B977" s="2">
        <f t="shared" si="34"/>
        <v>972</v>
      </c>
      <c r="C977" s="31">
        <f>'Simulacion sistema (hoja4)'!BH982</f>
        <v>0.975576591476776</v>
      </c>
      <c r="D977" s="31">
        <f>'Simulacion sistema (hoja4)'!BI982</f>
        <v>0.98650057722179674</v>
      </c>
      <c r="E977" s="65">
        <f t="shared" si="33"/>
        <v>20314019.886151239</v>
      </c>
      <c r="F977" s="63"/>
      <c r="G977" s="63"/>
      <c r="H977" s="72"/>
      <c r="I977" s="12"/>
      <c r="J977" s="12"/>
      <c r="K977" s="12"/>
    </row>
    <row r="978" spans="2:11">
      <c r="B978" s="2">
        <f t="shared" si="34"/>
        <v>973</v>
      </c>
      <c r="C978" s="31">
        <f>'Simulacion sistema (hoja4)'!BH983</f>
        <v>0.97835881469247299</v>
      </c>
      <c r="D978" s="31">
        <f>'Simulacion sistema (hoja4)'!BI983</f>
        <v>0.98706704793142697</v>
      </c>
      <c r="E978" s="65">
        <f t="shared" si="33"/>
        <v>20325684.651003946</v>
      </c>
      <c r="F978" s="63"/>
      <c r="G978" s="63"/>
      <c r="H978" s="72"/>
      <c r="I978" s="12"/>
      <c r="J978" s="12"/>
      <c r="K978" s="12"/>
    </row>
    <row r="979" spans="2:11">
      <c r="B979" s="2">
        <f t="shared" si="34"/>
        <v>974</v>
      </c>
      <c r="C979" s="31">
        <f>'Simulacion sistema (hoja4)'!BH984</f>
        <v>0.96975575026786665</v>
      </c>
      <c r="D979" s="31">
        <f>'Simulacion sistema (hoja4)'!BI984</f>
        <v>0.9824295744706435</v>
      </c>
      <c r="E979" s="65">
        <f t="shared" si="33"/>
        <v>20230189.797499489</v>
      </c>
      <c r="F979" s="63"/>
      <c r="G979" s="63"/>
      <c r="H979" s="72"/>
      <c r="I979" s="12"/>
      <c r="J979" s="12"/>
      <c r="K979" s="12"/>
    </row>
    <row r="980" spans="2:11">
      <c r="B980" s="2">
        <f t="shared" si="34"/>
        <v>975</v>
      </c>
      <c r="C980" s="31">
        <f>'Simulacion sistema (hoja4)'!BH985</f>
        <v>0.97402560252425663</v>
      </c>
      <c r="D980" s="31">
        <f>'Simulacion sistema (hoja4)'!BI985</f>
        <v>0.98690320027842338</v>
      </c>
      <c r="E980" s="65">
        <f t="shared" si="33"/>
        <v>20322310.700133294</v>
      </c>
      <c r="F980" s="63"/>
      <c r="G980" s="63"/>
      <c r="H980" s="72"/>
      <c r="I980" s="12"/>
      <c r="J980" s="12"/>
      <c r="K980" s="12"/>
    </row>
    <row r="981" spans="2:11">
      <c r="B981" s="2">
        <f t="shared" si="34"/>
        <v>976</v>
      </c>
      <c r="C981" s="31">
        <f>'Simulacion sistema (hoja4)'!BH986</f>
        <v>0.98029921969280287</v>
      </c>
      <c r="D981" s="31">
        <f>'Simulacion sistema (hoja4)'!BI986</f>
        <v>0.98852017418893556</v>
      </c>
      <c r="E981" s="65">
        <f t="shared" si="33"/>
        <v>20355607.426898558</v>
      </c>
      <c r="F981" s="63"/>
      <c r="G981" s="63"/>
      <c r="H981" s="72"/>
      <c r="I981" s="12"/>
      <c r="J981" s="12"/>
      <c r="K981" s="12"/>
    </row>
    <row r="982" spans="2:11">
      <c r="B982" s="2">
        <f t="shared" si="34"/>
        <v>977</v>
      </c>
      <c r="C982" s="31">
        <f>'Simulacion sistema (hoja4)'!BH987</f>
        <v>0.96895109971757698</v>
      </c>
      <c r="D982" s="31">
        <f>'Simulacion sistema (hoja4)'!BI987</f>
        <v>0.9853515667487841</v>
      </c>
      <c r="E982" s="65">
        <f t="shared" si="33"/>
        <v>20290359.462490961</v>
      </c>
      <c r="F982" s="63"/>
      <c r="G982" s="63"/>
      <c r="H982" s="72"/>
      <c r="I982" s="12"/>
      <c r="J982" s="12"/>
      <c r="K982" s="12"/>
    </row>
    <row r="983" spans="2:11">
      <c r="B983" s="2">
        <f t="shared" si="34"/>
        <v>978</v>
      </c>
      <c r="C983" s="31">
        <f>'Simulacion sistema (hoja4)'!BH988</f>
        <v>0.97828115999496223</v>
      </c>
      <c r="D983" s="31">
        <f>'Simulacion sistema (hoja4)'!BI988</f>
        <v>0.98820259611709715</v>
      </c>
      <c r="E983" s="65">
        <f t="shared" si="33"/>
        <v>20349067.859243266</v>
      </c>
      <c r="F983" s="63"/>
      <c r="G983" s="63"/>
      <c r="H983" s="72"/>
      <c r="I983" s="12"/>
      <c r="J983" s="12"/>
      <c r="K983" s="12"/>
    </row>
    <row r="984" spans="2:11">
      <c r="B984" s="2">
        <f t="shared" si="34"/>
        <v>979</v>
      </c>
      <c r="C984" s="31">
        <f>'Simulacion sistema (hoja4)'!BH989</f>
        <v>0.97086673336541018</v>
      </c>
      <c r="D984" s="31">
        <f>'Simulacion sistema (hoja4)'!BI989</f>
        <v>0.98618859142087489</v>
      </c>
      <c r="E984" s="65">
        <f t="shared" si="33"/>
        <v>20307595.474538654</v>
      </c>
      <c r="F984" s="63"/>
      <c r="G984" s="63"/>
      <c r="H984" s="72"/>
      <c r="I984" s="12"/>
      <c r="J984" s="12"/>
      <c r="K984" s="12"/>
    </row>
    <row r="985" spans="2:11">
      <c r="B985" s="2">
        <f t="shared" si="34"/>
        <v>980</v>
      </c>
      <c r="C985" s="31">
        <f>'Simulacion sistema (hoja4)'!BH990</f>
        <v>0.98167220173863556</v>
      </c>
      <c r="D985" s="31">
        <f>'Simulacion sistema (hoja4)'!BI990</f>
        <v>0.98843654804054948</v>
      </c>
      <c r="E985" s="65">
        <f t="shared" si="33"/>
        <v>20353885.397250995</v>
      </c>
      <c r="F985" s="63"/>
      <c r="G985" s="63"/>
      <c r="H985" s="72"/>
      <c r="I985" s="12"/>
      <c r="J985" s="12"/>
      <c r="K985" s="12"/>
    </row>
    <row r="986" spans="2:11">
      <c r="B986" s="2">
        <f t="shared" si="34"/>
        <v>981</v>
      </c>
      <c r="C986" s="31">
        <f>'Simulacion sistema (hoja4)'!BH991</f>
        <v>0.97505924367431474</v>
      </c>
      <c r="D986" s="31">
        <f>'Simulacion sistema (hoja4)'!BI991</f>
        <v>0.98569739159846814</v>
      </c>
      <c r="E986" s="65">
        <f t="shared" si="33"/>
        <v>20297480.687795658</v>
      </c>
      <c r="F986" s="63"/>
      <c r="G986" s="63"/>
      <c r="H986" s="72"/>
      <c r="I986" s="12"/>
      <c r="J986" s="12"/>
      <c r="K986" s="12"/>
    </row>
    <row r="987" spans="2:11">
      <c r="B987" s="2">
        <f t="shared" si="34"/>
        <v>982</v>
      </c>
      <c r="C987" s="31">
        <f>'Simulacion sistema (hoja4)'!BH992</f>
        <v>0.97874615688394251</v>
      </c>
      <c r="D987" s="31">
        <f>'Simulacion sistema (hoja4)'!BI992</f>
        <v>0.98779840408174169</v>
      </c>
      <c r="E987" s="65">
        <f t="shared" si="33"/>
        <v>20340744.736851223</v>
      </c>
      <c r="F987" s="63"/>
      <c r="G987" s="63"/>
      <c r="H987" s="72"/>
      <c r="I987" s="12"/>
      <c r="J987" s="12"/>
      <c r="K987" s="12"/>
    </row>
    <row r="988" spans="2:11">
      <c r="B988" s="2">
        <f t="shared" si="34"/>
        <v>983</v>
      </c>
      <c r="C988" s="31">
        <f>'Simulacion sistema (hoja4)'!BH993</f>
        <v>0.97222619478559458</v>
      </c>
      <c r="D988" s="31">
        <f>'Simulacion sistema (hoja4)'!BI993</f>
        <v>0.98490657903329293</v>
      </c>
      <c r="E988" s="65">
        <f t="shared" si="33"/>
        <v>20281196.275453568</v>
      </c>
      <c r="F988" s="63"/>
      <c r="G988" s="63"/>
      <c r="H988" s="72"/>
      <c r="I988" s="12"/>
      <c r="J988" s="12"/>
      <c r="K988" s="12"/>
    </row>
    <row r="989" spans="2:11">
      <c r="B989" s="2">
        <f t="shared" si="34"/>
        <v>984</v>
      </c>
      <c r="C989" s="31">
        <f>'Simulacion sistema (hoja4)'!BH994</f>
        <v>0.9786792036044234</v>
      </c>
      <c r="D989" s="31">
        <f>'Simulacion sistema (hoja4)'!BI994</f>
        <v>0.98559551699196513</v>
      </c>
      <c r="E989" s="65">
        <f t="shared" si="33"/>
        <v>20295382.885898545</v>
      </c>
      <c r="F989" s="63"/>
      <c r="G989" s="63"/>
      <c r="H989" s="72"/>
      <c r="I989" s="12"/>
      <c r="J989" s="12"/>
      <c r="K989" s="12"/>
    </row>
    <row r="990" spans="2:11">
      <c r="B990" s="2">
        <f t="shared" si="34"/>
        <v>985</v>
      </c>
      <c r="C990" s="31">
        <f>'Simulacion sistema (hoja4)'!BH995</f>
        <v>0.9649647686755225</v>
      </c>
      <c r="D990" s="31">
        <f>'Simulacion sistema (hoja4)'!BI995</f>
        <v>0.98347320998858834</v>
      </c>
      <c r="E990" s="65">
        <f t="shared" si="33"/>
        <v>20251680.340085011</v>
      </c>
      <c r="F990" s="63"/>
      <c r="G990" s="63"/>
      <c r="H990" s="72"/>
      <c r="I990" s="12"/>
      <c r="J990" s="12"/>
      <c r="K990" s="12"/>
    </row>
    <row r="991" spans="2:11">
      <c r="B991" s="2">
        <f t="shared" si="34"/>
        <v>986</v>
      </c>
      <c r="C991" s="31">
        <f>'Simulacion sistema (hoja4)'!BH996</f>
        <v>0.96819034019328742</v>
      </c>
      <c r="D991" s="31">
        <f>'Simulacion sistema (hoja4)'!BI996</f>
        <v>0.98783623850182245</v>
      </c>
      <c r="E991" s="65">
        <f t="shared" si="33"/>
        <v>20341523.823229529</v>
      </c>
      <c r="F991" s="63"/>
      <c r="G991" s="63"/>
      <c r="H991" s="72"/>
      <c r="I991" s="12"/>
      <c r="J991" s="12"/>
      <c r="K991" s="12"/>
    </row>
    <row r="992" spans="2:11">
      <c r="B992" s="2">
        <f t="shared" si="34"/>
        <v>987</v>
      </c>
      <c r="C992" s="31">
        <f>'Simulacion sistema (hoja4)'!BH997</f>
        <v>0.97591984838571966</v>
      </c>
      <c r="D992" s="31">
        <f>'Simulacion sistema (hoja4)'!BI997</f>
        <v>0.98651437468753811</v>
      </c>
      <c r="E992" s="65">
        <f t="shared" si="33"/>
        <v>20314304.003565785</v>
      </c>
      <c r="F992" s="63"/>
      <c r="G992" s="63"/>
      <c r="H992" s="72"/>
      <c r="I992" s="12"/>
      <c r="J992" s="12"/>
      <c r="K992" s="12"/>
    </row>
    <row r="993" spans="2:11">
      <c r="B993" s="2">
        <f t="shared" si="34"/>
        <v>988</v>
      </c>
      <c r="C993" s="31">
        <f>'Simulacion sistema (hoja4)'!BH998</f>
        <v>0.98072720789072343</v>
      </c>
      <c r="D993" s="31">
        <f>'Simulacion sistema (hoja4)'!BI998</f>
        <v>0.98770416401482719</v>
      </c>
      <c r="E993" s="65">
        <f t="shared" si="33"/>
        <v>20338804.145393323</v>
      </c>
      <c r="F993" s="63"/>
      <c r="G993" s="63"/>
      <c r="H993" s="72"/>
      <c r="I993" s="12"/>
      <c r="J993" s="12"/>
      <c r="K993" s="12"/>
    </row>
    <row r="994" spans="2:11">
      <c r="B994" s="2">
        <f t="shared" si="34"/>
        <v>989</v>
      </c>
      <c r="C994" s="31">
        <f>'Simulacion sistema (hoja4)'!BH999</f>
        <v>0.97470014713599362</v>
      </c>
      <c r="D994" s="31">
        <f>'Simulacion sistema (hoja4)'!BI999</f>
        <v>0.98550348584848979</v>
      </c>
      <c r="E994" s="65">
        <f t="shared" si="33"/>
        <v>20293487.780592103</v>
      </c>
      <c r="F994" s="63"/>
      <c r="G994" s="63"/>
      <c r="H994" s="72"/>
      <c r="I994" s="12"/>
      <c r="J994" s="12"/>
      <c r="K994" s="12"/>
    </row>
    <row r="995" spans="2:11">
      <c r="B995" s="2">
        <f t="shared" si="34"/>
        <v>990</v>
      </c>
      <c r="C995" s="31">
        <f>'Simulacion sistema (hoja4)'!BH1000</f>
        <v>0.9844989358737507</v>
      </c>
      <c r="D995" s="31">
        <f>'Simulacion sistema (hoja4)'!BI1000</f>
        <v>0.99027626816692027</v>
      </c>
      <c r="E995" s="65">
        <f t="shared" si="33"/>
        <v>20391768.914093222</v>
      </c>
      <c r="F995" s="63"/>
      <c r="G995" s="63"/>
      <c r="H995" s="72"/>
      <c r="I995" s="12"/>
      <c r="J995" s="12"/>
      <c r="K995" s="12"/>
    </row>
    <row r="996" spans="2:11">
      <c r="B996" s="2">
        <f t="shared" si="34"/>
        <v>991</v>
      </c>
      <c r="C996" s="31">
        <f>'Simulacion sistema (hoja4)'!BH1001</f>
        <v>0.97358859421815425</v>
      </c>
      <c r="D996" s="31">
        <f>'Simulacion sistema (hoja4)'!BI1001</f>
        <v>0.98718060291780563</v>
      </c>
      <c r="E996" s="65">
        <f t="shared" si="33"/>
        <v>20328022.975283451</v>
      </c>
      <c r="F996" s="63"/>
      <c r="G996" s="63"/>
      <c r="H996" s="72"/>
      <c r="I996" s="12"/>
      <c r="J996" s="12"/>
      <c r="K996" s="12"/>
    </row>
    <row r="997" spans="2:11">
      <c r="B997" s="2">
        <f t="shared" si="34"/>
        <v>992</v>
      </c>
      <c r="C997" s="31">
        <f>'Simulacion sistema (hoja4)'!BH1002</f>
        <v>0.97877113283124073</v>
      </c>
      <c r="D997" s="31">
        <f>'Simulacion sistema (hoja4)'!BI1002</f>
        <v>0.98731361071721302</v>
      </c>
      <c r="E997" s="65">
        <f t="shared" si="33"/>
        <v>20330761.87188885</v>
      </c>
      <c r="F997" s="63"/>
      <c r="G997" s="63"/>
      <c r="H997" s="72"/>
      <c r="I997" s="12"/>
      <c r="J997" s="12"/>
      <c r="K997" s="12"/>
    </row>
    <row r="998" spans="2:11">
      <c r="B998" s="2">
        <f t="shared" si="34"/>
        <v>993</v>
      </c>
      <c r="C998" s="31">
        <f>'Simulacion sistema (hoja4)'!BH1003</f>
        <v>0.98339893435299763</v>
      </c>
      <c r="D998" s="31">
        <f>'Simulacion sistema (hoja4)'!BI1003</f>
        <v>0.98949275347949317</v>
      </c>
      <c r="E998" s="65">
        <f t="shared" si="33"/>
        <v>20375634.779649723</v>
      </c>
      <c r="F998" s="63"/>
      <c r="G998" s="63"/>
      <c r="J998" s="12"/>
      <c r="K998" s="12"/>
    </row>
    <row r="999" spans="2:11">
      <c r="B999" s="2">
        <f t="shared" si="34"/>
        <v>994</v>
      </c>
      <c r="C999" s="31">
        <f>'Simulacion sistema (hoja4)'!BH1004</f>
        <v>0.9810954802890729</v>
      </c>
      <c r="D999" s="31">
        <f>'Simulacion sistema (hoja4)'!BI1004</f>
        <v>0.98692181830046777</v>
      </c>
      <c r="E999" s="65">
        <f t="shared" si="33"/>
        <v>20322694.08244323</v>
      </c>
      <c r="F999" s="63"/>
      <c r="G999" s="63"/>
      <c r="J999" s="12"/>
      <c r="K999" s="12"/>
    </row>
    <row r="1000" spans="2:11">
      <c r="B1000" s="2">
        <f t="shared" si="34"/>
        <v>995</v>
      </c>
      <c r="C1000" s="31">
        <f>'Simulacion sistema (hoja4)'!BH1005</f>
        <v>0.97449067645207621</v>
      </c>
      <c r="D1000" s="31">
        <f>'Simulacion sistema (hoja4)'!BI1005</f>
        <v>0.9844850719751902</v>
      </c>
      <c r="E1000" s="65">
        <f t="shared" si="33"/>
        <v>20272516.602113117</v>
      </c>
      <c r="F1000" s="63"/>
      <c r="G1000" s="63"/>
      <c r="J1000" s="12"/>
      <c r="K1000" s="12"/>
    </row>
    <row r="1001" spans="2:11">
      <c r="B1001" s="2">
        <f t="shared" si="34"/>
        <v>996</v>
      </c>
      <c r="C1001" s="31">
        <f>'Simulacion sistema (hoja4)'!BH1006</f>
        <v>0.97354942215612128</v>
      </c>
      <c r="D1001" s="31">
        <f>'Simulacion sistema (hoja4)'!BI1006</f>
        <v>0.98665933513686499</v>
      </c>
      <c r="E1001" s="65">
        <f t="shared" si="33"/>
        <v>20317289.029138327</v>
      </c>
      <c r="F1001" s="63"/>
      <c r="G1001" s="63"/>
      <c r="J1001" s="12"/>
      <c r="K1001" s="12"/>
    </row>
    <row r="1002" spans="2:11">
      <c r="B1002" s="2">
        <f t="shared" si="34"/>
        <v>997</v>
      </c>
      <c r="C1002" s="31">
        <f>'Simulacion sistema (hoja4)'!BH1007</f>
        <v>0.97991956340503572</v>
      </c>
      <c r="D1002" s="31">
        <f>'Simulacion sistema (hoja4)'!BI1007</f>
        <v>0.98740786609556386</v>
      </c>
      <c r="E1002" s="65">
        <f t="shared" si="33"/>
        <v>20332702.778639849</v>
      </c>
      <c r="F1002" s="63"/>
      <c r="G1002" s="63"/>
      <c r="J1002" s="12"/>
      <c r="K1002" s="12"/>
    </row>
    <row r="1003" spans="2:11">
      <c r="B1003" s="2">
        <f t="shared" si="34"/>
        <v>998</v>
      </c>
      <c r="C1003" s="31">
        <f>'Simulacion sistema (hoja4)'!BH1008</f>
        <v>0.98067194276174907</v>
      </c>
      <c r="D1003" s="31">
        <f>'Simulacion sistema (hoja4)'!BI1008</f>
        <v>0.98884634506217417</v>
      </c>
      <c r="E1003" s="65">
        <f t="shared" si="33"/>
        <v>20362323.937520292</v>
      </c>
      <c r="F1003" s="63"/>
      <c r="G1003" s="63"/>
      <c r="J1003" s="12"/>
      <c r="K1003" s="12"/>
    </row>
    <row r="1004" spans="2:11">
      <c r="B1004" s="2">
        <f t="shared" si="34"/>
        <v>999</v>
      </c>
      <c r="C1004" s="31">
        <f>'Simulacion sistema (hoja4)'!BH1009</f>
        <v>0.97135578762352248</v>
      </c>
      <c r="D1004" s="31">
        <f>'Simulacion sistema (hoja4)'!BI1009</f>
        <v>0.98591935065942671</v>
      </c>
      <c r="E1004" s="65">
        <f t="shared" si="33"/>
        <v>20302051.268778916</v>
      </c>
      <c r="F1004" s="63"/>
      <c r="G1004" s="63"/>
      <c r="J1004" s="12"/>
      <c r="K1004" s="12"/>
    </row>
    <row r="1005" spans="2:11">
      <c r="B1005" s="2">
        <f t="shared" si="34"/>
        <v>1000</v>
      </c>
      <c r="C1005" s="31">
        <f>'Simulacion sistema (hoja4)'!BH1010</f>
        <v>0.97688150767001714</v>
      </c>
      <c r="D1005" s="31">
        <f>'Simulacion sistema (hoja4)'!BI1010</f>
        <v>0.987861281065046</v>
      </c>
      <c r="E1005" s="65">
        <f t="shared" si="33"/>
        <v>20342039.499691427</v>
      </c>
      <c r="F1005" s="63"/>
      <c r="G1005" s="63"/>
      <c r="J1005" s="12"/>
      <c r="K1005" s="12"/>
    </row>
  </sheetData>
  <mergeCells count="7">
    <mergeCell ref="M2:M3"/>
    <mergeCell ref="N2:N3"/>
    <mergeCell ref="C4:D4"/>
    <mergeCell ref="E4:E5"/>
    <mergeCell ref="F4:G4"/>
    <mergeCell ref="K2:K3"/>
    <mergeCell ref="L2:L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297"/>
  <sheetViews>
    <sheetView workbookViewId="0">
      <selection activeCell="D21" sqref="D21"/>
    </sheetView>
  </sheetViews>
  <sheetFormatPr baseColWidth="10" defaultRowHeight="15"/>
  <cols>
    <col min="1" max="1" width="19.85546875" style="70" bestFit="1" customWidth="1"/>
    <col min="2" max="2" width="3.28515625" style="70" customWidth="1"/>
    <col min="3" max="3" width="18.85546875" style="70" customWidth="1"/>
    <col min="4" max="4" width="12.7109375" style="70" bestFit="1" customWidth="1"/>
    <col min="5" max="5" width="3.85546875" style="70" customWidth="1"/>
    <col min="6" max="7" width="12.7109375" style="70" bestFit="1" customWidth="1"/>
    <col min="8" max="8" width="12.28515625" style="70" bestFit="1" customWidth="1"/>
  </cols>
  <sheetData>
    <row r="1" spans="1:8" ht="15.75" thickBot="1">
      <c r="A1" s="61" t="s">
        <v>118</v>
      </c>
      <c r="F1" s="49" t="s">
        <v>156</v>
      </c>
      <c r="G1" s="49" t="s">
        <v>148</v>
      </c>
      <c r="H1" s="49" t="s">
        <v>149</v>
      </c>
    </row>
    <row r="2" spans="1:8">
      <c r="A2" s="82">
        <f>Riesgo!E6</f>
        <v>20326407.92168913</v>
      </c>
      <c r="C2" s="99" t="s">
        <v>147</v>
      </c>
      <c r="D2" s="100">
        <f>COUNT(A2:A1001)</f>
        <v>1000</v>
      </c>
      <c r="E2" s="93"/>
      <c r="F2" s="82">
        <f>A2-$D$4</f>
        <v>9496.0853875167668</v>
      </c>
      <c r="G2" s="49">
        <f>IF(A2=0,0,(A2-D$4)^3)</f>
        <v>856315555349.61682</v>
      </c>
      <c r="H2" s="49">
        <f>IF(A2=0,0,(A2-D$4)^4)</f>
        <v>8131645632258802</v>
      </c>
    </row>
    <row r="3" spans="1:8">
      <c r="A3" s="82">
        <f>Riesgo!E7</f>
        <v>20312949.833440106</v>
      </c>
      <c r="C3" s="101" t="s">
        <v>150</v>
      </c>
      <c r="D3" s="102">
        <f>SUM(A2:A1001)</f>
        <v>20316911836.301613</v>
      </c>
      <c r="E3" s="93"/>
      <c r="F3" s="82">
        <f t="shared" ref="F3:F66" si="0">A3-$D$4</f>
        <v>-3962.002861507237</v>
      </c>
      <c r="G3" s="49">
        <f t="shared" ref="G3:G66" si="1">IF(A3=0,0,(A3-D$4)^3)</f>
        <v>-62193407883.146149</v>
      </c>
      <c r="H3" s="49">
        <f t="shared" ref="H3:H66" si="2">IF(A3=0,0,(A3-D$4)^4)</f>
        <v>246410459999911.78</v>
      </c>
    </row>
    <row r="4" spans="1:8">
      <c r="A4" s="82">
        <f>Riesgo!E8</f>
        <v>20328615.521877095</v>
      </c>
      <c r="C4" s="101" t="s">
        <v>98</v>
      </c>
      <c r="D4" s="103">
        <f>AVERAGE(A2:A1001)</f>
        <v>20316911.836301614</v>
      </c>
      <c r="E4" s="93"/>
      <c r="F4" s="82">
        <f t="shared" si="0"/>
        <v>11703.685575481504</v>
      </c>
      <c r="G4" s="49">
        <f t="shared" si="1"/>
        <v>1603127032112.7307</v>
      </c>
      <c r="H4" s="49">
        <f t="shared" si="2"/>
        <v>1.876249472140224E+16</v>
      </c>
    </row>
    <row r="5" spans="1:8">
      <c r="A5" s="82">
        <f>Riesgo!E9</f>
        <v>20287594.747738283</v>
      </c>
      <c r="C5" s="101" t="s">
        <v>99</v>
      </c>
      <c r="D5" s="103">
        <f>MEDIAN(A2:A1001)</f>
        <v>20318930.045215543</v>
      </c>
      <c r="E5" s="93"/>
      <c r="F5" s="82">
        <f t="shared" si="0"/>
        <v>-29317.088563330472</v>
      </c>
      <c r="G5" s="49">
        <f t="shared" si="1"/>
        <v>-25197793755660.723</v>
      </c>
      <c r="H5" s="49">
        <f t="shared" si="2"/>
        <v>7.3872595113524096E+17</v>
      </c>
    </row>
    <row r="6" spans="1:8">
      <c r="A6" s="82">
        <f>Riesgo!E10</f>
        <v>20328202.601020932</v>
      </c>
      <c r="C6" s="101"/>
      <c r="D6" s="102"/>
      <c r="E6" s="93"/>
      <c r="F6" s="82">
        <f t="shared" si="0"/>
        <v>11290.764719318599</v>
      </c>
      <c r="G6" s="49">
        <f t="shared" si="1"/>
        <v>1439362131586.5688</v>
      </c>
      <c r="H6" s="49">
        <f t="shared" si="2"/>
        <v>1.6251499173640844E+16</v>
      </c>
    </row>
    <row r="7" spans="1:8">
      <c r="A7" s="82">
        <f>Riesgo!E11</f>
        <v>20364738.376672819</v>
      </c>
      <c r="C7" s="101" t="s">
        <v>72</v>
      </c>
      <c r="D7" s="102">
        <f>MAX(A2:A1001)-MIN(A2:A1001)</f>
        <v>231142.16749096289</v>
      </c>
      <c r="E7" s="93"/>
      <c r="F7" s="82">
        <f t="shared" si="0"/>
        <v>47826.540371205658</v>
      </c>
      <c r="G7" s="49">
        <f t="shared" si="1"/>
        <v>109397374533644.37</v>
      </c>
      <c r="H7" s="49">
        <f t="shared" si="2"/>
        <v>5.232097949637249E+18</v>
      </c>
    </row>
    <row r="8" spans="1:8">
      <c r="A8" s="82">
        <f>Riesgo!E12</f>
        <v>20308050.01089007</v>
      </c>
      <c r="C8" s="101"/>
      <c r="D8" s="102"/>
      <c r="E8" s="93"/>
      <c r="F8" s="82">
        <f t="shared" si="0"/>
        <v>-8861.8254115432501</v>
      </c>
      <c r="G8" s="49">
        <f t="shared" si="1"/>
        <v>-695936426801.96777</v>
      </c>
      <c r="H8" s="49">
        <f t="shared" si="2"/>
        <v>6167267111852287</v>
      </c>
    </row>
    <row r="9" spans="1:8">
      <c r="A9" s="82">
        <f>Riesgo!E13</f>
        <v>20277057.364171781</v>
      </c>
      <c r="C9" s="101" t="s">
        <v>100</v>
      </c>
      <c r="D9" s="102">
        <f>VAR(A2:A1001)*((D2-1)/D2)</f>
        <v>1292291727.872</v>
      </c>
      <c r="E9" s="93"/>
      <c r="F9" s="82">
        <f t="shared" si="0"/>
        <v>-39854.472129832953</v>
      </c>
      <c r="G9" s="49">
        <f t="shared" si="1"/>
        <v>-63304004544475.844</v>
      </c>
      <c r="H9" s="49">
        <f t="shared" si="2"/>
        <v>2.5229476848246313E+18</v>
      </c>
    </row>
    <row r="10" spans="1:8">
      <c r="A10" s="82">
        <f>Riesgo!E14</f>
        <v>20303208.563775681</v>
      </c>
      <c r="C10" s="101" t="s">
        <v>101</v>
      </c>
      <c r="D10" s="102">
        <f>SQRT(D9)</f>
        <v>35948.459325428674</v>
      </c>
      <c r="E10" s="93"/>
      <c r="F10" s="82">
        <f t="shared" si="0"/>
        <v>-13703.27252593264</v>
      </c>
      <c r="G10" s="49">
        <f t="shared" si="1"/>
        <v>-2573196101369.3462</v>
      </c>
      <c r="H10" s="49">
        <f t="shared" si="2"/>
        <v>3.5261207439731544E+16</v>
      </c>
    </row>
    <row r="11" spans="1:8">
      <c r="A11" s="82">
        <f>Riesgo!E15</f>
        <v>20255471.554465942</v>
      </c>
      <c r="C11" s="101"/>
      <c r="D11" s="102"/>
      <c r="E11" s="93"/>
      <c r="F11" s="82">
        <f t="shared" si="0"/>
        <v>-61440.281835671514</v>
      </c>
      <c r="G11" s="49">
        <f t="shared" si="1"/>
        <v>-231931425680748.62</v>
      </c>
      <c r="H11" s="49">
        <f t="shared" si="2"/>
        <v>1.4249932160374299E+19</v>
      </c>
    </row>
    <row r="12" spans="1:8" ht="15.75" thickBot="1">
      <c r="A12" s="82">
        <f>Riesgo!E16</f>
        <v>20305729.939002726</v>
      </c>
      <c r="C12" s="104" t="s">
        <v>151</v>
      </c>
      <c r="D12" s="105">
        <f>D10/ABS(D4)</f>
        <v>1.7693859979840592E-3</v>
      </c>
      <c r="E12" s="93"/>
      <c r="F12" s="82">
        <f t="shared" si="0"/>
        <v>-11181.897298887372</v>
      </c>
      <c r="G12" s="49">
        <f t="shared" si="1"/>
        <v>-1398126596566.5623</v>
      </c>
      <c r="H12" s="49">
        <f t="shared" si="2"/>
        <v>1.5633708013650236E+16</v>
      </c>
    </row>
    <row r="13" spans="1:8">
      <c r="A13" s="82">
        <f>Riesgo!E17</f>
        <v>20273452.228608705</v>
      </c>
      <c r="C13" s="116" t="s">
        <v>157</v>
      </c>
      <c r="D13" s="117"/>
      <c r="E13" s="93"/>
      <c r="F13" s="82">
        <f t="shared" si="0"/>
        <v>-43459.607692908496</v>
      </c>
      <c r="G13" s="49">
        <f t="shared" si="1"/>
        <v>-82083790820587.312</v>
      </c>
      <c r="H13" s="49">
        <f t="shared" si="2"/>
        <v>3.5673293470094884E+18</v>
      </c>
    </row>
    <row r="14" spans="1:8">
      <c r="A14" s="82">
        <f>Riesgo!E18</f>
        <v>20319728.636206344</v>
      </c>
      <c r="C14" s="94" t="s">
        <v>152</v>
      </c>
      <c r="D14" s="95">
        <f>SUM(G2:G1001)/D2</f>
        <v>-13109176640192.018</v>
      </c>
      <c r="E14" s="93"/>
      <c r="F14" s="82">
        <f t="shared" si="0"/>
        <v>2816.799904730171</v>
      </c>
      <c r="G14" s="49">
        <f t="shared" si="1"/>
        <v>22349509289.916077</v>
      </c>
      <c r="H14" s="49">
        <f t="shared" si="2"/>
        <v>62954095638601.672</v>
      </c>
    </row>
    <row r="15" spans="1:8">
      <c r="A15" s="82">
        <f>Riesgo!E19</f>
        <v>20331118.537087694</v>
      </c>
      <c r="C15" s="94" t="s">
        <v>153</v>
      </c>
      <c r="D15" s="95">
        <f>(3*(D4-D5))/D10</f>
        <v>-0.16842520807300501</v>
      </c>
      <c r="E15" s="93"/>
      <c r="F15" s="82">
        <f t="shared" si="0"/>
        <v>14206.700786080211</v>
      </c>
      <c r="G15" s="49">
        <f t="shared" si="1"/>
        <v>2867343352579.2627</v>
      </c>
      <c r="H15" s="49">
        <f t="shared" si="2"/>
        <v>4.073548906104968E+16</v>
      </c>
    </row>
    <row r="16" spans="1:8" ht="15.75" thickBot="1">
      <c r="A16" s="82">
        <f>Riesgo!E20</f>
        <v>20318328.181539059</v>
      </c>
      <c r="C16" s="96" t="s">
        <v>154</v>
      </c>
      <c r="D16" s="97">
        <f>D14/(D10^3)</f>
        <v>-0.2821854187543244</v>
      </c>
      <c r="E16" s="93"/>
      <c r="F16" s="82">
        <f t="shared" si="0"/>
        <v>1416.3452374450862</v>
      </c>
      <c r="G16" s="49">
        <f t="shared" si="1"/>
        <v>2841236463.5876527</v>
      </c>
      <c r="H16" s="49">
        <f t="shared" si="2"/>
        <v>4024171733657.6914</v>
      </c>
    </row>
    <row r="17" spans="1:8">
      <c r="A17" s="82">
        <f>Riesgo!E21</f>
        <v>20306633.35019014</v>
      </c>
      <c r="C17" s="118" t="s">
        <v>158</v>
      </c>
      <c r="D17" s="119"/>
      <c r="E17" s="93"/>
      <c r="F17" s="82">
        <f t="shared" si="0"/>
        <v>-10278.486111473292</v>
      </c>
      <c r="G17" s="49">
        <f t="shared" si="1"/>
        <v>-1085894066725.603</v>
      </c>
      <c r="H17" s="49">
        <f t="shared" si="2"/>
        <v>1.1161347083370362E+16</v>
      </c>
    </row>
    <row r="18" spans="1:8">
      <c r="A18" s="82">
        <f>Riesgo!E22</f>
        <v>20358958.759370279</v>
      </c>
      <c r="C18" s="94" t="s">
        <v>155</v>
      </c>
      <c r="D18" s="95">
        <f>SUM(H2:H1001)/D2</f>
        <v>5.1036121012492749E+18</v>
      </c>
      <c r="E18" s="93"/>
      <c r="F18" s="82">
        <f t="shared" si="0"/>
        <v>42046.923068664968</v>
      </c>
      <c r="G18" s="49">
        <f t="shared" si="1"/>
        <v>74336594406260.016</v>
      </c>
      <c r="H18" s="49">
        <f t="shared" si="2"/>
        <v>3.1256250661865656E+18</v>
      </c>
    </row>
    <row r="19" spans="1:8" ht="15.75" thickBot="1">
      <c r="A19" s="82">
        <f>Riesgo!E23</f>
        <v>20283088.056896709</v>
      </c>
      <c r="C19" s="96" t="s">
        <v>154</v>
      </c>
      <c r="D19" s="97">
        <f>(D18/(D10^4))-3</f>
        <v>5.6022376115835826E-2</v>
      </c>
      <c r="E19" s="93"/>
      <c r="F19" s="82">
        <f t="shared" si="0"/>
        <v>-33823.779404904693</v>
      </c>
      <c r="G19" s="49">
        <f t="shared" si="1"/>
        <v>-38696028981118.156</v>
      </c>
      <c r="H19" s="49">
        <f t="shared" si="2"/>
        <v>1.3088459481031393E+18</v>
      </c>
    </row>
    <row r="20" spans="1:8">
      <c r="A20" s="82">
        <f>Riesgo!E24</f>
        <v>20337162.66821178</v>
      </c>
      <c r="C20" s="29"/>
      <c r="D20" s="29"/>
      <c r="E20" s="93"/>
      <c r="F20" s="82">
        <f t="shared" si="0"/>
        <v>20250.831910166889</v>
      </c>
      <c r="G20" s="49">
        <f t="shared" si="1"/>
        <v>8304789072532.5332</v>
      </c>
      <c r="H20" s="49">
        <f t="shared" si="2"/>
        <v>1.681788875572471E+17</v>
      </c>
    </row>
    <row r="21" spans="1:8">
      <c r="A21" s="82">
        <f>Riesgo!E25</f>
        <v>20318205.449692346</v>
      </c>
      <c r="C21" s="98"/>
      <c r="F21" s="82">
        <f t="shared" si="0"/>
        <v>1293.6133907325566</v>
      </c>
      <c r="G21" s="49">
        <f t="shared" si="1"/>
        <v>2164778706.7460213</v>
      </c>
      <c r="H21" s="49">
        <f t="shared" si="2"/>
        <v>2800386723019.3594</v>
      </c>
    </row>
    <row r="22" spans="1:8">
      <c r="A22" s="82">
        <f>Riesgo!E26</f>
        <v>20221336.920073945</v>
      </c>
      <c r="F22" s="82">
        <f t="shared" si="0"/>
        <v>-95574.916227668524</v>
      </c>
      <c r="G22" s="49">
        <f t="shared" si="1"/>
        <v>-873035247561039.12</v>
      </c>
      <c r="H22" s="49">
        <f t="shared" si="2"/>
        <v>8.3440270649448153E+19</v>
      </c>
    </row>
    <row r="23" spans="1:8">
      <c r="A23" s="82">
        <f>Riesgo!E27</f>
        <v>20289282.834217366</v>
      </c>
      <c r="F23" s="82">
        <f t="shared" si="0"/>
        <v>-27629.002084247768</v>
      </c>
      <c r="G23" s="49">
        <f t="shared" si="1"/>
        <v>-21090923552293.75</v>
      </c>
      <c r="H23" s="49">
        <f t="shared" si="2"/>
        <v>5.8272117078503437E+17</v>
      </c>
    </row>
    <row r="24" spans="1:8">
      <c r="A24" s="82">
        <f>Riesgo!E28</f>
        <v>20303597.511555754</v>
      </c>
      <c r="F24" s="82">
        <f t="shared" si="0"/>
        <v>-13314.324745859951</v>
      </c>
      <c r="G24" s="49">
        <f t="shared" si="1"/>
        <v>-2360246903238.8379</v>
      </c>
      <c r="H24" s="49">
        <f t="shared" si="2"/>
        <v>3.142509375013218E+16</v>
      </c>
    </row>
    <row r="25" spans="1:8">
      <c r="A25" s="82">
        <f>Riesgo!E29</f>
        <v>20305208.694080174</v>
      </c>
      <c r="F25" s="82">
        <f t="shared" si="0"/>
        <v>-11703.14222143963</v>
      </c>
      <c r="G25" s="49">
        <f t="shared" si="1"/>
        <v>-1602903762671.4382</v>
      </c>
      <c r="H25" s="49">
        <f t="shared" si="2"/>
        <v>1.8759010701824556E+16</v>
      </c>
    </row>
    <row r="26" spans="1:8">
      <c r="A26" s="82">
        <f>Riesgo!E30</f>
        <v>20342440.226297621</v>
      </c>
      <c r="F26" s="82">
        <f t="shared" si="0"/>
        <v>25528.389996007085</v>
      </c>
      <c r="G26" s="49">
        <f t="shared" si="1"/>
        <v>16636818465971.232</v>
      </c>
      <c r="H26" s="49">
        <f t="shared" si="2"/>
        <v>4.2471119009208595E+17</v>
      </c>
    </row>
    <row r="27" spans="1:8">
      <c r="A27" s="82">
        <f>Riesgo!E31</f>
        <v>20349166.024556126</v>
      </c>
      <c r="F27" s="82">
        <f t="shared" si="0"/>
        <v>32254.188254512846</v>
      </c>
      <c r="G27" s="49">
        <f t="shared" si="1"/>
        <v>33555085461589.059</v>
      </c>
      <c r="H27" s="49">
        <f t="shared" si="2"/>
        <v>1.0822920433743606E+18</v>
      </c>
    </row>
    <row r="28" spans="1:8">
      <c r="A28" s="82">
        <f>Riesgo!E32</f>
        <v>20301163.383503493</v>
      </c>
      <c r="F28" s="82">
        <f t="shared" si="0"/>
        <v>-15748.452798120677</v>
      </c>
      <c r="G28" s="49">
        <f t="shared" si="1"/>
        <v>-3905833079806.3682</v>
      </c>
      <c r="H28" s="49">
        <f t="shared" si="2"/>
        <v>6.1510827894668904E+16</v>
      </c>
    </row>
    <row r="29" spans="1:8">
      <c r="A29" s="82">
        <f>Riesgo!E33</f>
        <v>20340168.47813563</v>
      </c>
      <c r="F29" s="82">
        <f t="shared" si="0"/>
        <v>23256.641834016889</v>
      </c>
      <c r="G29" s="49">
        <f t="shared" si="1"/>
        <v>12578852181443.908</v>
      </c>
      <c r="H29" s="49">
        <f t="shared" si="2"/>
        <v>2.9254185986688301E+17</v>
      </c>
    </row>
    <row r="30" spans="1:8">
      <c r="A30" s="82">
        <f>Riesgo!E34</f>
        <v>20295411.844201557</v>
      </c>
      <c r="F30" s="82">
        <f t="shared" si="0"/>
        <v>-21499.992100056261</v>
      </c>
      <c r="G30" s="49">
        <f t="shared" si="1"/>
        <v>-9938364044757.0449</v>
      </c>
      <c r="H30" s="49">
        <f t="shared" si="2"/>
        <v>2.1367474844975968E+17</v>
      </c>
    </row>
    <row r="31" spans="1:8">
      <c r="A31" s="82">
        <f>Riesgo!E35</f>
        <v>20257174.843066007</v>
      </c>
      <c r="F31" s="82">
        <f t="shared" si="0"/>
        <v>-59736.9932356067</v>
      </c>
      <c r="G31" s="49">
        <f t="shared" si="1"/>
        <v>-213171959812162.66</v>
      </c>
      <c r="H31" s="49">
        <f t="shared" si="2"/>
        <v>1.2734251921320184E+19</v>
      </c>
    </row>
    <row r="32" spans="1:8">
      <c r="A32" s="82">
        <f>Riesgo!E36</f>
        <v>20376654.934176449</v>
      </c>
      <c r="F32" s="82">
        <f t="shared" si="0"/>
        <v>59743.097874835134</v>
      </c>
      <c r="G32" s="49">
        <f t="shared" si="1"/>
        <v>213237319859357.22</v>
      </c>
      <c r="H32" s="49">
        <f t="shared" si="2"/>
        <v>1.2739458070925105E+19</v>
      </c>
    </row>
    <row r="33" spans="1:8">
      <c r="A33" s="82">
        <f>Riesgo!E37</f>
        <v>20333441.331366431</v>
      </c>
      <c r="F33" s="82">
        <f t="shared" si="0"/>
        <v>16529.495064817369</v>
      </c>
      <c r="G33" s="49">
        <f t="shared" si="1"/>
        <v>4516258182812.084</v>
      </c>
      <c r="H33" s="49">
        <f t="shared" si="2"/>
        <v>7.4651467344233408E+16</v>
      </c>
    </row>
    <row r="34" spans="1:8">
      <c r="A34" s="82">
        <f>Riesgo!E38</f>
        <v>20337790.128529914</v>
      </c>
      <c r="F34" s="82">
        <f t="shared" si="0"/>
        <v>20878.292228300124</v>
      </c>
      <c r="G34" s="49">
        <f t="shared" si="1"/>
        <v>9100912020457.0176</v>
      </c>
      <c r="H34" s="49">
        <f t="shared" si="2"/>
        <v>1.9001150070715094E+17</v>
      </c>
    </row>
    <row r="35" spans="1:8">
      <c r="A35" s="82">
        <f>Riesgo!E39</f>
        <v>20286108.286416013</v>
      </c>
      <c r="F35" s="82">
        <f t="shared" si="0"/>
        <v>-30803.549885600805</v>
      </c>
      <c r="G35" s="49">
        <f t="shared" si="1"/>
        <v>-29228215854869.73</v>
      </c>
      <c r="H35" s="49">
        <f t="shared" si="2"/>
        <v>9.0033280515258816E+17</v>
      </c>
    </row>
    <row r="36" spans="1:8">
      <c r="A36" s="82">
        <f>Riesgo!E40</f>
        <v>20306436.298112184</v>
      </c>
      <c r="F36" s="82">
        <f t="shared" si="0"/>
        <v>-10475.53818942979</v>
      </c>
      <c r="G36" s="49">
        <f t="shared" si="1"/>
        <v>-1149553090491.9963</v>
      </c>
      <c r="H36" s="49">
        <f t="shared" si="2"/>
        <v>1.2042187300225946E+16</v>
      </c>
    </row>
    <row r="37" spans="1:8">
      <c r="A37" s="82">
        <f>Riesgo!E41</f>
        <v>20272538.739915058</v>
      </c>
      <c r="F37" s="82">
        <f t="shared" si="0"/>
        <v>-44373.096386555582</v>
      </c>
      <c r="G37" s="49">
        <f t="shared" si="1"/>
        <v>-87369370269075.937</v>
      </c>
      <c r="H37" s="49">
        <f t="shared" si="2"/>
        <v>3.8768494881823703E+18</v>
      </c>
    </row>
    <row r="38" spans="1:8">
      <c r="A38" s="82">
        <f>Riesgo!E42</f>
        <v>20324755.394795459</v>
      </c>
      <c r="F38" s="82">
        <f t="shared" si="0"/>
        <v>7843.5584938451648</v>
      </c>
      <c r="G38" s="49">
        <f t="shared" si="1"/>
        <v>482546776753.8299</v>
      </c>
      <c r="H38" s="49">
        <f t="shared" si="2"/>
        <v>3784883869485109</v>
      </c>
    </row>
    <row r="39" spans="1:8">
      <c r="A39" s="82">
        <f>Riesgo!E43</f>
        <v>20329767.617022194</v>
      </c>
      <c r="F39" s="82">
        <f t="shared" si="0"/>
        <v>12855.780720580369</v>
      </c>
      <c r="G39" s="49">
        <f t="shared" si="1"/>
        <v>2124688994510.2268</v>
      </c>
      <c r="H39" s="49">
        <f t="shared" si="2"/>
        <v>2.731453581285386E+16</v>
      </c>
    </row>
    <row r="40" spans="1:8">
      <c r="A40" s="82">
        <f>Riesgo!E44</f>
        <v>20282894.28727337</v>
      </c>
      <c r="F40" s="82">
        <f t="shared" si="0"/>
        <v>-34017.54902824387</v>
      </c>
      <c r="G40" s="49">
        <f t="shared" si="1"/>
        <v>-39364891448130.297</v>
      </c>
      <c r="H40" s="49">
        <f t="shared" si="2"/>
        <v>1.3390971248282701E+18</v>
      </c>
    </row>
    <row r="41" spans="1:8">
      <c r="A41" s="82">
        <f>Riesgo!E45</f>
        <v>20282890.628773522</v>
      </c>
      <c r="F41" s="82">
        <f t="shared" si="0"/>
        <v>-34021.207528091967</v>
      </c>
      <c r="G41" s="49">
        <f t="shared" si="1"/>
        <v>-39377593592404.5</v>
      </c>
      <c r="H41" s="49">
        <f t="shared" si="2"/>
        <v>1.3396732835640579E+18</v>
      </c>
    </row>
    <row r="42" spans="1:8">
      <c r="A42" s="82">
        <f>Riesgo!E46</f>
        <v>20283204.612751789</v>
      </c>
      <c r="F42" s="82">
        <f t="shared" si="0"/>
        <v>-33707.223549824208</v>
      </c>
      <c r="G42" s="49">
        <f t="shared" si="1"/>
        <v>-38297369415641.336</v>
      </c>
      <c r="H42" s="49">
        <f t="shared" si="2"/>
        <v>1.290897992263223E+18</v>
      </c>
    </row>
    <row r="43" spans="1:8">
      <c r="A43" s="82">
        <f>Riesgo!E47</f>
        <v>20371868.127652433</v>
      </c>
      <c r="F43" s="82">
        <f t="shared" si="0"/>
        <v>54956.29135081917</v>
      </c>
      <c r="G43" s="49">
        <f t="shared" si="1"/>
        <v>165978659148773.12</v>
      </c>
      <c r="H43" s="49">
        <f t="shared" si="2"/>
        <v>9.1215715501982833E+18</v>
      </c>
    </row>
    <row r="44" spans="1:8">
      <c r="A44" s="82">
        <f>Riesgo!E48</f>
        <v>20304951.072274737</v>
      </c>
      <c r="F44" s="82">
        <f t="shared" si="0"/>
        <v>-11960.764026876539</v>
      </c>
      <c r="G44" s="49">
        <f t="shared" si="1"/>
        <v>-1711105419825.5215</v>
      </c>
      <c r="H44" s="49">
        <f t="shared" si="2"/>
        <v>2.0466128151642576E+16</v>
      </c>
    </row>
    <row r="45" spans="1:8">
      <c r="A45" s="82">
        <f>Riesgo!E49</f>
        <v>20237438.997924048</v>
      </c>
      <c r="F45" s="82">
        <f t="shared" si="0"/>
        <v>-79472.838377565145</v>
      </c>
      <c r="G45" s="49">
        <f t="shared" si="1"/>
        <v>-501945046201645.12</v>
      </c>
      <c r="H45" s="49">
        <f t="shared" si="2"/>
        <v>3.9890997531202814E+19</v>
      </c>
    </row>
    <row r="46" spans="1:8">
      <c r="A46" s="82">
        <f>Riesgo!E50</f>
        <v>20279459.273206942</v>
      </c>
      <c r="F46" s="82">
        <f t="shared" si="0"/>
        <v>-37452.563094671816</v>
      </c>
      <c r="G46" s="49">
        <f t="shared" si="1"/>
        <v>-52534503603149.898</v>
      </c>
      <c r="H46" s="49">
        <f t="shared" si="2"/>
        <v>1.9675518108442355E+18</v>
      </c>
    </row>
    <row r="47" spans="1:8">
      <c r="A47" s="82">
        <f>Riesgo!E51</f>
        <v>20335813.986226652</v>
      </c>
      <c r="F47" s="82">
        <f t="shared" si="0"/>
        <v>18902.149925038218</v>
      </c>
      <c r="G47" s="49">
        <f t="shared" si="1"/>
        <v>6753573186256.1172</v>
      </c>
      <c r="H47" s="49">
        <f t="shared" si="2"/>
        <v>1.2765705289633118E+17</v>
      </c>
    </row>
    <row r="48" spans="1:8">
      <c r="A48" s="82">
        <f>Riesgo!E52</f>
        <v>20360571.073510107</v>
      </c>
      <c r="F48" s="82">
        <f t="shared" si="0"/>
        <v>43659.237208493054</v>
      </c>
      <c r="G48" s="49">
        <f t="shared" si="1"/>
        <v>83220137882767.609</v>
      </c>
      <c r="H48" s="49">
        <f t="shared" si="2"/>
        <v>3.6333277403472497E+18</v>
      </c>
    </row>
    <row r="49" spans="1:8">
      <c r="A49" s="82">
        <f>Riesgo!E53</f>
        <v>20331600.946591552</v>
      </c>
      <c r="F49" s="82">
        <f t="shared" si="0"/>
        <v>14689.110289938748</v>
      </c>
      <c r="G49" s="49">
        <f t="shared" si="1"/>
        <v>3169468756000.3555</v>
      </c>
      <c r="H49" s="49">
        <f t="shared" si="2"/>
        <v>4.6556676117404176E+16</v>
      </c>
    </row>
    <row r="50" spans="1:8">
      <c r="A50" s="82">
        <f>Riesgo!E54</f>
        <v>20320669.173186734</v>
      </c>
      <c r="F50" s="82">
        <f t="shared" si="0"/>
        <v>3757.3368851207197</v>
      </c>
      <c r="G50" s="49">
        <f t="shared" si="1"/>
        <v>53044505822.160873</v>
      </c>
      <c r="H50" s="49">
        <f t="shared" si="2"/>
        <v>199306078278605.84</v>
      </c>
    </row>
    <row r="51" spans="1:8">
      <c r="A51" s="82">
        <f>Riesgo!E55</f>
        <v>20296884.313597172</v>
      </c>
      <c r="F51" s="82">
        <f t="shared" si="0"/>
        <v>-20027.5227044411</v>
      </c>
      <c r="G51" s="49">
        <f t="shared" si="1"/>
        <v>-8033072716133.334</v>
      </c>
      <c r="H51" s="49">
        <f t="shared" si="2"/>
        <v>1.6088254620878669E+17</v>
      </c>
    </row>
    <row r="52" spans="1:8">
      <c r="A52" s="82">
        <f>Riesgo!E56</f>
        <v>20330141.843666736</v>
      </c>
      <c r="F52" s="82">
        <f t="shared" si="0"/>
        <v>13230.007365122437</v>
      </c>
      <c r="G52" s="49">
        <f t="shared" si="1"/>
        <v>2315689134418.3701</v>
      </c>
      <c r="H52" s="49">
        <f t="shared" si="2"/>
        <v>3.063658430368904E+16</v>
      </c>
    </row>
    <row r="53" spans="1:8">
      <c r="A53" s="82">
        <f>Riesgo!E57</f>
        <v>20346271.414733786</v>
      </c>
      <c r="F53" s="82">
        <f t="shared" si="0"/>
        <v>29359.578432172537</v>
      </c>
      <c r="G53" s="49">
        <f t="shared" si="1"/>
        <v>25307511685110.48</v>
      </c>
      <c r="H53" s="49">
        <f t="shared" si="2"/>
        <v>7.4301787424212416E+17</v>
      </c>
    </row>
    <row r="54" spans="1:8">
      <c r="A54" s="82">
        <f>Riesgo!E58</f>
        <v>20310375.538597256</v>
      </c>
      <c r="F54" s="82">
        <f t="shared" si="0"/>
        <v>-6536.2977043576539</v>
      </c>
      <c r="G54" s="49">
        <f t="shared" si="1"/>
        <v>-279251473555.56726</v>
      </c>
      <c r="H54" s="49">
        <f t="shared" si="2"/>
        <v>1825270765539746.2</v>
      </c>
    </row>
    <row r="55" spans="1:8">
      <c r="A55" s="82">
        <f>Riesgo!E59</f>
        <v>20385842.17393779</v>
      </c>
      <c r="F55" s="82">
        <f t="shared" si="0"/>
        <v>68930.337636176497</v>
      </c>
      <c r="G55" s="49">
        <f t="shared" si="1"/>
        <v>327515016658349.5</v>
      </c>
      <c r="H55" s="49">
        <f t="shared" si="2"/>
        <v>2.2575720679177998E+19</v>
      </c>
    </row>
    <row r="56" spans="1:8">
      <c r="A56" s="82">
        <f>Riesgo!E60</f>
        <v>20341041.161831908</v>
      </c>
      <c r="F56" s="82">
        <f t="shared" si="0"/>
        <v>24129.325530294329</v>
      </c>
      <c r="G56" s="49">
        <f t="shared" si="1"/>
        <v>14048680886010.682</v>
      </c>
      <c r="H56" s="49">
        <f t="shared" si="2"/>
        <v>3.3898519436977549E+17</v>
      </c>
    </row>
    <row r="57" spans="1:8">
      <c r="A57" s="82">
        <f>Riesgo!E61</f>
        <v>20284574.733847171</v>
      </c>
      <c r="F57" s="82">
        <f t="shared" si="0"/>
        <v>-32337.102454442531</v>
      </c>
      <c r="G57" s="49">
        <f t="shared" si="1"/>
        <v>-33814526301937.969</v>
      </c>
      <c r="H57" s="49">
        <f t="shared" si="2"/>
        <v>1.0934638014742098E+18</v>
      </c>
    </row>
    <row r="58" spans="1:8">
      <c r="A58" s="82">
        <f>Riesgo!E62</f>
        <v>20264589.345996294</v>
      </c>
      <c r="F58" s="82">
        <f t="shared" si="0"/>
        <v>-52322.490305319428</v>
      </c>
      <c r="G58" s="49">
        <f t="shared" si="1"/>
        <v>-143240298895277.91</v>
      </c>
      <c r="H58" s="49">
        <f t="shared" si="2"/>
        <v>7.4946891502792356E+18</v>
      </c>
    </row>
    <row r="59" spans="1:8">
      <c r="A59" s="82">
        <f>Riesgo!E63</f>
        <v>20376278.610307723</v>
      </c>
      <c r="F59" s="82">
        <f t="shared" si="0"/>
        <v>59366.774006109685</v>
      </c>
      <c r="G59" s="49">
        <f t="shared" si="1"/>
        <v>209233080886771.69</v>
      </c>
      <c r="H59" s="49">
        <f t="shared" si="2"/>
        <v>1.2421493027607042E+19</v>
      </c>
    </row>
    <row r="60" spans="1:8">
      <c r="A60" s="82">
        <f>Riesgo!E64</f>
        <v>20379676.323514041</v>
      </c>
      <c r="F60" s="82">
        <f t="shared" si="0"/>
        <v>62764.48721242696</v>
      </c>
      <c r="G60" s="49">
        <f t="shared" si="1"/>
        <v>247253219300969.09</v>
      </c>
      <c r="H60" s="49">
        <f t="shared" si="2"/>
        <v>1.5518721521047075E+19</v>
      </c>
    </row>
    <row r="61" spans="1:8">
      <c r="A61" s="82">
        <f>Riesgo!E65</f>
        <v>20317550.249056093</v>
      </c>
      <c r="F61" s="82">
        <f t="shared" si="0"/>
        <v>638.41275447979569</v>
      </c>
      <c r="G61" s="49">
        <f t="shared" si="1"/>
        <v>260198425.85476407</v>
      </c>
      <c r="H61" s="49">
        <f t="shared" si="2"/>
        <v>166113993761.24683</v>
      </c>
    </row>
    <row r="62" spans="1:8">
      <c r="A62" s="82">
        <f>Riesgo!E66</f>
        <v>20319798.69504936</v>
      </c>
      <c r="F62" s="82">
        <f t="shared" si="0"/>
        <v>2886.8587477467954</v>
      </c>
      <c r="G62" s="49">
        <f t="shared" si="1"/>
        <v>24058946361.099609</v>
      </c>
      <c r="H62" s="49">
        <f t="shared" si="2"/>
        <v>69454779764111.344</v>
      </c>
    </row>
    <row r="63" spans="1:8">
      <c r="A63" s="82">
        <f>Riesgo!E67</f>
        <v>20311261.791261796</v>
      </c>
      <c r="F63" s="82">
        <f t="shared" si="0"/>
        <v>-5650.0450398176908</v>
      </c>
      <c r="G63" s="49">
        <f t="shared" si="1"/>
        <v>-180366438385.12531</v>
      </c>
      <c r="H63" s="49">
        <f t="shared" si="2"/>
        <v>1019078500547460.4</v>
      </c>
    </row>
    <row r="64" spans="1:8">
      <c r="A64" s="82">
        <f>Riesgo!E68</f>
        <v>20335444.28969495</v>
      </c>
      <c r="F64" s="82">
        <f t="shared" si="0"/>
        <v>18532.453393336385</v>
      </c>
      <c r="G64" s="49">
        <f t="shared" si="1"/>
        <v>6365005009650.8027</v>
      </c>
      <c r="H64" s="49">
        <f t="shared" si="2"/>
        <v>1.1795915868970613E+17</v>
      </c>
    </row>
    <row r="65" spans="1:8">
      <c r="A65" s="82">
        <f>Riesgo!E69</f>
        <v>20273448.290502548</v>
      </c>
      <c r="F65" s="82">
        <f t="shared" si="0"/>
        <v>-43463.545799065381</v>
      </c>
      <c r="G65" s="49">
        <f t="shared" si="1"/>
        <v>-82106106988994.031</v>
      </c>
      <c r="H65" s="49">
        <f t="shared" si="2"/>
        <v>3.5686225414991043E+18</v>
      </c>
    </row>
    <row r="66" spans="1:8">
      <c r="A66" s="82">
        <f>Riesgo!E70</f>
        <v>20247110.660040516</v>
      </c>
      <c r="F66" s="82">
        <f t="shared" si="0"/>
        <v>-69801.176261097193</v>
      </c>
      <c r="G66" s="49">
        <f t="shared" si="1"/>
        <v>-340085584663073.31</v>
      </c>
      <c r="H66" s="49">
        <f t="shared" si="2"/>
        <v>2.3738373838925472E+19</v>
      </c>
    </row>
    <row r="67" spans="1:8">
      <c r="A67" s="82">
        <f>Riesgo!E71</f>
        <v>20317968.473814704</v>
      </c>
      <c r="F67" s="82">
        <f t="shared" ref="F67:F130" si="3">A67-$D$4</f>
        <v>1056.6375130899251</v>
      </c>
      <c r="G67" s="49">
        <f t="shared" ref="G67:G130" si="4">IF(A67=0,0,(A67-D$4)^3)</f>
        <v>1179717645.1981132</v>
      </c>
      <c r="H67" s="49">
        <f t="shared" ref="H67:H130" si="5">IF(A67=0,0,(A67-D$4)^4)</f>
        <v>1246533918770.437</v>
      </c>
    </row>
    <row r="68" spans="1:8">
      <c r="A68" s="82">
        <f>Riesgo!E72</f>
        <v>20328055.266994216</v>
      </c>
      <c r="F68" s="82">
        <f t="shared" si="3"/>
        <v>11143.430692601949</v>
      </c>
      <c r="G68" s="49">
        <f t="shared" si="4"/>
        <v>1383747180121.0132</v>
      </c>
      <c r="H68" s="49">
        <f t="shared" si="5"/>
        <v>1.5419690797761896E+16</v>
      </c>
    </row>
    <row r="69" spans="1:8">
      <c r="A69" s="82">
        <f>Riesgo!E73</f>
        <v>20281010.136780322</v>
      </c>
      <c r="F69" s="82">
        <f t="shared" si="3"/>
        <v>-35901.699521292001</v>
      </c>
      <c r="G69" s="49">
        <f t="shared" si="4"/>
        <v>-46274850391191.672</v>
      </c>
      <c r="H69" s="49">
        <f t="shared" si="5"/>
        <v>1.6613457741373048E+18</v>
      </c>
    </row>
    <row r="70" spans="1:8">
      <c r="A70" s="82">
        <f>Riesgo!E74</f>
        <v>20273034.756692424</v>
      </c>
      <c r="F70" s="82">
        <f t="shared" si="3"/>
        <v>-43877.079609189183</v>
      </c>
      <c r="G70" s="49">
        <f t="shared" si="4"/>
        <v>-84472070956681.625</v>
      </c>
      <c r="H70" s="49">
        <f t="shared" si="5"/>
        <v>3.7063877821193969E+18</v>
      </c>
    </row>
    <row r="71" spans="1:8">
      <c r="A71" s="82">
        <f>Riesgo!E75</f>
        <v>20342776.350453038</v>
      </c>
      <c r="F71" s="82">
        <f t="shared" si="3"/>
        <v>25864.51415142417</v>
      </c>
      <c r="G71" s="49">
        <f t="shared" si="4"/>
        <v>17302664012436.549</v>
      </c>
      <c r="H71" s="49">
        <f t="shared" si="5"/>
        <v>4.4752499820700282E+17</v>
      </c>
    </row>
    <row r="72" spans="1:8">
      <c r="A72" s="82">
        <f>Riesgo!E76</f>
        <v>20352569.154825136</v>
      </c>
      <c r="F72" s="82">
        <f t="shared" si="3"/>
        <v>35657.318523522466</v>
      </c>
      <c r="G72" s="49">
        <f t="shared" si="4"/>
        <v>45336296682352.555</v>
      </c>
      <c r="H72" s="49">
        <f t="shared" si="5"/>
        <v>1.6165707714795597E+18</v>
      </c>
    </row>
    <row r="73" spans="1:8">
      <c r="A73" s="82">
        <f>Riesgo!E77</f>
        <v>20268713.108072206</v>
      </c>
      <c r="F73" s="82">
        <f t="shared" si="3"/>
        <v>-48198.728229407221</v>
      </c>
      <c r="G73" s="49">
        <f t="shared" si="4"/>
        <v>-111971304348938.16</v>
      </c>
      <c r="H73" s="49">
        <f t="shared" si="5"/>
        <v>5.3968744678067128E+18</v>
      </c>
    </row>
    <row r="74" spans="1:8">
      <c r="A74" s="82">
        <f>Riesgo!E78</f>
        <v>20308531.381712686</v>
      </c>
      <c r="F74" s="82">
        <f t="shared" si="3"/>
        <v>-8380.4545889273286</v>
      </c>
      <c r="G74" s="49">
        <f t="shared" si="4"/>
        <v>-588576246899.30725</v>
      </c>
      <c r="H74" s="49">
        <f t="shared" si="5"/>
        <v>4932536509260924</v>
      </c>
    </row>
    <row r="75" spans="1:8">
      <c r="A75" s="82">
        <f>Riesgo!E79</f>
        <v>20305511.698594756</v>
      </c>
      <c r="F75" s="82">
        <f t="shared" si="3"/>
        <v>-11400.137706857175</v>
      </c>
      <c r="G75" s="49">
        <f t="shared" si="4"/>
        <v>-1481597689798.0186</v>
      </c>
      <c r="H75" s="49">
        <f t="shared" si="5"/>
        <v>1.689041768985887E+16</v>
      </c>
    </row>
    <row r="76" spans="1:8">
      <c r="A76" s="82">
        <f>Riesgo!E80</f>
        <v>20330587.01886145</v>
      </c>
      <c r="F76" s="82">
        <f t="shared" si="3"/>
        <v>13675.182559836656</v>
      </c>
      <c r="G76" s="49">
        <f t="shared" si="4"/>
        <v>2557404342391.3525</v>
      </c>
      <c r="H76" s="49">
        <f t="shared" si="5"/>
        <v>3.4972971261520752E+16</v>
      </c>
    </row>
    <row r="77" spans="1:8">
      <c r="A77" s="82">
        <f>Riesgo!E81</f>
        <v>20324081.480281651</v>
      </c>
      <c r="F77" s="82">
        <f t="shared" si="3"/>
        <v>7169.643980037421</v>
      </c>
      <c r="G77" s="49">
        <f t="shared" si="4"/>
        <v>368546907942.38928</v>
      </c>
      <c r="H77" s="49">
        <f t="shared" si="5"/>
        <v>2642350119890557</v>
      </c>
    </row>
    <row r="78" spans="1:8">
      <c r="A78" s="82">
        <f>Riesgo!E82</f>
        <v>20364452.907660816</v>
      </c>
      <c r="F78" s="82">
        <f t="shared" si="3"/>
        <v>47541.071359202266</v>
      </c>
      <c r="G78" s="49">
        <f t="shared" si="4"/>
        <v>107450117208939.73</v>
      </c>
      <c r="H78" s="49">
        <f t="shared" si="5"/>
        <v>5.1082936897848515E+18</v>
      </c>
    </row>
    <row r="79" spans="1:8">
      <c r="A79" s="82">
        <f>Riesgo!E83</f>
        <v>20297368.277194086</v>
      </c>
      <c r="F79" s="82">
        <f t="shared" si="3"/>
        <v>-19543.559107527137</v>
      </c>
      <c r="G79" s="49">
        <f t="shared" si="4"/>
        <v>-7464676132217.5918</v>
      </c>
      <c r="H79" s="49">
        <f t="shared" si="5"/>
        <v>1.4588633920854157E+17</v>
      </c>
    </row>
    <row r="80" spans="1:8">
      <c r="A80" s="82">
        <f>Riesgo!E84</f>
        <v>20297320.542187098</v>
      </c>
      <c r="F80" s="82">
        <f t="shared" si="3"/>
        <v>-19591.294114515185</v>
      </c>
      <c r="G80" s="49">
        <f t="shared" si="4"/>
        <v>-7519507097032.2148</v>
      </c>
      <c r="H80" s="49">
        <f t="shared" si="5"/>
        <v>1.473168751341424E+17</v>
      </c>
    </row>
    <row r="81" spans="1:8">
      <c r="A81" s="82">
        <f>Riesgo!E85</f>
        <v>20274626.071410932</v>
      </c>
      <c r="F81" s="82">
        <f t="shared" si="3"/>
        <v>-42285.764890681952</v>
      </c>
      <c r="G81" s="49">
        <f t="shared" si="4"/>
        <v>-75610580495665.359</v>
      </c>
      <c r="H81" s="49">
        <f t="shared" si="5"/>
        <v>3.1972512300876872E+18</v>
      </c>
    </row>
    <row r="82" spans="1:8">
      <c r="A82" s="82">
        <f>Riesgo!E86</f>
        <v>20306185.151704941</v>
      </c>
      <c r="F82" s="82">
        <f t="shared" si="3"/>
        <v>-10726.684596672654</v>
      </c>
      <c r="G82" s="49">
        <f t="shared" si="4"/>
        <v>-1234231234793.5525</v>
      </c>
      <c r="H82" s="49">
        <f t="shared" si="5"/>
        <v>1.323920917499227E+16</v>
      </c>
    </row>
    <row r="83" spans="1:8">
      <c r="A83" s="82">
        <f>Riesgo!E87</f>
        <v>20312571.068773974</v>
      </c>
      <c r="F83" s="82">
        <f t="shared" si="3"/>
        <v>-4340.7675276398659</v>
      </c>
      <c r="G83" s="49">
        <f t="shared" si="4"/>
        <v>-81789882201.3573</v>
      </c>
      <c r="H83" s="49">
        <f t="shared" si="5"/>
        <v>355030864749141.62</v>
      </c>
    </row>
    <row r="84" spans="1:8">
      <c r="A84" s="82">
        <f>Riesgo!E88</f>
        <v>20356905.913800675</v>
      </c>
      <c r="F84" s="82">
        <f t="shared" si="3"/>
        <v>39994.077499061823</v>
      </c>
      <c r="G84" s="49">
        <f t="shared" si="4"/>
        <v>63971576204411.094</v>
      </c>
      <c r="H84" s="49">
        <f t="shared" si="5"/>
        <v>2.5584841764563564E+18</v>
      </c>
    </row>
    <row r="85" spans="1:8">
      <c r="A85" s="82">
        <f>Riesgo!E89</f>
        <v>20292180.522406522</v>
      </c>
      <c r="F85" s="82">
        <f t="shared" si="3"/>
        <v>-24731.313895091414</v>
      </c>
      <c r="G85" s="49">
        <f t="shared" si="4"/>
        <v>-15126608572972.029</v>
      </c>
      <c r="H85" s="49">
        <f t="shared" si="5"/>
        <v>3.7410090478635206E+17</v>
      </c>
    </row>
    <row r="86" spans="1:8">
      <c r="A86" s="82">
        <f>Riesgo!E90</f>
        <v>20351425.128214441</v>
      </c>
      <c r="F86" s="82">
        <f t="shared" si="3"/>
        <v>34513.291912827641</v>
      </c>
      <c r="G86" s="49">
        <f t="shared" si="4"/>
        <v>41111105385934.617</v>
      </c>
      <c r="H86" s="49">
        <f t="shared" si="5"/>
        <v>1.4188795810437819E+18</v>
      </c>
    </row>
    <row r="87" spans="1:8">
      <c r="A87" s="82">
        <f>Riesgo!E91</f>
        <v>20331918.944172952</v>
      </c>
      <c r="F87" s="82">
        <f t="shared" si="3"/>
        <v>15007.107871338725</v>
      </c>
      <c r="G87" s="49">
        <f t="shared" si="4"/>
        <v>3379800086995.3159</v>
      </c>
      <c r="H87" s="49">
        <f t="shared" si="5"/>
        <v>5.0721024489098712E+16</v>
      </c>
    </row>
    <row r="88" spans="1:8">
      <c r="A88" s="82">
        <f>Riesgo!E92</f>
        <v>20336544.375811875</v>
      </c>
      <c r="F88" s="82">
        <f t="shared" si="3"/>
        <v>19632.539510261267</v>
      </c>
      <c r="G88" s="49">
        <f t="shared" si="4"/>
        <v>7567099427839.3896</v>
      </c>
      <c r="H88" s="49">
        <f t="shared" si="5"/>
        <v>1.4856137849513222E+17</v>
      </c>
    </row>
    <row r="89" spans="1:8">
      <c r="A89" s="82">
        <f>Riesgo!E93</f>
        <v>20336291.820007194</v>
      </c>
      <c r="F89" s="82">
        <f t="shared" si="3"/>
        <v>19379.983705580235</v>
      </c>
      <c r="G89" s="49">
        <f t="shared" si="4"/>
        <v>7278807312225.8232</v>
      </c>
      <c r="H89" s="49">
        <f t="shared" si="5"/>
        <v>1.410631671069947E+17</v>
      </c>
    </row>
    <row r="90" spans="1:8">
      <c r="A90" s="82">
        <f>Riesgo!E94</f>
        <v>20291528.544683792</v>
      </c>
      <c r="F90" s="82">
        <f t="shared" si="3"/>
        <v>-25383.291617821902</v>
      </c>
      <c r="G90" s="49">
        <f t="shared" si="4"/>
        <v>-16354746528554.125</v>
      </c>
      <c r="H90" s="49">
        <f t="shared" si="5"/>
        <v>4.1513730046984979E+17</v>
      </c>
    </row>
    <row r="91" spans="1:8">
      <c r="A91" s="82">
        <f>Riesgo!E95</f>
        <v>20258868.263581876</v>
      </c>
      <c r="F91" s="82">
        <f t="shared" si="3"/>
        <v>-58043.572719737887</v>
      </c>
      <c r="G91" s="49">
        <f t="shared" si="4"/>
        <v>-195552066323572.66</v>
      </c>
      <c r="H91" s="49">
        <f t="shared" si="5"/>
        <v>1.1350540582147297E+19</v>
      </c>
    </row>
    <row r="92" spans="1:8">
      <c r="A92" s="82">
        <f>Riesgo!E96</f>
        <v>20335308.619415533</v>
      </c>
      <c r="F92" s="82">
        <f t="shared" si="3"/>
        <v>18396.783113919199</v>
      </c>
      <c r="G92" s="49">
        <f t="shared" si="4"/>
        <v>6226237244341.417</v>
      </c>
      <c r="H92" s="49">
        <f t="shared" si="5"/>
        <v>1.1454273619995498E+17</v>
      </c>
    </row>
    <row r="93" spans="1:8">
      <c r="A93" s="82">
        <f>Riesgo!E97</f>
        <v>20240035.230107129</v>
      </c>
      <c r="F93" s="82">
        <f t="shared" si="3"/>
        <v>-76876.606194484979</v>
      </c>
      <c r="G93" s="49">
        <f t="shared" si="4"/>
        <v>-454341709715722.69</v>
      </c>
      <c r="H93" s="49">
        <f t="shared" si="5"/>
        <v>3.4928248695544619E+19</v>
      </c>
    </row>
    <row r="94" spans="1:8">
      <c r="A94" s="82">
        <f>Riesgo!E98</f>
        <v>20232392.597791616</v>
      </c>
      <c r="F94" s="82">
        <f t="shared" si="3"/>
        <v>-84519.238509997725</v>
      </c>
      <c r="G94" s="49">
        <f t="shared" si="4"/>
        <v>-603763322145642</v>
      </c>
      <c r="H94" s="49">
        <f t="shared" si="5"/>
        <v>5.1029616228016103E+19</v>
      </c>
    </row>
    <row r="95" spans="1:8">
      <c r="A95" s="82">
        <f>Riesgo!E99</f>
        <v>20308151.386951242</v>
      </c>
      <c r="F95" s="82">
        <f t="shared" si="3"/>
        <v>-8760.4493503719568</v>
      </c>
      <c r="G95" s="49">
        <f t="shared" si="4"/>
        <v>-672324827513.74609</v>
      </c>
      <c r="H95" s="49">
        <f t="shared" si="5"/>
        <v>5889867598431734</v>
      </c>
    </row>
    <row r="96" spans="1:8">
      <c r="A96" s="82">
        <f>Riesgo!E100</f>
        <v>20323073.8572364</v>
      </c>
      <c r="F96" s="82">
        <f t="shared" si="3"/>
        <v>6162.0209347866476</v>
      </c>
      <c r="G96" s="49">
        <f t="shared" si="4"/>
        <v>233975028232.97308</v>
      </c>
      <c r="H96" s="49">
        <f t="shared" si="5"/>
        <v>1441759022188877</v>
      </c>
    </row>
    <row r="97" spans="1:8">
      <c r="A97" s="82">
        <f>Riesgo!E101</f>
        <v>20373654.310900096</v>
      </c>
      <c r="F97" s="82">
        <f t="shared" si="3"/>
        <v>56742.474598482251</v>
      </c>
      <c r="G97" s="49">
        <f t="shared" si="4"/>
        <v>182694223438338.78</v>
      </c>
      <c r="H97" s="49">
        <f t="shared" si="5"/>
        <v>1.0366522332739379E+19</v>
      </c>
    </row>
    <row r="98" spans="1:8">
      <c r="A98" s="82">
        <f>Riesgo!E102</f>
        <v>20338610.653167497</v>
      </c>
      <c r="F98" s="82">
        <f t="shared" si="3"/>
        <v>21698.816865883768</v>
      </c>
      <c r="G98" s="49">
        <f t="shared" si="4"/>
        <v>10216641713053.758</v>
      </c>
      <c r="H98" s="49">
        <f t="shared" si="5"/>
        <v>2.216890375159025E+17</v>
      </c>
    </row>
    <row r="99" spans="1:8">
      <c r="A99" s="82">
        <f>Riesgo!E103</f>
        <v>20354932.417233612</v>
      </c>
      <c r="F99" s="82">
        <f t="shared" si="3"/>
        <v>38020.580931998789</v>
      </c>
      <c r="G99" s="49">
        <f t="shared" si="4"/>
        <v>54961204893659.18</v>
      </c>
      <c r="H99" s="49">
        <f t="shared" si="5"/>
        <v>2.0896569387795366E+18</v>
      </c>
    </row>
    <row r="100" spans="1:8">
      <c r="A100" s="82">
        <f>Riesgo!E104</f>
        <v>20346098.28389826</v>
      </c>
      <c r="F100" s="82">
        <f t="shared" si="3"/>
        <v>29186.447596646845</v>
      </c>
      <c r="G100" s="49">
        <f t="shared" si="4"/>
        <v>24862438123210.73</v>
      </c>
      <c r="H100" s="49">
        <f t="shared" si="5"/>
        <v>7.2564624740796467E+17</v>
      </c>
    </row>
    <row r="101" spans="1:8">
      <c r="A101" s="82">
        <f>Riesgo!E105</f>
        <v>20344003.600380685</v>
      </c>
      <c r="F101" s="82">
        <f t="shared" si="3"/>
        <v>27091.764079071581</v>
      </c>
      <c r="G101" s="49">
        <f t="shared" si="4"/>
        <v>19884370885985.227</v>
      </c>
      <c r="H101" s="49">
        <f t="shared" si="5"/>
        <v>5.387026849038713E+17</v>
      </c>
    </row>
    <row r="102" spans="1:8">
      <c r="A102" s="82">
        <f>Riesgo!E106</f>
        <v>20295516.202979218</v>
      </c>
      <c r="F102" s="82">
        <f t="shared" si="3"/>
        <v>-21395.633322395384</v>
      </c>
      <c r="G102" s="49">
        <f t="shared" si="4"/>
        <v>-9794345933046.7734</v>
      </c>
      <c r="H102" s="49">
        <f t="shared" si="5"/>
        <v>2.0955623421616326E+17</v>
      </c>
    </row>
    <row r="103" spans="1:8">
      <c r="A103" s="82">
        <f>Riesgo!E107</f>
        <v>20351304.157411695</v>
      </c>
      <c r="F103" s="82">
        <f t="shared" si="3"/>
        <v>34392.321110080928</v>
      </c>
      <c r="G103" s="49">
        <f t="shared" si="4"/>
        <v>40680329411247.469</v>
      </c>
      <c r="H103" s="49">
        <f t="shared" si="5"/>
        <v>1.3990909519754924E+18</v>
      </c>
    </row>
    <row r="104" spans="1:8">
      <c r="A104" s="82">
        <f>Riesgo!E108</f>
        <v>20304695.040286325</v>
      </c>
      <c r="F104" s="82">
        <f t="shared" si="3"/>
        <v>-12216.796015288681</v>
      </c>
      <c r="G104" s="49">
        <f t="shared" si="4"/>
        <v>-1823358086569.3032</v>
      </c>
      <c r="H104" s="49">
        <f t="shared" si="5"/>
        <v>2.227559380644426E+16</v>
      </c>
    </row>
    <row r="105" spans="1:8">
      <c r="A105" s="82">
        <f>Riesgo!E109</f>
        <v>20353975.847131118</v>
      </c>
      <c r="F105" s="82">
        <f t="shared" si="3"/>
        <v>37064.010829504579</v>
      </c>
      <c r="G105" s="49">
        <f t="shared" si="4"/>
        <v>50916347548931.023</v>
      </c>
      <c r="H105" s="49">
        <f t="shared" si="5"/>
        <v>1.8871640569523986E+18</v>
      </c>
    </row>
    <row r="106" spans="1:8">
      <c r="A106" s="82">
        <f>Riesgo!E110</f>
        <v>20346435.872973576</v>
      </c>
      <c r="F106" s="82">
        <f t="shared" si="3"/>
        <v>29524.036671962589</v>
      </c>
      <c r="G106" s="49">
        <f t="shared" si="4"/>
        <v>25735179887115.309</v>
      </c>
      <c r="H106" s="49">
        <f t="shared" si="5"/>
        <v>7.598063947467465E+17</v>
      </c>
    </row>
    <row r="107" spans="1:8">
      <c r="A107" s="82">
        <f>Riesgo!E111</f>
        <v>20282483.427225072</v>
      </c>
      <c r="F107" s="82">
        <f t="shared" si="3"/>
        <v>-34428.409076541662</v>
      </c>
      <c r="G107" s="49">
        <f t="shared" si="4"/>
        <v>-40808521807582.305</v>
      </c>
      <c r="H107" s="49">
        <f t="shared" si="5"/>
        <v>1.4049724826004152E+18</v>
      </c>
    </row>
    <row r="108" spans="1:8">
      <c r="A108" s="82">
        <f>Riesgo!E112</f>
        <v>20335664.375411082</v>
      </c>
      <c r="F108" s="82">
        <f t="shared" si="3"/>
        <v>18752.53910946846</v>
      </c>
      <c r="G108" s="49">
        <f t="shared" si="4"/>
        <v>6594475204681.9619</v>
      </c>
      <c r="H108" s="49">
        <f t="shared" si="5"/>
        <v>1.2366315418221853E+17</v>
      </c>
    </row>
    <row r="109" spans="1:8">
      <c r="A109" s="82">
        <f>Riesgo!E113</f>
        <v>20311367.872182224</v>
      </c>
      <c r="F109" s="82">
        <f t="shared" si="3"/>
        <v>-5543.9641193896532</v>
      </c>
      <c r="G109" s="49">
        <f t="shared" si="4"/>
        <v>-170396720732.98251</v>
      </c>
      <c r="H109" s="49">
        <f t="shared" si="5"/>
        <v>944673305805314.12</v>
      </c>
    </row>
    <row r="110" spans="1:8">
      <c r="A110" s="82">
        <f>Riesgo!E114</f>
        <v>20294832.17765525</v>
      </c>
      <c r="F110" s="82">
        <f t="shared" si="3"/>
        <v>-22079.658646363765</v>
      </c>
      <c r="G110" s="49">
        <f t="shared" si="4"/>
        <v>-10764083662990.195</v>
      </c>
      <c r="H110" s="49">
        <f t="shared" si="5"/>
        <v>2.3766729291972445E+17</v>
      </c>
    </row>
    <row r="111" spans="1:8">
      <c r="A111" s="82">
        <f>Riesgo!E115</f>
        <v>20383693.820784252</v>
      </c>
      <c r="F111" s="82">
        <f t="shared" si="3"/>
        <v>66781.984482638538</v>
      </c>
      <c r="G111" s="49">
        <f t="shared" si="4"/>
        <v>297836528349176.62</v>
      </c>
      <c r="H111" s="49">
        <f t="shared" si="5"/>
        <v>1.9890114414577648E+19</v>
      </c>
    </row>
    <row r="112" spans="1:8">
      <c r="A112" s="82">
        <f>Riesgo!E116</f>
        <v>20330308.474331863</v>
      </c>
      <c r="F112" s="82">
        <f t="shared" si="3"/>
        <v>13396.638030249625</v>
      </c>
      <c r="G112" s="49">
        <f t="shared" si="4"/>
        <v>2404293428471.0605</v>
      </c>
      <c r="H112" s="49">
        <f t="shared" si="5"/>
        <v>3.2209448779734664E+16</v>
      </c>
    </row>
    <row r="113" spans="1:8">
      <c r="A113" s="82">
        <f>Riesgo!E117</f>
        <v>20364683.878174152</v>
      </c>
      <c r="F113" s="82">
        <f t="shared" si="3"/>
        <v>47772.041872538626</v>
      </c>
      <c r="G113" s="49">
        <f t="shared" si="4"/>
        <v>109023824523897.98</v>
      </c>
      <c r="H113" s="49">
        <f t="shared" si="5"/>
        <v>5.2082907102599578E+18</v>
      </c>
    </row>
    <row r="114" spans="1:8">
      <c r="A114" s="82">
        <f>Riesgo!E118</f>
        <v>20317122.253777228</v>
      </c>
      <c r="F114" s="82">
        <f t="shared" si="3"/>
        <v>210.41747561469674</v>
      </c>
      <c r="G114" s="49">
        <f t="shared" si="4"/>
        <v>9316341.8966944739</v>
      </c>
      <c r="H114" s="49">
        <f t="shared" si="5"/>
        <v>1960321143.8658872</v>
      </c>
    </row>
    <row r="115" spans="1:8">
      <c r="A115" s="82">
        <f>Riesgo!E119</f>
        <v>20290757.507310495</v>
      </c>
      <c r="F115" s="82">
        <f t="shared" si="3"/>
        <v>-26154.328991118819</v>
      </c>
      <c r="G115" s="49">
        <f t="shared" si="4"/>
        <v>-17890840629835.047</v>
      </c>
      <c r="H115" s="49">
        <f t="shared" si="5"/>
        <v>4.6792293176038118E+17</v>
      </c>
    </row>
    <row r="116" spans="1:8">
      <c r="A116" s="82">
        <f>Riesgo!E120</f>
        <v>20334825.882806573</v>
      </c>
      <c r="F116" s="82">
        <f t="shared" si="3"/>
        <v>17914.046504959464</v>
      </c>
      <c r="G116" s="49">
        <f t="shared" si="4"/>
        <v>5748851519974.6162</v>
      </c>
      <c r="H116" s="49">
        <f t="shared" si="5"/>
        <v>1.0298519347893216E+17</v>
      </c>
    </row>
    <row r="117" spans="1:8">
      <c r="A117" s="82">
        <f>Riesgo!E121</f>
        <v>20320972.567690045</v>
      </c>
      <c r="F117" s="82">
        <f t="shared" si="3"/>
        <v>4060.7313884310424</v>
      </c>
      <c r="G117" s="49">
        <f t="shared" si="4"/>
        <v>66959590258.852707</v>
      </c>
      <c r="H117" s="49">
        <f t="shared" si="5"/>
        <v>271904909920604.66</v>
      </c>
    </row>
    <row r="118" spans="1:8">
      <c r="A118" s="82">
        <f>Riesgo!E122</f>
        <v>20306173.697657641</v>
      </c>
      <c r="F118" s="82">
        <f t="shared" si="3"/>
        <v>-10738.138643972576</v>
      </c>
      <c r="G118" s="49">
        <f t="shared" si="4"/>
        <v>-1238189226772.9268</v>
      </c>
      <c r="H118" s="49">
        <f t="shared" si="5"/>
        <v>1.3295847584560888E+16</v>
      </c>
    </row>
    <row r="119" spans="1:8">
      <c r="A119" s="82">
        <f>Riesgo!E123</f>
        <v>20368885.368409894</v>
      </c>
      <c r="F119" s="82">
        <f t="shared" si="3"/>
        <v>51973.532108280808</v>
      </c>
      <c r="G119" s="49">
        <f t="shared" si="4"/>
        <v>140393401729521.41</v>
      </c>
      <c r="H119" s="49">
        <f t="shared" si="5"/>
        <v>7.2967409725800458E+18</v>
      </c>
    </row>
    <row r="120" spans="1:8">
      <c r="A120" s="82">
        <f>Riesgo!E124</f>
        <v>20274258.619157303</v>
      </c>
      <c r="F120" s="82">
        <f t="shared" si="3"/>
        <v>-42653.217144310474</v>
      </c>
      <c r="G120" s="49">
        <f t="shared" si="4"/>
        <v>-77598867122977.547</v>
      </c>
      <c r="H120" s="49">
        <f t="shared" si="5"/>
        <v>3.3098413295488563E+18</v>
      </c>
    </row>
    <row r="121" spans="1:8">
      <c r="A121" s="82">
        <f>Riesgo!E125</f>
        <v>20347165.488950517</v>
      </c>
      <c r="F121" s="82">
        <f t="shared" si="3"/>
        <v>30253.65264890343</v>
      </c>
      <c r="G121" s="49">
        <f t="shared" si="4"/>
        <v>27690669041932.66</v>
      </c>
      <c r="H121" s="49">
        <f t="shared" si="5"/>
        <v>8.3774388281037427E+17</v>
      </c>
    </row>
    <row r="122" spans="1:8">
      <c r="A122" s="82">
        <f>Riesgo!E126</f>
        <v>20346081.738001186</v>
      </c>
      <c r="F122" s="82">
        <f t="shared" si="3"/>
        <v>29169.901699572802</v>
      </c>
      <c r="G122" s="49">
        <f t="shared" si="4"/>
        <v>24820178285618.5</v>
      </c>
      <c r="H122" s="49">
        <f t="shared" si="5"/>
        <v>7.2400216075736307E+17</v>
      </c>
    </row>
    <row r="123" spans="1:8">
      <c r="A123" s="82">
        <f>Riesgo!E127</f>
        <v>20337274.129795574</v>
      </c>
      <c r="F123" s="82">
        <f t="shared" si="3"/>
        <v>20362.293493960053</v>
      </c>
      <c r="G123" s="49">
        <f t="shared" si="4"/>
        <v>8442675140701.4502</v>
      </c>
      <c r="H123" s="49">
        <f t="shared" si="5"/>
        <v>1.7191222908912339E+17</v>
      </c>
    </row>
    <row r="124" spans="1:8">
      <c r="A124" s="82">
        <f>Riesgo!E128</f>
        <v>20353247.235394508</v>
      </c>
      <c r="F124" s="82">
        <f t="shared" si="3"/>
        <v>36335.399092894047</v>
      </c>
      <c r="G124" s="49">
        <f t="shared" si="4"/>
        <v>47972218598635.32</v>
      </c>
      <c r="H124" s="49">
        <f t="shared" si="5"/>
        <v>1.7430897081529687E+18</v>
      </c>
    </row>
    <row r="125" spans="1:8">
      <c r="A125" s="82">
        <f>Riesgo!E129</f>
        <v>20340386.97527308</v>
      </c>
      <c r="F125" s="82">
        <f t="shared" si="3"/>
        <v>23475.138971466571</v>
      </c>
      <c r="G125" s="49">
        <f t="shared" si="4"/>
        <v>12936730049598.52</v>
      </c>
      <c r="H125" s="49">
        <f t="shared" si="5"/>
        <v>3.036915357506729E+17</v>
      </c>
    </row>
    <row r="126" spans="1:8">
      <c r="A126" s="82">
        <f>Riesgo!E130</f>
        <v>20328194.108191151</v>
      </c>
      <c r="F126" s="82">
        <f t="shared" si="3"/>
        <v>11282.271889537573</v>
      </c>
      <c r="G126" s="49">
        <f t="shared" si="4"/>
        <v>1436116541445.4922</v>
      </c>
      <c r="H126" s="49">
        <f t="shared" si="5"/>
        <v>1.6202657285650396E+16</v>
      </c>
    </row>
    <row r="127" spans="1:8">
      <c r="A127" s="82">
        <f>Riesgo!E131</f>
        <v>20344036.836941931</v>
      </c>
      <c r="F127" s="82">
        <f t="shared" si="3"/>
        <v>27125.000640317798</v>
      </c>
      <c r="G127" s="49">
        <f t="shared" si="4"/>
        <v>19957643991496.508</v>
      </c>
      <c r="H127" s="49">
        <f t="shared" si="5"/>
        <v>5.4135110604857734E+17</v>
      </c>
    </row>
    <row r="128" spans="1:8">
      <c r="A128" s="82">
        <f>Riesgo!E132</f>
        <v>20333912.94488151</v>
      </c>
      <c r="F128" s="82">
        <f t="shared" si="3"/>
        <v>17001.10857989639</v>
      </c>
      <c r="G128" s="49">
        <f t="shared" si="4"/>
        <v>4913961201447.9512</v>
      </c>
      <c r="H128" s="49">
        <f t="shared" si="5"/>
        <v>8.3542787943214736E+16</v>
      </c>
    </row>
    <row r="129" spans="1:8">
      <c r="A129" s="82">
        <f>Riesgo!E133</f>
        <v>20298864.176399492</v>
      </c>
      <c r="F129" s="82">
        <f t="shared" si="3"/>
        <v>-18047.659902121872</v>
      </c>
      <c r="G129" s="49">
        <f t="shared" si="4"/>
        <v>-5878448192298.9141</v>
      </c>
      <c r="H129" s="49">
        <f t="shared" si="5"/>
        <v>1.060922337268539E+17</v>
      </c>
    </row>
    <row r="130" spans="1:8">
      <c r="A130" s="82">
        <f>Riesgo!E134</f>
        <v>20372089.049422774</v>
      </c>
      <c r="F130" s="82">
        <f t="shared" si="3"/>
        <v>55177.213121160865</v>
      </c>
      <c r="G130" s="49">
        <f t="shared" si="4"/>
        <v>167988396380724</v>
      </c>
      <c r="H130" s="49">
        <f t="shared" si="5"/>
        <v>9.2691315489812562E+18</v>
      </c>
    </row>
    <row r="131" spans="1:8">
      <c r="A131" s="82">
        <f>Riesgo!E135</f>
        <v>20308679.552530512</v>
      </c>
      <c r="F131" s="82">
        <f t="shared" ref="F131:F194" si="6">A131-$D$4</f>
        <v>-8232.2837711013854</v>
      </c>
      <c r="G131" s="49">
        <f t="shared" ref="G131:G194" si="7">IF(A131=0,0,(A131-D$4)^3)</f>
        <v>-557905955104.23218</v>
      </c>
      <c r="H131" s="49">
        <f t="shared" ref="H131:H194" si="8">IF(A131=0,0,(A131-D$4)^4)</f>
        <v>4592840140005389</v>
      </c>
    </row>
    <row r="132" spans="1:8">
      <c r="A132" s="82">
        <f>Riesgo!E136</f>
        <v>20310065.328741468</v>
      </c>
      <c r="F132" s="82">
        <f t="shared" si="6"/>
        <v>-6846.5075601451099</v>
      </c>
      <c r="G132" s="49">
        <f t="shared" si="7"/>
        <v>-320927753581.27667</v>
      </c>
      <c r="H132" s="49">
        <f t="shared" si="8"/>
        <v>2197234291154597.7</v>
      </c>
    </row>
    <row r="133" spans="1:8">
      <c r="A133" s="82">
        <f>Riesgo!E137</f>
        <v>20384496.091922853</v>
      </c>
      <c r="F133" s="82">
        <f t="shared" si="6"/>
        <v>67584.255621239543</v>
      </c>
      <c r="G133" s="49">
        <f t="shared" si="7"/>
        <v>308699982170415.81</v>
      </c>
      <c r="H133" s="49">
        <f t="shared" si="8"/>
        <v>2.0863258505277473E+19</v>
      </c>
    </row>
    <row r="134" spans="1:8">
      <c r="A134" s="82">
        <f>Riesgo!E138</f>
        <v>20311723.872498956</v>
      </c>
      <c r="F134" s="82">
        <f t="shared" si="6"/>
        <v>-5187.9638026580215</v>
      </c>
      <c r="G134" s="49">
        <f t="shared" si="7"/>
        <v>-139633881900.65894</v>
      </c>
      <c r="H134" s="49">
        <f t="shared" si="8"/>
        <v>724415524925243.62</v>
      </c>
    </row>
    <row r="135" spans="1:8">
      <c r="A135" s="82">
        <f>Riesgo!E139</f>
        <v>20347417.4965703</v>
      </c>
      <c r="F135" s="82">
        <f t="shared" si="6"/>
        <v>30505.660268686712</v>
      </c>
      <c r="G135" s="49">
        <f t="shared" si="7"/>
        <v>28388424326554.496</v>
      </c>
      <c r="H135" s="49">
        <f t="shared" si="8"/>
        <v>8.6600762806919283E+17</v>
      </c>
    </row>
    <row r="136" spans="1:8">
      <c r="A136" s="82">
        <f>Riesgo!E140</f>
        <v>20274464.598413337</v>
      </c>
      <c r="F136" s="82">
        <f t="shared" si="6"/>
        <v>-42447.237888276577</v>
      </c>
      <c r="G136" s="49">
        <f t="shared" si="7"/>
        <v>-76480075099872.672</v>
      </c>
      <c r="H136" s="49">
        <f t="shared" si="8"/>
        <v>3.2463679414775537E+18</v>
      </c>
    </row>
    <row r="137" spans="1:8">
      <c r="A137" s="82">
        <f>Riesgo!E141</f>
        <v>20239713.674052898</v>
      </c>
      <c r="F137" s="82">
        <f t="shared" si="6"/>
        <v>-77198.162248715758</v>
      </c>
      <c r="G137" s="49">
        <f t="shared" si="7"/>
        <v>-460066790671341.69</v>
      </c>
      <c r="H137" s="49">
        <f t="shared" si="8"/>
        <v>3.5516310751492186E+19</v>
      </c>
    </row>
    <row r="138" spans="1:8">
      <c r="A138" s="82">
        <f>Riesgo!E142</f>
        <v>20307954.137756705</v>
      </c>
      <c r="F138" s="82">
        <f t="shared" si="6"/>
        <v>-8957.6985449083149</v>
      </c>
      <c r="G138" s="49">
        <f t="shared" si="7"/>
        <v>-718768984871.72021</v>
      </c>
      <c r="H138" s="49">
        <f t="shared" si="8"/>
        <v>6438515889910635</v>
      </c>
    </row>
    <row r="139" spans="1:8">
      <c r="A139" s="82">
        <f>Riesgo!E143</f>
        <v>20293371.894288037</v>
      </c>
      <c r="F139" s="82">
        <f t="shared" si="6"/>
        <v>-23539.942013576627</v>
      </c>
      <c r="G139" s="49">
        <f t="shared" si="7"/>
        <v>-13044161467908.768</v>
      </c>
      <c r="H139" s="49">
        <f t="shared" si="8"/>
        <v>3.0705880457030298E+17</v>
      </c>
    </row>
    <row r="140" spans="1:8">
      <c r="A140" s="82">
        <f>Riesgo!E144</f>
        <v>20396442.009922236</v>
      </c>
      <c r="F140" s="82">
        <f t="shared" si="6"/>
        <v>79530.173620622605</v>
      </c>
      <c r="G140" s="49">
        <f t="shared" si="7"/>
        <v>503032206646392.06</v>
      </c>
      <c r="H140" s="49">
        <f t="shared" si="8"/>
        <v>4.0006238731352474E+19</v>
      </c>
    </row>
    <row r="141" spans="1:8">
      <c r="A141" s="82">
        <f>Riesgo!E145</f>
        <v>20339260.951940827</v>
      </c>
      <c r="F141" s="82">
        <f t="shared" si="6"/>
        <v>22349.115639213473</v>
      </c>
      <c r="G141" s="49">
        <f t="shared" si="7"/>
        <v>11163002653105.746</v>
      </c>
      <c r="H141" s="49">
        <f t="shared" si="8"/>
        <v>2.4948323717510714E+17</v>
      </c>
    </row>
    <row r="142" spans="1:8">
      <c r="A142" s="82">
        <f>Riesgo!E146</f>
        <v>20270806.327885218</v>
      </c>
      <c r="F142" s="82">
        <f t="shared" si="6"/>
        <v>-46105.508416395634</v>
      </c>
      <c r="G142" s="49">
        <f t="shared" si="7"/>
        <v>-98007304821380.297</v>
      </c>
      <c r="H142" s="49">
        <f t="shared" si="8"/>
        <v>4.5186766173104015E+18</v>
      </c>
    </row>
    <row r="143" spans="1:8">
      <c r="A143" s="82">
        <f>Riesgo!E147</f>
        <v>20262923.821972854</v>
      </c>
      <c r="F143" s="82">
        <f t="shared" si="6"/>
        <v>-53988.014328759164</v>
      </c>
      <c r="G143" s="49">
        <f t="shared" si="7"/>
        <v>-157359172618586.41</v>
      </c>
      <c r="H143" s="49">
        <f t="shared" si="8"/>
        <v>8.4955092660939295E+18</v>
      </c>
    </row>
    <row r="144" spans="1:8">
      <c r="A144" s="82">
        <f>Riesgo!E148</f>
        <v>20331277.155024342</v>
      </c>
      <c r="F144" s="82">
        <f t="shared" si="6"/>
        <v>14365.31872272864</v>
      </c>
      <c r="G144" s="49">
        <f t="shared" si="7"/>
        <v>2964461389891.6094</v>
      </c>
      <c r="H144" s="49">
        <f t="shared" si="8"/>
        <v>4.2585432707016104E+16</v>
      </c>
    </row>
    <row r="145" spans="1:8">
      <c r="A145" s="82">
        <f>Riesgo!E149</f>
        <v>20359613.048825342</v>
      </c>
      <c r="F145" s="82">
        <f t="shared" si="6"/>
        <v>42701.212523728609</v>
      </c>
      <c r="G145" s="49">
        <f t="shared" si="7"/>
        <v>77861115535503.578</v>
      </c>
      <c r="H145" s="49">
        <f t="shared" si="8"/>
        <v>3.324764041816126E+18</v>
      </c>
    </row>
    <row r="146" spans="1:8">
      <c r="A146" s="82">
        <f>Riesgo!E150</f>
        <v>20271746.976432145</v>
      </c>
      <c r="F146" s="82">
        <f t="shared" si="6"/>
        <v>-45164.859869468957</v>
      </c>
      <c r="G146" s="49">
        <f t="shared" si="7"/>
        <v>-92130197322549.25</v>
      </c>
      <c r="H146" s="49">
        <f t="shared" si="8"/>
        <v>4.1610474518194616E+18</v>
      </c>
    </row>
    <row r="147" spans="1:8">
      <c r="A147" s="82">
        <f>Riesgo!E151</f>
        <v>20333986.797564741</v>
      </c>
      <c r="F147" s="82">
        <f t="shared" si="6"/>
        <v>17074.961263127625</v>
      </c>
      <c r="G147" s="49">
        <f t="shared" si="7"/>
        <v>4978278415092.7578</v>
      </c>
      <c r="H147" s="49">
        <f t="shared" si="8"/>
        <v>8.5003911094773232E+16</v>
      </c>
    </row>
    <row r="148" spans="1:8">
      <c r="A148" s="82">
        <f>Riesgo!E152</f>
        <v>20319581.811521202</v>
      </c>
      <c r="F148" s="82">
        <f t="shared" si="6"/>
        <v>2669.9752195887268</v>
      </c>
      <c r="G148" s="49">
        <f t="shared" si="7"/>
        <v>19033633033.696896</v>
      </c>
      <c r="H148" s="49">
        <f t="shared" si="8"/>
        <v>50819328538716.117</v>
      </c>
    </row>
    <row r="149" spans="1:8">
      <c r="A149" s="82">
        <f>Riesgo!E153</f>
        <v>20365036.653362367</v>
      </c>
      <c r="F149" s="82">
        <f t="shared" si="6"/>
        <v>48124.817060753703</v>
      </c>
      <c r="G149" s="49">
        <f t="shared" si="7"/>
        <v>111456980887498.2</v>
      </c>
      <c r="H149" s="49">
        <f t="shared" si="8"/>
        <v>5.3638468153547725E+18</v>
      </c>
    </row>
    <row r="150" spans="1:8">
      <c r="A150" s="82">
        <f>Riesgo!E154</f>
        <v>20324762.264782779</v>
      </c>
      <c r="F150" s="82">
        <f t="shared" si="6"/>
        <v>7850.4284811653197</v>
      </c>
      <c r="G150" s="49">
        <f t="shared" si="7"/>
        <v>483815841565.5968</v>
      </c>
      <c r="H150" s="49">
        <f t="shared" si="8"/>
        <v>3798161662265529</v>
      </c>
    </row>
    <row r="151" spans="1:8">
      <c r="A151" s="82">
        <f>Riesgo!E155</f>
        <v>20351959.690814879</v>
      </c>
      <c r="F151" s="82">
        <f t="shared" si="6"/>
        <v>35047.854513265193</v>
      </c>
      <c r="G151" s="49">
        <f t="shared" si="7"/>
        <v>43051105901555.211</v>
      </c>
      <c r="H151" s="49">
        <f t="shared" si="8"/>
        <v>1.5088488962728796E+18</v>
      </c>
    </row>
    <row r="152" spans="1:8">
      <c r="A152" s="82">
        <f>Riesgo!E156</f>
        <v>20245191.46685702</v>
      </c>
      <c r="F152" s="82">
        <f t="shared" si="6"/>
        <v>-71720.369444593787</v>
      </c>
      <c r="G152" s="49">
        <f t="shared" si="7"/>
        <v>-368916053478564.94</v>
      </c>
      <c r="H152" s="49">
        <f t="shared" si="8"/>
        <v>2.6458795649524195E+19</v>
      </c>
    </row>
    <row r="153" spans="1:8">
      <c r="A153" s="82">
        <f>Riesgo!E157</f>
        <v>20302231.744079404</v>
      </c>
      <c r="F153" s="82">
        <f t="shared" si="6"/>
        <v>-14680.09222221002</v>
      </c>
      <c r="G153" s="49">
        <f t="shared" si="7"/>
        <v>-3163634854697.3359</v>
      </c>
      <c r="H153" s="49">
        <f t="shared" si="8"/>
        <v>4.644245142435488E+16</v>
      </c>
    </row>
    <row r="154" spans="1:8">
      <c r="A154" s="82">
        <f>Riesgo!E158</f>
        <v>20288225.793121256</v>
      </c>
      <c r="F154" s="82">
        <f t="shared" si="6"/>
        <v>-28686.043180357665</v>
      </c>
      <c r="G154" s="49">
        <f t="shared" si="7"/>
        <v>-23605431490629.059</v>
      </c>
      <c r="H154" s="49">
        <f t="shared" si="8"/>
        <v>6.7714642703115981E+17</v>
      </c>
    </row>
    <row r="155" spans="1:8">
      <c r="A155" s="82">
        <f>Riesgo!E159</f>
        <v>20376836.720718667</v>
      </c>
      <c r="F155" s="82">
        <f t="shared" si="6"/>
        <v>59924.884417053312</v>
      </c>
      <c r="G155" s="49">
        <f t="shared" si="7"/>
        <v>215189766903491.53</v>
      </c>
      <c r="H155" s="49">
        <f t="shared" si="8"/>
        <v>1.2895221909424374E+19</v>
      </c>
    </row>
    <row r="156" spans="1:8">
      <c r="A156" s="82">
        <f>Riesgo!E160</f>
        <v>20330073.674698893</v>
      </c>
      <c r="F156" s="82">
        <f t="shared" si="6"/>
        <v>13161.838397279382</v>
      </c>
      <c r="G156" s="49">
        <f t="shared" si="7"/>
        <v>2280077781244.5537</v>
      </c>
      <c r="H156" s="49">
        <f t="shared" si="8"/>
        <v>3.0010015289968144E+16</v>
      </c>
    </row>
    <row r="157" spans="1:8">
      <c r="A157" s="82">
        <f>Riesgo!E161</f>
        <v>20346779.198525682</v>
      </c>
      <c r="F157" s="82">
        <f t="shared" si="6"/>
        <v>29867.362224068493</v>
      </c>
      <c r="G157" s="49">
        <f t="shared" si="7"/>
        <v>26643459021682.137</v>
      </c>
      <c r="H157" s="49">
        <f t="shared" si="8"/>
        <v>7.9576984150270592E+17</v>
      </c>
    </row>
    <row r="158" spans="1:8">
      <c r="A158" s="82">
        <f>Riesgo!E162</f>
        <v>20369794.520972721</v>
      </c>
      <c r="F158" s="82">
        <f t="shared" si="6"/>
        <v>52882.68467110768</v>
      </c>
      <c r="G158" s="49">
        <f t="shared" si="7"/>
        <v>147890570407763.37</v>
      </c>
      <c r="H158" s="49">
        <f t="shared" si="8"/>
        <v>7.820850400703999E+18</v>
      </c>
    </row>
    <row r="159" spans="1:8">
      <c r="A159" s="82">
        <f>Riesgo!E163</f>
        <v>20325138.009332146</v>
      </c>
      <c r="F159" s="82">
        <f t="shared" si="6"/>
        <v>8226.1730305328965</v>
      </c>
      <c r="G159" s="49">
        <f t="shared" si="7"/>
        <v>556664493325.51318</v>
      </c>
      <c r="H159" s="49">
        <f t="shared" si="8"/>
        <v>4579218442049596</v>
      </c>
    </row>
    <row r="160" spans="1:8">
      <c r="A160" s="82">
        <f>Riesgo!E164</f>
        <v>20335825.8071713</v>
      </c>
      <c r="F160" s="82">
        <f t="shared" si="6"/>
        <v>18913.970869686455</v>
      </c>
      <c r="G160" s="49">
        <f t="shared" si="7"/>
        <v>6766251672809.8301</v>
      </c>
      <c r="H160" s="49">
        <f t="shared" si="8"/>
        <v>1.2797668703649237E+17</v>
      </c>
    </row>
    <row r="161" spans="1:8">
      <c r="A161" s="82">
        <f>Riesgo!E165</f>
        <v>20304588.700910002</v>
      </c>
      <c r="F161" s="82">
        <f t="shared" si="6"/>
        <v>-12323.135391611606</v>
      </c>
      <c r="G161" s="49">
        <f t="shared" si="7"/>
        <v>-1871387223164.0247</v>
      </c>
      <c r="H161" s="49">
        <f t="shared" si="8"/>
        <v>2.3061358121182356E+16</v>
      </c>
    </row>
    <row r="162" spans="1:8">
      <c r="A162" s="82">
        <f>Riesgo!E166</f>
        <v>20286891.441741653</v>
      </c>
      <c r="F162" s="82">
        <f t="shared" si="6"/>
        <v>-30020.394559960812</v>
      </c>
      <c r="G162" s="49">
        <f t="shared" si="7"/>
        <v>-27055102754803.906</v>
      </c>
      <c r="H162" s="49">
        <f t="shared" si="8"/>
        <v>8.1220485955949606E+17</v>
      </c>
    </row>
    <row r="163" spans="1:8">
      <c r="A163" s="82">
        <f>Riesgo!E167</f>
        <v>20345898.118332997</v>
      </c>
      <c r="F163" s="82">
        <f t="shared" si="6"/>
        <v>28986.282031383365</v>
      </c>
      <c r="G163" s="49">
        <f t="shared" si="7"/>
        <v>24354405934490.426</v>
      </c>
      <c r="H163" s="49">
        <f t="shared" si="8"/>
        <v>7.0594367912393626E+17</v>
      </c>
    </row>
    <row r="164" spans="1:8">
      <c r="A164" s="82">
        <f>Riesgo!E168</f>
        <v>20338910.514358979</v>
      </c>
      <c r="F164" s="82">
        <f t="shared" si="6"/>
        <v>21998.678057365119</v>
      </c>
      <c r="G164" s="49">
        <f t="shared" si="7"/>
        <v>10646080654628.977</v>
      </c>
      <c r="H164" s="49">
        <f t="shared" si="8"/>
        <v>2.3419970089392573E+17</v>
      </c>
    </row>
    <row r="165" spans="1:8">
      <c r="A165" s="82">
        <f>Riesgo!E169</f>
        <v>20355793.264716379</v>
      </c>
      <c r="F165" s="82">
        <f t="shared" si="6"/>
        <v>38881.428414765745</v>
      </c>
      <c r="G165" s="49">
        <f t="shared" si="7"/>
        <v>58779601118388.516</v>
      </c>
      <c r="H165" s="49">
        <f t="shared" si="8"/>
        <v>2.2854348531331077E+18</v>
      </c>
    </row>
    <row r="166" spans="1:8">
      <c r="A166" s="82">
        <f>Riesgo!E170</f>
        <v>20364290.033545882</v>
      </c>
      <c r="F166" s="82">
        <f t="shared" si="6"/>
        <v>47378.197244267911</v>
      </c>
      <c r="G166" s="49">
        <f t="shared" si="7"/>
        <v>106349534907444.36</v>
      </c>
      <c r="H166" s="49">
        <f t="shared" si="8"/>
        <v>5.0386492416810537E+18</v>
      </c>
    </row>
    <row r="167" spans="1:8">
      <c r="A167" s="82">
        <f>Riesgo!E171</f>
        <v>20344336.553636018</v>
      </c>
      <c r="F167" s="82">
        <f t="shared" si="6"/>
        <v>27424.717334404588</v>
      </c>
      <c r="G167" s="49">
        <f t="shared" si="7"/>
        <v>20626544592845.906</v>
      </c>
      <c r="H167" s="49">
        <f t="shared" si="8"/>
        <v>5.6567715504429043E+17</v>
      </c>
    </row>
    <row r="168" spans="1:8">
      <c r="A168" s="82">
        <f>Riesgo!E172</f>
        <v>20276787.815526322</v>
      </c>
      <c r="F168" s="82">
        <f t="shared" si="6"/>
        <v>-40124.020775292069</v>
      </c>
      <c r="G168" s="49">
        <f t="shared" si="7"/>
        <v>-64597147367308.898</v>
      </c>
      <c r="H168" s="49">
        <f t="shared" si="8"/>
        <v>2.5918972829905055E+18</v>
      </c>
    </row>
    <row r="169" spans="1:8">
      <c r="A169" s="82">
        <f>Riesgo!E173</f>
        <v>20327882.902091302</v>
      </c>
      <c r="F169" s="82">
        <f t="shared" si="6"/>
        <v>10971.065789688379</v>
      </c>
      <c r="G169" s="49">
        <f t="shared" si="7"/>
        <v>1320524484654.8623</v>
      </c>
      <c r="H169" s="49">
        <f t="shared" si="8"/>
        <v>1.4487560998042838E+16</v>
      </c>
    </row>
    <row r="170" spans="1:8">
      <c r="A170" s="82">
        <f>Riesgo!E174</f>
        <v>20322287.984408326</v>
      </c>
      <c r="F170" s="82">
        <f t="shared" si="6"/>
        <v>5376.1481067128479</v>
      </c>
      <c r="G170" s="49">
        <f t="shared" si="7"/>
        <v>155386639193.16901</v>
      </c>
      <c r="H170" s="49">
        <f t="shared" si="8"/>
        <v>835381586106827.87</v>
      </c>
    </row>
    <row r="171" spans="1:8">
      <c r="A171" s="82">
        <f>Riesgo!E175</f>
        <v>20266920.493667182</v>
      </c>
      <c r="F171" s="82">
        <f t="shared" si="6"/>
        <v>-49991.342634432018</v>
      </c>
      <c r="G171" s="49">
        <f t="shared" si="7"/>
        <v>-124935081000088.05</v>
      </c>
      <c r="H171" s="49">
        <f t="shared" si="8"/>
        <v>6.2456724413359196E+18</v>
      </c>
    </row>
    <row r="172" spans="1:8">
      <c r="A172" s="82">
        <f>Riesgo!E176</f>
        <v>20297544.583402261</v>
      </c>
      <c r="F172" s="82">
        <f t="shared" si="6"/>
        <v>-19367.252899352461</v>
      </c>
      <c r="G172" s="49">
        <f t="shared" si="7"/>
        <v>-7264472280569.1504</v>
      </c>
      <c r="H172" s="49">
        <f t="shared" si="8"/>
        <v>1.4069287183811845E+17</v>
      </c>
    </row>
    <row r="173" spans="1:8">
      <c r="A173" s="82">
        <f>Riesgo!E177</f>
        <v>20295059.862774163</v>
      </c>
      <c r="F173" s="82">
        <f t="shared" si="6"/>
        <v>-21851.973527450114</v>
      </c>
      <c r="G173" s="49">
        <f t="shared" si="7"/>
        <v>-10434508499539.678</v>
      </c>
      <c r="H173" s="49">
        <f t="shared" si="8"/>
        <v>2.2801460350389427E+17</v>
      </c>
    </row>
    <row r="174" spans="1:8">
      <c r="A174" s="82">
        <f>Riesgo!E178</f>
        <v>20233877.454036228</v>
      </c>
      <c r="F174" s="82">
        <f t="shared" si="6"/>
        <v>-83034.38226538524</v>
      </c>
      <c r="G174" s="49">
        <f t="shared" si="7"/>
        <v>-572497872672264.5</v>
      </c>
      <c r="H174" s="49">
        <f t="shared" si="8"/>
        <v>4.7537007205588664E+19</v>
      </c>
    </row>
    <row r="175" spans="1:8">
      <c r="A175" s="82">
        <f>Riesgo!E179</f>
        <v>20252500.11965711</v>
      </c>
      <c r="F175" s="82">
        <f t="shared" si="6"/>
        <v>-64411.716644503176</v>
      </c>
      <c r="G175" s="49">
        <f t="shared" si="7"/>
        <v>-267235789952297.84</v>
      </c>
      <c r="H175" s="49">
        <f t="shared" si="8"/>
        <v>1.7213115979677377E+19</v>
      </c>
    </row>
    <row r="176" spans="1:8">
      <c r="A176" s="82">
        <f>Riesgo!E180</f>
        <v>20266544.309609059</v>
      </c>
      <c r="F176" s="82">
        <f t="shared" si="6"/>
        <v>-50367.526692554355</v>
      </c>
      <c r="G176" s="49">
        <f t="shared" si="7"/>
        <v>-127776761218606.3</v>
      </c>
      <c r="H176" s="49">
        <f t="shared" si="8"/>
        <v>6.4357994313662976E+18</v>
      </c>
    </row>
    <row r="177" spans="1:8">
      <c r="A177" s="82">
        <f>Riesgo!E181</f>
        <v>20326053.867278107</v>
      </c>
      <c r="F177" s="82">
        <f t="shared" si="6"/>
        <v>9142.0309764929116</v>
      </c>
      <c r="G177" s="49">
        <f t="shared" si="7"/>
        <v>764061058003.67163</v>
      </c>
      <c r="H177" s="49">
        <f t="shared" si="8"/>
        <v>6985069860201514</v>
      </c>
    </row>
    <row r="178" spans="1:8">
      <c r="A178" s="82">
        <f>Riesgo!E182</f>
        <v>20376289.81399088</v>
      </c>
      <c r="F178" s="82">
        <f t="shared" si="6"/>
        <v>59377.977689266205</v>
      </c>
      <c r="G178" s="49">
        <f t="shared" si="7"/>
        <v>209351562492240.19</v>
      </c>
      <c r="H178" s="49">
        <f t="shared" si="8"/>
        <v>1.2430872406877258E+19</v>
      </c>
    </row>
    <row r="179" spans="1:8">
      <c r="A179" s="82">
        <f>Riesgo!E183</f>
        <v>20350666.310673844</v>
      </c>
      <c r="F179" s="82">
        <f t="shared" si="6"/>
        <v>33754.47437223047</v>
      </c>
      <c r="G179" s="49">
        <f t="shared" si="7"/>
        <v>38458651170971.578</v>
      </c>
      <c r="H179" s="49">
        <f t="shared" si="8"/>
        <v>1.2981515553411116E+18</v>
      </c>
    </row>
    <row r="180" spans="1:8">
      <c r="A180" s="82">
        <f>Riesgo!E184</f>
        <v>20275690.76834916</v>
      </c>
      <c r="F180" s="82">
        <f t="shared" si="6"/>
        <v>-41221.06795245409</v>
      </c>
      <c r="G180" s="49">
        <f t="shared" si="7"/>
        <v>-70041867625917.711</v>
      </c>
      <c r="H180" s="49">
        <f t="shared" si="8"/>
        <v>2.8872005849247483E+18</v>
      </c>
    </row>
    <row r="181" spans="1:8">
      <c r="A181" s="82">
        <f>Riesgo!E185</f>
        <v>20312903.135016344</v>
      </c>
      <c r="F181" s="82">
        <f t="shared" si="6"/>
        <v>-4008.7012852691114</v>
      </c>
      <c r="G181" s="49">
        <f t="shared" si="7"/>
        <v>-64418570900.096252</v>
      </c>
      <c r="H181" s="49">
        <f t="shared" si="8"/>
        <v>258234807962415.22</v>
      </c>
    </row>
    <row r="182" spans="1:8">
      <c r="A182" s="82">
        <f>Riesgo!E186</f>
        <v>20341339.230129559</v>
      </c>
      <c r="F182" s="82">
        <f t="shared" si="6"/>
        <v>24427.393827944994</v>
      </c>
      <c r="G182" s="49">
        <f t="shared" si="7"/>
        <v>14575766519649.373</v>
      </c>
      <c r="H182" s="49">
        <f t="shared" si="8"/>
        <v>3.5604798911965037E+17</v>
      </c>
    </row>
    <row r="183" spans="1:8">
      <c r="A183" s="82">
        <f>Riesgo!E187</f>
        <v>20294051.470918179</v>
      </c>
      <c r="F183" s="82">
        <f t="shared" si="6"/>
        <v>-22860.365383435041</v>
      </c>
      <c r="G183" s="49">
        <f t="shared" si="7"/>
        <v>-11946742490943.816</v>
      </c>
      <c r="H183" s="49">
        <f t="shared" si="8"/>
        <v>2.7310689848478454E+17</v>
      </c>
    </row>
    <row r="184" spans="1:8">
      <c r="A184" s="82">
        <f>Riesgo!E188</f>
        <v>20337013.545908503</v>
      </c>
      <c r="F184" s="82">
        <f t="shared" si="6"/>
        <v>20101.709606889635</v>
      </c>
      <c r="G184" s="49">
        <f t="shared" si="7"/>
        <v>8122673271085.6104</v>
      </c>
      <c r="H184" s="49">
        <f t="shared" si="8"/>
        <v>1.6327961932700726E+17</v>
      </c>
    </row>
    <row r="185" spans="1:8">
      <c r="A185" s="82">
        <f>Riesgo!E189</f>
        <v>20295428.016329538</v>
      </c>
      <c r="F185" s="82">
        <f t="shared" si="6"/>
        <v>-21483.819972075522</v>
      </c>
      <c r="G185" s="49">
        <f t="shared" si="7"/>
        <v>-9915954227707.9902</v>
      </c>
      <c r="H185" s="49">
        <f t="shared" si="8"/>
        <v>2.1303257547941965E+17</v>
      </c>
    </row>
    <row r="186" spans="1:8">
      <c r="A186" s="82">
        <f>Riesgo!E190</f>
        <v>20327509.223745618</v>
      </c>
      <c r="F186" s="82">
        <f t="shared" si="6"/>
        <v>10597.387444004416</v>
      </c>
      <c r="G186" s="49">
        <f t="shared" si="7"/>
        <v>1190135576656.4497</v>
      </c>
      <c r="H186" s="49">
        <f t="shared" si="8"/>
        <v>1.2612327816722014E+16</v>
      </c>
    </row>
    <row r="187" spans="1:8">
      <c r="A187" s="82">
        <f>Riesgo!E191</f>
        <v>20231180.745977469</v>
      </c>
      <c r="F187" s="82">
        <f t="shared" si="6"/>
        <v>-85731.09032414481</v>
      </c>
      <c r="G187" s="49">
        <f t="shared" si="7"/>
        <v>-630108069269369.5</v>
      </c>
      <c r="H187" s="49">
        <f t="shared" si="8"/>
        <v>5.4019851800504812E+19</v>
      </c>
    </row>
    <row r="188" spans="1:8">
      <c r="A188" s="82">
        <f>Riesgo!E192</f>
        <v>20323598.097487152</v>
      </c>
      <c r="F188" s="82">
        <f t="shared" si="6"/>
        <v>6686.2611855380237</v>
      </c>
      <c r="G188" s="49">
        <f t="shared" si="7"/>
        <v>298916585239.09412</v>
      </c>
      <c r="H188" s="49">
        <f t="shared" si="8"/>
        <v>1998634361597723.5</v>
      </c>
    </row>
    <row r="189" spans="1:8">
      <c r="A189" s="82">
        <f>Riesgo!E193</f>
        <v>20242993.052539989</v>
      </c>
      <c r="F189" s="82">
        <f t="shared" si="6"/>
        <v>-73918.783761624247</v>
      </c>
      <c r="G189" s="49">
        <f t="shared" si="7"/>
        <v>-403891243429432</v>
      </c>
      <c r="H189" s="49">
        <f t="shared" si="8"/>
        <v>2.9855149486273729E+19</v>
      </c>
    </row>
    <row r="190" spans="1:8">
      <c r="A190" s="82">
        <f>Riesgo!E194</f>
        <v>20377577.039517712</v>
      </c>
      <c r="F190" s="82">
        <f t="shared" si="6"/>
        <v>60665.203216098249</v>
      </c>
      <c r="G190" s="49">
        <f t="shared" si="7"/>
        <v>223264138240537.53</v>
      </c>
      <c r="H190" s="49">
        <f t="shared" si="8"/>
        <v>1.3544364317229263E+19</v>
      </c>
    </row>
    <row r="191" spans="1:8">
      <c r="A191" s="82">
        <f>Riesgo!E195</f>
        <v>20302435.991605714</v>
      </c>
      <c r="F191" s="82">
        <f t="shared" si="6"/>
        <v>-14475.844695899636</v>
      </c>
      <c r="G191" s="49">
        <f t="shared" si="7"/>
        <v>-3033414409168.7432</v>
      </c>
      <c r="H191" s="49">
        <f t="shared" si="8"/>
        <v>4.391123588543088E+16</v>
      </c>
    </row>
    <row r="192" spans="1:8">
      <c r="A192" s="82">
        <f>Riesgo!E196</f>
        <v>20376365.934649888</v>
      </c>
      <c r="F192" s="82">
        <f t="shared" si="6"/>
        <v>59454.098348274827</v>
      </c>
      <c r="G192" s="49">
        <f t="shared" si="7"/>
        <v>210157741028378</v>
      </c>
      <c r="H192" s="49">
        <f t="shared" si="8"/>
        <v>1.2494739003752456E+19</v>
      </c>
    </row>
    <row r="193" spans="1:8">
      <c r="A193" s="82">
        <f>Riesgo!E197</f>
        <v>20267347.134259291</v>
      </c>
      <c r="F193" s="82">
        <f t="shared" si="6"/>
        <v>-49564.702042322606</v>
      </c>
      <c r="G193" s="49">
        <f t="shared" si="7"/>
        <v>-121763605482079.25</v>
      </c>
      <c r="H193" s="49">
        <f t="shared" si="8"/>
        <v>6.0351768253181768E+18</v>
      </c>
    </row>
    <row r="194" spans="1:8">
      <c r="A194" s="82">
        <f>Riesgo!E198</f>
        <v>20281351.413938966</v>
      </c>
      <c r="F194" s="82">
        <f t="shared" si="6"/>
        <v>-35560.422362647951</v>
      </c>
      <c r="G194" s="49">
        <f t="shared" si="7"/>
        <v>-44967705884968.141</v>
      </c>
      <c r="H194" s="49">
        <f t="shared" si="8"/>
        <v>1.5990706139487967E+18</v>
      </c>
    </row>
    <row r="195" spans="1:8">
      <c r="A195" s="82">
        <f>Riesgo!E199</f>
        <v>20373762.72381597</v>
      </c>
      <c r="F195" s="82">
        <f t="shared" ref="F195:F258" si="9">A195-$D$4</f>
        <v>56850.887514356524</v>
      </c>
      <c r="G195" s="49">
        <f t="shared" ref="G195:G258" si="10">IF(A195=0,0,(A195-D$4)^3)</f>
        <v>183743399392193.59</v>
      </c>
      <c r="H195" s="49">
        <f t="shared" ref="H195:H258" si="11">IF(A195=0,0,(A195-D$4)^4)</f>
        <v>1.0445975330351084E+19</v>
      </c>
    </row>
    <row r="196" spans="1:8">
      <c r="A196" s="82">
        <f>Riesgo!E200</f>
        <v>20336925.790918499</v>
      </c>
      <c r="F196" s="82">
        <f t="shared" si="9"/>
        <v>20013.954616885632</v>
      </c>
      <c r="G196" s="49">
        <f t="shared" si="10"/>
        <v>8016757226860.1055</v>
      </c>
      <c r="H196" s="49">
        <f t="shared" si="11"/>
        <v>1.6044701531296806E+17</v>
      </c>
    </row>
    <row r="197" spans="1:8">
      <c r="A197" s="82">
        <f>Riesgo!E201</f>
        <v>20321754.836819105</v>
      </c>
      <c r="F197" s="82">
        <f t="shared" si="9"/>
        <v>4843.0005174912512</v>
      </c>
      <c r="G197" s="49">
        <f t="shared" si="10"/>
        <v>113590901519.73087</v>
      </c>
      <c r="H197" s="49">
        <f t="shared" si="11"/>
        <v>550120794842354.37</v>
      </c>
    </row>
    <row r="198" spans="1:8">
      <c r="A198" s="82">
        <f>Riesgo!E202</f>
        <v>20280346.555025958</v>
      </c>
      <c r="F198" s="82">
        <f t="shared" si="9"/>
        <v>-36565.281275656074</v>
      </c>
      <c r="G198" s="49">
        <f t="shared" si="10"/>
        <v>-48888504866806.195</v>
      </c>
      <c r="H198" s="49">
        <f t="shared" si="11"/>
        <v>1.7876219316010496E+18</v>
      </c>
    </row>
    <row r="199" spans="1:8">
      <c r="A199" s="82">
        <f>Riesgo!E203</f>
        <v>20326251.635301199</v>
      </c>
      <c r="F199" s="82">
        <f t="shared" si="9"/>
        <v>9339.7989995852113</v>
      </c>
      <c r="G199" s="49">
        <f t="shared" si="10"/>
        <v>814727901956.67944</v>
      </c>
      <c r="H199" s="49">
        <f t="shared" si="11"/>
        <v>7609394843629153</v>
      </c>
    </row>
    <row r="200" spans="1:8">
      <c r="A200" s="82">
        <f>Riesgo!E204</f>
        <v>20323655.067813236</v>
      </c>
      <c r="F200" s="82">
        <f t="shared" si="9"/>
        <v>6743.2315116226673</v>
      </c>
      <c r="G200" s="49">
        <f t="shared" si="10"/>
        <v>306622634636.64941</v>
      </c>
      <c r="H200" s="49">
        <f t="shared" si="11"/>
        <v>2067627412058618</v>
      </c>
    </row>
    <row r="201" spans="1:8">
      <c r="A201" s="82">
        <f>Riesgo!E205</f>
        <v>20310785.07992078</v>
      </c>
      <c r="F201" s="82">
        <f t="shared" si="9"/>
        <v>-6126.7563808336854</v>
      </c>
      <c r="G201" s="49">
        <f t="shared" si="10"/>
        <v>-229980934989.1124</v>
      </c>
      <c r="H201" s="49">
        <f t="shared" si="11"/>
        <v>1409037160914641.2</v>
      </c>
    </row>
    <row r="202" spans="1:8">
      <c r="A202" s="82">
        <f>Riesgo!E206</f>
        <v>20355062.72384309</v>
      </c>
      <c r="F202" s="82">
        <f t="shared" si="9"/>
        <v>38150.887541476637</v>
      </c>
      <c r="G202" s="49">
        <f t="shared" si="10"/>
        <v>55528243708660.727</v>
      </c>
      <c r="H202" s="49">
        <f t="shared" si="11"/>
        <v>2.118451781104823E+18</v>
      </c>
    </row>
    <row r="203" spans="1:8">
      <c r="A203" s="82">
        <f>Riesgo!E207</f>
        <v>20316231.46135509</v>
      </c>
      <c r="F203" s="82">
        <f t="shared" si="9"/>
        <v>-680.37494652345777</v>
      </c>
      <c r="G203" s="49">
        <f t="shared" si="10"/>
        <v>-314952412.66323912</v>
      </c>
      <c r="H203" s="49">
        <f t="shared" si="11"/>
        <v>214285730923.18533</v>
      </c>
    </row>
    <row r="204" spans="1:8">
      <c r="A204" s="82">
        <f>Riesgo!E208</f>
        <v>20267209.382289544</v>
      </c>
      <c r="F204" s="82">
        <f t="shared" si="9"/>
        <v>-49702.454012069851</v>
      </c>
      <c r="G204" s="49">
        <f t="shared" si="10"/>
        <v>-122781658789941.97</v>
      </c>
      <c r="H204" s="49">
        <f t="shared" si="11"/>
        <v>6.1025497495327427E+18</v>
      </c>
    </row>
    <row r="205" spans="1:8">
      <c r="A205" s="82">
        <f>Riesgo!E209</f>
        <v>20307147.058602788</v>
      </c>
      <c r="F205" s="82">
        <f t="shared" si="9"/>
        <v>-9764.7776988260448</v>
      </c>
      <c r="G205" s="49">
        <f t="shared" si="10"/>
        <v>-931080180837.3031</v>
      </c>
      <c r="H205" s="49">
        <f t="shared" si="11"/>
        <v>9091790985659018</v>
      </c>
    </row>
    <row r="206" spans="1:8">
      <c r="A206" s="82">
        <f>Riesgo!E210</f>
        <v>20327019.277265914</v>
      </c>
      <c r="F206" s="82">
        <f t="shared" si="9"/>
        <v>10107.440964300185</v>
      </c>
      <c r="G206" s="49">
        <f t="shared" si="10"/>
        <v>1032579836365.6531</v>
      </c>
      <c r="H206" s="49">
        <f t="shared" si="11"/>
        <v>1.0436739736992582E+16</v>
      </c>
    </row>
    <row r="207" spans="1:8">
      <c r="A207" s="82">
        <f>Riesgo!E211</f>
        <v>20343848.720103405</v>
      </c>
      <c r="F207" s="82">
        <f t="shared" si="9"/>
        <v>26936.883801791817</v>
      </c>
      <c r="G207" s="49">
        <f t="shared" si="10"/>
        <v>19545287299098.152</v>
      </c>
      <c r="H207" s="49">
        <f t="shared" si="11"/>
        <v>5.2648913284844435E+17</v>
      </c>
    </row>
    <row r="208" spans="1:8">
      <c r="A208" s="82">
        <f>Riesgo!E212</f>
        <v>20299738.424346093</v>
      </c>
      <c r="F208" s="82">
        <f t="shared" si="9"/>
        <v>-17173.411955520511</v>
      </c>
      <c r="G208" s="49">
        <f t="shared" si="10"/>
        <v>-5064887037251.8701</v>
      </c>
      <c r="H208" s="49">
        <f t="shared" si="11"/>
        <v>8.6981391598902128E+16</v>
      </c>
    </row>
    <row r="209" spans="1:8">
      <c r="A209" s="82">
        <f>Riesgo!E213</f>
        <v>20366506.971335325</v>
      </c>
      <c r="F209" s="82">
        <f t="shared" si="9"/>
        <v>49595.135033711791</v>
      </c>
      <c r="G209" s="49">
        <f t="shared" si="10"/>
        <v>121988033735277.11</v>
      </c>
      <c r="H209" s="49">
        <f t="shared" si="11"/>
        <v>6.0500130055980575E+18</v>
      </c>
    </row>
    <row r="210" spans="1:8">
      <c r="A210" s="82">
        <f>Riesgo!E214</f>
        <v>20231050.405766811</v>
      </c>
      <c r="F210" s="82">
        <f t="shared" si="9"/>
        <v>-85861.430534802377</v>
      </c>
      <c r="G210" s="49">
        <f t="shared" si="10"/>
        <v>-632986372031598.75</v>
      </c>
      <c r="H210" s="49">
        <f t="shared" si="11"/>
        <v>5.4349115411667689E+19</v>
      </c>
    </row>
    <row r="211" spans="1:8">
      <c r="A211" s="82">
        <f>Riesgo!E215</f>
        <v>20354713.908497613</v>
      </c>
      <c r="F211" s="82">
        <f t="shared" si="9"/>
        <v>37802.072195999324</v>
      </c>
      <c r="G211" s="49">
        <f t="shared" si="10"/>
        <v>54019034996543.094</v>
      </c>
      <c r="H211" s="49">
        <f t="shared" si="11"/>
        <v>2.0420314608975363E+18</v>
      </c>
    </row>
    <row r="212" spans="1:8">
      <c r="A212" s="82">
        <f>Riesgo!E216</f>
        <v>20379935.102167431</v>
      </c>
      <c r="F212" s="82">
        <f t="shared" si="9"/>
        <v>63023.265865817666</v>
      </c>
      <c r="G212" s="49">
        <f t="shared" si="10"/>
        <v>250324128982681.59</v>
      </c>
      <c r="H212" s="49">
        <f t="shared" si="11"/>
        <v>1.5776244133504774E+19</v>
      </c>
    </row>
    <row r="213" spans="1:8">
      <c r="A213" s="82">
        <f>Riesgo!E217</f>
        <v>20384311.841158949</v>
      </c>
      <c r="F213" s="82">
        <f t="shared" si="9"/>
        <v>67400.00485733524</v>
      </c>
      <c r="G213" s="49">
        <f t="shared" si="10"/>
        <v>306182090197129.5</v>
      </c>
      <c r="H213" s="49">
        <f t="shared" si="11"/>
        <v>2.0636674366515585E+19</v>
      </c>
    </row>
    <row r="214" spans="1:8">
      <c r="A214" s="82">
        <f>Riesgo!E218</f>
        <v>20302379.178029995</v>
      </c>
      <c r="F214" s="82">
        <f t="shared" si="9"/>
        <v>-14532.658271618187</v>
      </c>
      <c r="G214" s="49">
        <f t="shared" si="10"/>
        <v>-3069270635132.9375</v>
      </c>
      <c r="H214" s="49">
        <f t="shared" si="11"/>
        <v>4.4604661283499496E+16</v>
      </c>
    </row>
    <row r="215" spans="1:8">
      <c r="A215" s="82">
        <f>Riesgo!E219</f>
        <v>20289336.248636942</v>
      </c>
      <c r="F215" s="82">
        <f t="shared" si="9"/>
        <v>-27575.587664671242</v>
      </c>
      <c r="G215" s="49">
        <f t="shared" si="10"/>
        <v>-20968836309434.293</v>
      </c>
      <c r="H215" s="49">
        <f t="shared" si="11"/>
        <v>5.7822798387694669E+17</v>
      </c>
    </row>
    <row r="216" spans="1:8">
      <c r="A216" s="82">
        <f>Riesgo!E220</f>
        <v>20283720.578500226</v>
      </c>
      <c r="F216" s="82">
        <f t="shared" si="9"/>
        <v>-33191.257801387459</v>
      </c>
      <c r="G216" s="49">
        <f t="shared" si="10"/>
        <v>-36565467608369.047</v>
      </c>
      <c r="H216" s="49">
        <f t="shared" si="11"/>
        <v>1.2136538620176594E+18</v>
      </c>
    </row>
    <row r="217" spans="1:8">
      <c r="A217" s="82">
        <f>Riesgo!E221</f>
        <v>20307876.586607832</v>
      </c>
      <c r="F217" s="82">
        <f t="shared" si="9"/>
        <v>-9035.2496937811375</v>
      </c>
      <c r="G217" s="49">
        <f t="shared" si="10"/>
        <v>-737599267992.61792</v>
      </c>
      <c r="H217" s="49">
        <f t="shared" si="11"/>
        <v>6664393560263492</v>
      </c>
    </row>
    <row r="218" spans="1:8">
      <c r="A218" s="82">
        <f>Riesgo!E222</f>
        <v>20337012.058987878</v>
      </c>
      <c r="F218" s="82">
        <f t="shared" si="9"/>
        <v>20100.222686264664</v>
      </c>
      <c r="G218" s="49">
        <f t="shared" si="10"/>
        <v>8120870905423.5986</v>
      </c>
      <c r="H218" s="49">
        <f t="shared" si="11"/>
        <v>1.6323131360542208E+17</v>
      </c>
    </row>
    <row r="219" spans="1:8">
      <c r="A219" s="82">
        <f>Riesgo!E223</f>
        <v>20294481.881112635</v>
      </c>
      <c r="F219" s="82">
        <f t="shared" si="9"/>
        <v>-22429.955188978463</v>
      </c>
      <c r="G219" s="49">
        <f t="shared" si="10"/>
        <v>-11284575273201.594</v>
      </c>
      <c r="H219" s="49">
        <f t="shared" si="11"/>
        <v>2.5311251770456614E+17</v>
      </c>
    </row>
    <row r="220" spans="1:8">
      <c r="A220" s="82">
        <f>Riesgo!E224</f>
        <v>20304151.280130006</v>
      </c>
      <c r="F220" s="82">
        <f t="shared" si="9"/>
        <v>-12760.556171607226</v>
      </c>
      <c r="G220" s="49">
        <f t="shared" si="10"/>
        <v>-2077824251420.0342</v>
      </c>
      <c r="H220" s="49">
        <f t="shared" si="11"/>
        <v>2.6514193074973084E+16</v>
      </c>
    </row>
    <row r="221" spans="1:8">
      <c r="A221" s="82">
        <f>Riesgo!E225</f>
        <v>20295013.193527393</v>
      </c>
      <c r="F221" s="82">
        <f t="shared" si="9"/>
        <v>-21898.642774220556</v>
      </c>
      <c r="G221" s="49">
        <f t="shared" si="10"/>
        <v>-10501506303852.723</v>
      </c>
      <c r="H221" s="49">
        <f t="shared" si="11"/>
        <v>2.2996873513929603E+17</v>
      </c>
    </row>
    <row r="222" spans="1:8">
      <c r="A222" s="82">
        <f>Riesgo!E226</f>
        <v>20340957.938576378</v>
      </c>
      <c r="F222" s="82">
        <f t="shared" si="9"/>
        <v>24046.102274764329</v>
      </c>
      <c r="G222" s="49">
        <f t="shared" si="10"/>
        <v>13903817859000.613</v>
      </c>
      <c r="H222" s="49">
        <f t="shared" si="11"/>
        <v>3.3433262624722355E+17</v>
      </c>
    </row>
    <row r="223" spans="1:8">
      <c r="A223" s="82">
        <f>Riesgo!E227</f>
        <v>20321529.286991313</v>
      </c>
      <c r="F223" s="82">
        <f t="shared" si="9"/>
        <v>4617.4506896995008</v>
      </c>
      <c r="G223" s="49">
        <f t="shared" si="10"/>
        <v>98447977563.00264</v>
      </c>
      <c r="H223" s="49">
        <f t="shared" si="11"/>
        <v>454578681897807.5</v>
      </c>
    </row>
    <row r="224" spans="1:8">
      <c r="A224" s="82">
        <f>Riesgo!E228</f>
        <v>20348600.952040702</v>
      </c>
      <c r="F224" s="82">
        <f t="shared" si="9"/>
        <v>31689.115739088506</v>
      </c>
      <c r="G224" s="49">
        <f t="shared" si="10"/>
        <v>31822211810093.113</v>
      </c>
      <c r="H224" s="49">
        <f t="shared" si="11"/>
        <v>1.0084177531238298E+18</v>
      </c>
    </row>
    <row r="225" spans="1:8">
      <c r="A225" s="82">
        <f>Riesgo!E229</f>
        <v>20298298.633692075</v>
      </c>
      <c r="F225" s="82">
        <f t="shared" si="9"/>
        <v>-18613.202609539032</v>
      </c>
      <c r="G225" s="49">
        <f t="shared" si="10"/>
        <v>-6448568453126.2471</v>
      </c>
      <c r="H225" s="49">
        <f t="shared" si="11"/>
        <v>1.2002851115952053E+17</v>
      </c>
    </row>
    <row r="226" spans="1:8">
      <c r="A226" s="82">
        <f>Riesgo!E230</f>
        <v>20343791.243584629</v>
      </c>
      <c r="F226" s="82">
        <f t="shared" si="9"/>
        <v>26879.407283015549</v>
      </c>
      <c r="G226" s="49">
        <f t="shared" si="10"/>
        <v>19420439925097.52</v>
      </c>
      <c r="H226" s="49">
        <f t="shared" si="11"/>
        <v>5.2200991436203219E+17</v>
      </c>
    </row>
    <row r="227" spans="1:8">
      <c r="A227" s="82">
        <f>Riesgo!E231</f>
        <v>20324228.901413057</v>
      </c>
      <c r="F227" s="82">
        <f t="shared" si="9"/>
        <v>7317.0651114434004</v>
      </c>
      <c r="G227" s="49">
        <f t="shared" si="10"/>
        <v>391751582010.95032</v>
      </c>
      <c r="H227" s="49">
        <f t="shared" si="11"/>
        <v>2866471833085082.5</v>
      </c>
    </row>
    <row r="228" spans="1:8">
      <c r="A228" s="82">
        <f>Riesgo!E232</f>
        <v>20287905.806279991</v>
      </c>
      <c r="F228" s="82">
        <f t="shared" si="9"/>
        <v>-29006.030021622777</v>
      </c>
      <c r="G228" s="49">
        <f t="shared" si="10"/>
        <v>-24404216908194.512</v>
      </c>
      <c r="H228" s="49">
        <f t="shared" si="11"/>
        <v>7.0786944829328422E+17</v>
      </c>
    </row>
    <row r="229" spans="1:8">
      <c r="A229" s="82">
        <f>Riesgo!E233</f>
        <v>20288512.991393361</v>
      </c>
      <c r="F229" s="82">
        <f t="shared" si="9"/>
        <v>-28398.844908252358</v>
      </c>
      <c r="G229" s="49">
        <f t="shared" si="10"/>
        <v>-22903509161275.516</v>
      </c>
      <c r="H229" s="49">
        <f t="shared" si="11"/>
        <v>6.5043320452580045E+17</v>
      </c>
    </row>
    <row r="230" spans="1:8">
      <c r="A230" s="82">
        <f>Riesgo!E234</f>
        <v>20321711.347711887</v>
      </c>
      <c r="F230" s="82">
        <f t="shared" si="9"/>
        <v>4799.5114102736115</v>
      </c>
      <c r="G230" s="49">
        <f t="shared" si="10"/>
        <v>110558232115.56226</v>
      </c>
      <c r="H230" s="49">
        <f t="shared" si="11"/>
        <v>530625496538319.5</v>
      </c>
    </row>
    <row r="231" spans="1:8">
      <c r="A231" s="82">
        <f>Riesgo!E235</f>
        <v>20315325.272659685</v>
      </c>
      <c r="F231" s="82">
        <f t="shared" si="9"/>
        <v>-1586.5636419281363</v>
      </c>
      <c r="G231" s="49">
        <f t="shared" si="10"/>
        <v>-3993672915.7130613</v>
      </c>
      <c r="H231" s="49">
        <f t="shared" si="11"/>
        <v>6336216245823.4736</v>
      </c>
    </row>
    <row r="232" spans="1:8">
      <c r="A232" s="82">
        <f>Riesgo!E236</f>
        <v>20280629.93478559</v>
      </c>
      <c r="F232" s="82">
        <f t="shared" si="9"/>
        <v>-36281.901516024023</v>
      </c>
      <c r="G232" s="49">
        <f t="shared" si="10"/>
        <v>-47760638090773.648</v>
      </c>
      <c r="H232" s="49">
        <f t="shared" si="11"/>
        <v>1.7328467675519153E+18</v>
      </c>
    </row>
    <row r="233" spans="1:8">
      <c r="A233" s="82">
        <f>Riesgo!E237</f>
        <v>20360250.503535554</v>
      </c>
      <c r="F233" s="82">
        <f t="shared" si="9"/>
        <v>43338.667233940214</v>
      </c>
      <c r="G233" s="49">
        <f t="shared" si="10"/>
        <v>81400421709172</v>
      </c>
      <c r="H233" s="49">
        <f t="shared" si="11"/>
        <v>3.5277857891562081E+18</v>
      </c>
    </row>
    <row r="234" spans="1:8">
      <c r="A234" s="82">
        <f>Riesgo!E238</f>
        <v>20341907.187397879</v>
      </c>
      <c r="F234" s="82">
        <f t="shared" si="9"/>
        <v>24995.351096265018</v>
      </c>
      <c r="G234" s="49">
        <f t="shared" si="10"/>
        <v>15616284926319.379</v>
      </c>
      <c r="H234" s="49">
        <f t="shared" si="11"/>
        <v>3.9033452455266394E+17</v>
      </c>
    </row>
    <row r="235" spans="1:8">
      <c r="A235" s="82">
        <f>Riesgo!E239</f>
        <v>20292112.701207455</v>
      </c>
      <c r="F235" s="82">
        <f t="shared" si="9"/>
        <v>-24799.135094158351</v>
      </c>
      <c r="G235" s="49">
        <f t="shared" si="10"/>
        <v>-15251396200588.633</v>
      </c>
      <c r="H235" s="49">
        <f t="shared" si="11"/>
        <v>3.7822143475293088E+17</v>
      </c>
    </row>
    <row r="236" spans="1:8">
      <c r="A236" s="82">
        <f>Riesgo!E240</f>
        <v>20301145.792285338</v>
      </c>
      <c r="F236" s="82">
        <f t="shared" si="9"/>
        <v>-15766.044016275555</v>
      </c>
      <c r="G236" s="49">
        <f t="shared" si="10"/>
        <v>-3918936298136.1143</v>
      </c>
      <c r="H236" s="49">
        <f t="shared" si="11"/>
        <v>6.178612217339396E+16</v>
      </c>
    </row>
    <row r="237" spans="1:8">
      <c r="A237" s="82">
        <f>Riesgo!E241</f>
        <v>20306351.140433107</v>
      </c>
      <c r="F237" s="82">
        <f t="shared" si="9"/>
        <v>-10560.695868507028</v>
      </c>
      <c r="G237" s="49">
        <f t="shared" si="10"/>
        <v>-1177816427747.8735</v>
      </c>
      <c r="H237" s="49">
        <f t="shared" si="11"/>
        <v>1.2438561082376674E+16</v>
      </c>
    </row>
    <row r="238" spans="1:8">
      <c r="A238" s="82">
        <f>Riesgo!E242</f>
        <v>20394780.872485705</v>
      </c>
      <c r="F238" s="82">
        <f t="shared" si="9"/>
        <v>77869.036184091121</v>
      </c>
      <c r="G238" s="49">
        <f t="shared" si="10"/>
        <v>472165659641734.62</v>
      </c>
      <c r="H238" s="49">
        <f t="shared" si="11"/>
        <v>3.6767084835527483E+19</v>
      </c>
    </row>
    <row r="239" spans="1:8">
      <c r="A239" s="82">
        <f>Riesgo!E243</f>
        <v>20326331.413218189</v>
      </c>
      <c r="F239" s="82">
        <f t="shared" si="9"/>
        <v>9419.5769165754318</v>
      </c>
      <c r="G239" s="49">
        <f t="shared" si="10"/>
        <v>835784264358.46497</v>
      </c>
      <c r="H239" s="49">
        <f t="shared" si="11"/>
        <v>7872734163787976</v>
      </c>
    </row>
    <row r="240" spans="1:8">
      <c r="A240" s="82">
        <f>Riesgo!E244</f>
        <v>20352074.892232001</v>
      </c>
      <c r="F240" s="82">
        <f t="shared" si="9"/>
        <v>35163.055930387229</v>
      </c>
      <c r="G240" s="49">
        <f t="shared" si="10"/>
        <v>43477026539205.258</v>
      </c>
      <c r="H240" s="49">
        <f t="shared" si="11"/>
        <v>1.5287851158850043E+18</v>
      </c>
    </row>
    <row r="241" spans="1:8">
      <c r="A241" s="82">
        <f>Riesgo!E245</f>
        <v>20319554.430851623</v>
      </c>
      <c r="F241" s="82">
        <f t="shared" si="9"/>
        <v>2642.5945500098169</v>
      </c>
      <c r="G241" s="49">
        <f t="shared" si="10"/>
        <v>18454046259.69381</v>
      </c>
      <c r="H241" s="49">
        <f t="shared" si="11"/>
        <v>48766562071495.906</v>
      </c>
    </row>
    <row r="242" spans="1:8">
      <c r="A242" s="82">
        <f>Riesgo!E246</f>
        <v>20316487.318837848</v>
      </c>
      <c r="F242" s="82">
        <f t="shared" si="9"/>
        <v>-424.51746376603842</v>
      </c>
      <c r="G242" s="49">
        <f t="shared" si="10"/>
        <v>-76504447.438419521</v>
      </c>
      <c r="H242" s="49">
        <f t="shared" si="11"/>
        <v>32477473993.380051</v>
      </c>
    </row>
    <row r="243" spans="1:8">
      <c r="A243" s="82">
        <f>Riesgo!E247</f>
        <v>20360430.290301275</v>
      </c>
      <c r="F243" s="82">
        <f t="shared" si="9"/>
        <v>43518.453999660909</v>
      </c>
      <c r="G243" s="49">
        <f t="shared" si="10"/>
        <v>82417678190648.078</v>
      </c>
      <c r="H243" s="49">
        <f t="shared" si="11"/>
        <v>3.5866899370985743E+18</v>
      </c>
    </row>
    <row r="244" spans="1:8">
      <c r="A244" s="82">
        <f>Riesgo!E248</f>
        <v>20283896.363043804</v>
      </c>
      <c r="F244" s="82">
        <f t="shared" si="9"/>
        <v>-33015.473257809877</v>
      </c>
      <c r="G244" s="49">
        <f t="shared" si="10"/>
        <v>-35987574839718.516</v>
      </c>
      <c r="H244" s="49">
        <f t="shared" si="11"/>
        <v>1.1881468147341581E+18</v>
      </c>
    </row>
    <row r="245" spans="1:8">
      <c r="A245" s="82">
        <f>Riesgo!E249</f>
        <v>20371547.384382594</v>
      </c>
      <c r="F245" s="82">
        <f t="shared" si="9"/>
        <v>54635.548080980778</v>
      </c>
      <c r="G245" s="49">
        <f t="shared" si="10"/>
        <v>163089466584711.72</v>
      </c>
      <c r="H245" s="49">
        <f t="shared" si="11"/>
        <v>8.9104823930905252E+18</v>
      </c>
    </row>
    <row r="246" spans="1:8">
      <c r="A246" s="82">
        <f>Riesgo!E250</f>
        <v>20329827.441407271</v>
      </c>
      <c r="F246" s="82">
        <f t="shared" si="9"/>
        <v>12915.60510565713</v>
      </c>
      <c r="G246" s="49">
        <f t="shared" si="10"/>
        <v>2154488964895.1375</v>
      </c>
      <c r="H246" s="49">
        <f t="shared" si="11"/>
        <v>2.7826528675081584E+16</v>
      </c>
    </row>
    <row r="247" spans="1:8">
      <c r="A247" s="82">
        <f>Riesgo!E251</f>
        <v>20340824.123865753</v>
      </c>
      <c r="F247" s="82">
        <f t="shared" si="9"/>
        <v>23912.287564139813</v>
      </c>
      <c r="G247" s="49">
        <f t="shared" si="10"/>
        <v>13672986165961.607</v>
      </c>
      <c r="H247" s="49">
        <f t="shared" si="11"/>
        <v>3.2695237706097946E+17</v>
      </c>
    </row>
    <row r="248" spans="1:8">
      <c r="A248" s="82">
        <f>Riesgo!E252</f>
        <v>20332332.090603601</v>
      </c>
      <c r="F248" s="82">
        <f t="shared" si="9"/>
        <v>15420.254301987588</v>
      </c>
      <c r="G248" s="49">
        <f t="shared" si="10"/>
        <v>3666693492024.9922</v>
      </c>
      <c r="H248" s="49">
        <f t="shared" si="11"/>
        <v>5.654134609446828E+16</v>
      </c>
    </row>
    <row r="249" spans="1:8">
      <c r="A249" s="82">
        <f>Riesgo!E253</f>
        <v>20360992.533411209</v>
      </c>
      <c r="F249" s="82">
        <f t="shared" si="9"/>
        <v>44080.697109594941</v>
      </c>
      <c r="G249" s="49">
        <f t="shared" si="10"/>
        <v>85653548925130.484</v>
      </c>
      <c r="H249" s="49">
        <f t="shared" si="11"/>
        <v>3.7756681465305482E+18</v>
      </c>
    </row>
    <row r="250" spans="1:8">
      <c r="A250" s="82">
        <f>Riesgo!E254</f>
        <v>20313373.94500326</v>
      </c>
      <c r="F250" s="82">
        <f t="shared" si="9"/>
        <v>-3537.891298353672</v>
      </c>
      <c r="G250" s="49">
        <f t="shared" si="10"/>
        <v>-44282634997.102394</v>
      </c>
      <c r="H250" s="49">
        <f t="shared" si="11"/>
        <v>156667149024420.31</v>
      </c>
    </row>
    <row r="251" spans="1:8">
      <c r="A251" s="82">
        <f>Riesgo!E255</f>
        <v>20318359.663147915</v>
      </c>
      <c r="F251" s="82">
        <f t="shared" si="9"/>
        <v>1447.8268463015556</v>
      </c>
      <c r="G251" s="49">
        <f t="shared" si="10"/>
        <v>3034938366.0810704</v>
      </c>
      <c r="H251" s="49">
        <f t="shared" si="11"/>
        <v>4394065243282.7524</v>
      </c>
    </row>
    <row r="252" spans="1:8">
      <c r="A252" s="82">
        <f>Riesgo!E256</f>
        <v>20248690.839529898</v>
      </c>
      <c r="F252" s="82">
        <f t="shared" si="9"/>
        <v>-68220.996771715581</v>
      </c>
      <c r="G252" s="49">
        <f t="shared" si="10"/>
        <v>-317507641283540.75</v>
      </c>
      <c r="H252" s="49">
        <f t="shared" si="11"/>
        <v>2.1660687770999464E+19</v>
      </c>
    </row>
    <row r="253" spans="1:8">
      <c r="A253" s="82">
        <f>Riesgo!E257</f>
        <v>20306422.022004966</v>
      </c>
      <c r="F253" s="82">
        <f t="shared" si="9"/>
        <v>-10489.814296647906</v>
      </c>
      <c r="G253" s="49">
        <f t="shared" si="10"/>
        <v>-1154259345638.9553</v>
      </c>
      <c r="H253" s="49">
        <f t="shared" si="11"/>
        <v>1.210796618592297E+16</v>
      </c>
    </row>
    <row r="254" spans="1:8">
      <c r="A254" s="82">
        <f>Riesgo!E258</f>
        <v>20320453.499402076</v>
      </c>
      <c r="F254" s="82">
        <f t="shared" si="9"/>
        <v>3541.6631004624069</v>
      </c>
      <c r="G254" s="49">
        <f t="shared" si="10"/>
        <v>44424417307.755501</v>
      </c>
      <c r="H254" s="49">
        <f t="shared" si="11"/>
        <v>157336319538421.19</v>
      </c>
    </row>
    <row r="255" spans="1:8">
      <c r="A255" s="82">
        <f>Riesgo!E259</f>
        <v>20265802.4073653</v>
      </c>
      <c r="F255" s="82">
        <f t="shared" si="9"/>
        <v>-51109.428936313838</v>
      </c>
      <c r="G255" s="49">
        <f t="shared" si="10"/>
        <v>-133506707428326.41</v>
      </c>
      <c r="H255" s="49">
        <f t="shared" si="11"/>
        <v>6.823451575829291E+18</v>
      </c>
    </row>
    <row r="256" spans="1:8">
      <c r="A256" s="82">
        <f>Riesgo!E260</f>
        <v>20290196.911459357</v>
      </c>
      <c r="F256" s="82">
        <f t="shared" si="9"/>
        <v>-26714.924842257053</v>
      </c>
      <c r="G256" s="49">
        <f t="shared" si="10"/>
        <v>-19066100158062.816</v>
      </c>
      <c r="H256" s="49">
        <f t="shared" si="11"/>
        <v>5.0934943275759347E+17</v>
      </c>
    </row>
    <row r="257" spans="1:8">
      <c r="A257" s="82">
        <f>Riesgo!E261</f>
        <v>20332800.205562025</v>
      </c>
      <c r="F257" s="82">
        <f t="shared" si="9"/>
        <v>15888.36926041171</v>
      </c>
      <c r="G257" s="49">
        <f t="shared" si="10"/>
        <v>4010864349175.4458</v>
      </c>
      <c r="H257" s="49">
        <f t="shared" si="11"/>
        <v>6.3726093833120368E+16</v>
      </c>
    </row>
    <row r="258" spans="1:8">
      <c r="A258" s="82">
        <f>Riesgo!E262</f>
        <v>20280032.816800836</v>
      </c>
      <c r="F258" s="82">
        <f t="shared" si="9"/>
        <v>-36879.019500777125</v>
      </c>
      <c r="G258" s="49">
        <f t="shared" si="10"/>
        <v>-50157755946199.391</v>
      </c>
      <c r="H258" s="49">
        <f t="shared" si="11"/>
        <v>1.8497688596551071E+18</v>
      </c>
    </row>
    <row r="259" spans="1:8">
      <c r="A259" s="82">
        <f>Riesgo!E263</f>
        <v>20311982.932860576</v>
      </c>
      <c r="F259" s="82">
        <f t="shared" ref="F259:F322" si="12">A259-$D$4</f>
        <v>-4928.9034410379827</v>
      </c>
      <c r="G259" s="49">
        <f t="shared" ref="G259:G322" si="13">IF(A259=0,0,(A259-D$4)^3)</f>
        <v>-119743219515.04428</v>
      </c>
      <c r="H259" s="49">
        <f t="shared" ref="H259:H322" si="14">IF(A259=0,0,(A259-D$4)^4)</f>
        <v>590202766708668.37</v>
      </c>
    </row>
    <row r="260" spans="1:8">
      <c r="A260" s="82">
        <f>Riesgo!E264</f>
        <v>20367825.760426823</v>
      </c>
      <c r="F260" s="82">
        <f t="shared" si="12"/>
        <v>50913.924125209451</v>
      </c>
      <c r="G260" s="49">
        <f t="shared" si="13"/>
        <v>131980482896870.14</v>
      </c>
      <c r="H260" s="49">
        <f t="shared" si="14"/>
        <v>6.7196442922197494E+18</v>
      </c>
    </row>
    <row r="261" spans="1:8">
      <c r="A261" s="82">
        <f>Riesgo!E265</f>
        <v>20341193.476410244</v>
      </c>
      <c r="F261" s="82">
        <f t="shared" si="12"/>
        <v>24281.640108630061</v>
      </c>
      <c r="G261" s="49">
        <f t="shared" si="13"/>
        <v>14316407570587.09</v>
      </c>
      <c r="H261" s="49">
        <f t="shared" si="14"/>
        <v>3.4762585627746253E+17</v>
      </c>
    </row>
    <row r="262" spans="1:8">
      <c r="A262" s="82">
        <f>Riesgo!E266</f>
        <v>20347801.278422337</v>
      </c>
      <c r="F262" s="82">
        <f t="shared" si="12"/>
        <v>30889.442120723426</v>
      </c>
      <c r="G262" s="49">
        <f t="shared" si="13"/>
        <v>29473397025846.062</v>
      </c>
      <c r="H262" s="49">
        <f t="shared" si="14"/>
        <v>9.1041679153097395E+17</v>
      </c>
    </row>
    <row r="263" spans="1:8">
      <c r="A263" s="82">
        <f>Riesgo!E267</f>
        <v>20296119.358690623</v>
      </c>
      <c r="F263" s="82">
        <f t="shared" si="12"/>
        <v>-20792.477610990405</v>
      </c>
      <c r="G263" s="49">
        <f t="shared" si="13"/>
        <v>-8989152071418.3945</v>
      </c>
      <c r="H263" s="49">
        <f t="shared" si="14"/>
        <v>1.8690674318675501E+17</v>
      </c>
    </row>
    <row r="264" spans="1:8">
      <c r="A264" s="82">
        <f>Riesgo!E268</f>
        <v>20293037.316132646</v>
      </c>
      <c r="F264" s="82">
        <f t="shared" si="12"/>
        <v>-23874.520168967545</v>
      </c>
      <c r="G264" s="49">
        <f t="shared" si="13"/>
        <v>-13608302529808.096</v>
      </c>
      <c r="H264" s="49">
        <f t="shared" si="14"/>
        <v>3.2489169321331539E+17</v>
      </c>
    </row>
    <row r="265" spans="1:8">
      <c r="A265" s="82">
        <f>Riesgo!E269</f>
        <v>20315616.335927099</v>
      </c>
      <c r="F265" s="82">
        <f t="shared" si="12"/>
        <v>-1295.5003745146096</v>
      </c>
      <c r="G265" s="49">
        <f t="shared" si="13"/>
        <v>-2174265769.5419044</v>
      </c>
      <c r="H265" s="49">
        <f t="shared" si="14"/>
        <v>2816762118735.833</v>
      </c>
    </row>
    <row r="266" spans="1:8">
      <c r="A266" s="82">
        <f>Riesgo!E270</f>
        <v>20320299.388231639</v>
      </c>
      <c r="F266" s="82">
        <f t="shared" si="12"/>
        <v>3387.5519300252199</v>
      </c>
      <c r="G266" s="49">
        <f t="shared" si="13"/>
        <v>38873879539.741028</v>
      </c>
      <c r="H266" s="49">
        <f t="shared" si="14"/>
        <v>131687285662417.64</v>
      </c>
    </row>
    <row r="267" spans="1:8">
      <c r="A267" s="82">
        <f>Riesgo!E271</f>
        <v>20357583.568813048</v>
      </c>
      <c r="F267" s="82">
        <f t="shared" si="12"/>
        <v>40671.732511434704</v>
      </c>
      <c r="G267" s="49">
        <f t="shared" si="13"/>
        <v>67278766105128.344</v>
      </c>
      <c r="H267" s="49">
        <f t="shared" si="14"/>
        <v>2.7363439787271598E+18</v>
      </c>
    </row>
    <row r="268" spans="1:8">
      <c r="A268" s="82">
        <f>Riesgo!E272</f>
        <v>20324039.903244168</v>
      </c>
      <c r="F268" s="82">
        <f t="shared" si="12"/>
        <v>7128.0669425539672</v>
      </c>
      <c r="G268" s="49">
        <f t="shared" si="13"/>
        <v>362172364976.7923</v>
      </c>
      <c r="H268" s="49">
        <f t="shared" si="14"/>
        <v>2581588862297663.5</v>
      </c>
    </row>
    <row r="269" spans="1:8">
      <c r="A269" s="82">
        <f>Riesgo!E273</f>
        <v>20320041.389294598</v>
      </c>
      <c r="F269" s="82">
        <f t="shared" si="12"/>
        <v>3129.5529929846525</v>
      </c>
      <c r="G269" s="49">
        <f t="shared" si="13"/>
        <v>30651161027.090107</v>
      </c>
      <c r="H269" s="49">
        <f t="shared" si="14"/>
        <v>95924432730784.375</v>
      </c>
    </row>
    <row r="270" spans="1:8">
      <c r="A270" s="82">
        <f>Riesgo!E274</f>
        <v>20358454.11829273</v>
      </c>
      <c r="F270" s="82">
        <f t="shared" si="12"/>
        <v>41542.281991116703</v>
      </c>
      <c r="G270" s="49">
        <f t="shared" si="13"/>
        <v>71692058130155.766</v>
      </c>
      <c r="H270" s="49">
        <f t="shared" si="14"/>
        <v>2.9782516953664614E+18</v>
      </c>
    </row>
    <row r="271" spans="1:8">
      <c r="A271" s="82">
        <f>Riesgo!E275</f>
        <v>20324302.775744602</v>
      </c>
      <c r="F271" s="82">
        <f t="shared" si="12"/>
        <v>7390.9394429884851</v>
      </c>
      <c r="G271" s="49">
        <f t="shared" si="13"/>
        <v>403737353430.32629</v>
      </c>
      <c r="H271" s="49">
        <f t="shared" si="14"/>
        <v>2983998330075981.5</v>
      </c>
    </row>
    <row r="272" spans="1:8">
      <c r="A272" s="82">
        <f>Riesgo!E276</f>
        <v>20305233.121370126</v>
      </c>
      <c r="F272" s="82">
        <f t="shared" si="12"/>
        <v>-11678.714931488037</v>
      </c>
      <c r="G272" s="49">
        <f t="shared" si="13"/>
        <v>-1592887753471.2725</v>
      </c>
      <c r="H272" s="49">
        <f t="shared" si="14"/>
        <v>1.8602881990649384E+16</v>
      </c>
    </row>
    <row r="273" spans="1:8">
      <c r="A273" s="82">
        <f>Riesgo!E277</f>
        <v>20335847.300122853</v>
      </c>
      <c r="F273" s="82">
        <f t="shared" si="12"/>
        <v>18935.463821239769</v>
      </c>
      <c r="G273" s="49">
        <f t="shared" si="13"/>
        <v>6789344449961.7861</v>
      </c>
      <c r="H273" s="49">
        <f t="shared" si="14"/>
        <v>1.2855938620218643E+17</v>
      </c>
    </row>
    <row r="274" spans="1:8">
      <c r="A274" s="82">
        <f>Riesgo!E278</f>
        <v>20356002.738616232</v>
      </c>
      <c r="F274" s="82">
        <f t="shared" si="12"/>
        <v>39090.90231461823</v>
      </c>
      <c r="G274" s="49">
        <f t="shared" si="13"/>
        <v>59734754810753.734</v>
      </c>
      <c r="H274" s="49">
        <f t="shared" si="14"/>
        <v>2.335085465094846E+18</v>
      </c>
    </row>
    <row r="275" spans="1:8">
      <c r="A275" s="82">
        <f>Riesgo!E279</f>
        <v>20185922.685258131</v>
      </c>
      <c r="F275" s="82">
        <f t="shared" si="12"/>
        <v>-130989.15104348212</v>
      </c>
      <c r="G275" s="49">
        <f t="shared" si="13"/>
        <v>-2247532509426357.2</v>
      </c>
      <c r="H275" s="49">
        <f t="shared" si="14"/>
        <v>2.9440237535238554E+20</v>
      </c>
    </row>
    <row r="276" spans="1:8">
      <c r="A276" s="82">
        <f>Riesgo!E280</f>
        <v>20317581.231565978</v>
      </c>
      <c r="F276" s="82">
        <f t="shared" si="12"/>
        <v>669.395264364779</v>
      </c>
      <c r="G276" s="49">
        <f t="shared" si="13"/>
        <v>299949337.3663218</v>
      </c>
      <c r="H276" s="49">
        <f t="shared" si="14"/>
        <v>200784665982.36926</v>
      </c>
    </row>
    <row r="277" spans="1:8">
      <c r="A277" s="82">
        <f>Riesgo!E281</f>
        <v>20279389.158891827</v>
      </c>
      <c r="F277" s="82">
        <f t="shared" si="12"/>
        <v>-37522.677409786731</v>
      </c>
      <c r="G277" s="49">
        <f t="shared" si="13"/>
        <v>-52830103189002.867</v>
      </c>
      <c r="H277" s="49">
        <f t="shared" si="14"/>
        <v>1.9823269194866998E+18</v>
      </c>
    </row>
    <row r="278" spans="1:8">
      <c r="A278" s="82">
        <f>Riesgo!E282</f>
        <v>20337376.403334234</v>
      </c>
      <c r="F278" s="82">
        <f t="shared" si="12"/>
        <v>20464.567032620311</v>
      </c>
      <c r="G278" s="49">
        <f t="shared" si="13"/>
        <v>8570530054843.543</v>
      </c>
      <c r="H278" s="49">
        <f t="shared" si="14"/>
        <v>1.753921868124327E+17</v>
      </c>
    </row>
    <row r="279" spans="1:8">
      <c r="A279" s="82">
        <f>Riesgo!E283</f>
        <v>20299020.023843117</v>
      </c>
      <c r="F279" s="82">
        <f t="shared" si="12"/>
        <v>-17891.812458496541</v>
      </c>
      <c r="G279" s="49">
        <f t="shared" si="13"/>
        <v>-5727472488756.1582</v>
      </c>
      <c r="H279" s="49">
        <f t="shared" si="14"/>
        <v>1.0247486363002362E+17</v>
      </c>
    </row>
    <row r="280" spans="1:8">
      <c r="A280" s="82">
        <f>Riesgo!E284</f>
        <v>20339591.745960131</v>
      </c>
      <c r="F280" s="82">
        <f t="shared" si="12"/>
        <v>22679.909658517689</v>
      </c>
      <c r="G280" s="49">
        <f t="shared" si="13"/>
        <v>11666053422349.842</v>
      </c>
      <c r="H280" s="49">
        <f t="shared" si="14"/>
        <v>2.6458503769033552E+17</v>
      </c>
    </row>
    <row r="281" spans="1:8">
      <c r="A281" s="82">
        <f>Riesgo!E285</f>
        <v>20325463.507555313</v>
      </c>
      <c r="F281" s="82">
        <f t="shared" si="12"/>
        <v>8551.6712536998093</v>
      </c>
      <c r="G281" s="49">
        <f t="shared" si="13"/>
        <v>625392965118.16992</v>
      </c>
      <c r="H281" s="49">
        <f t="shared" si="14"/>
        <v>5348155042067141</v>
      </c>
    </row>
    <row r="282" spans="1:8">
      <c r="A282" s="82">
        <f>Riesgo!E286</f>
        <v>20260071.112488363</v>
      </c>
      <c r="F282" s="82">
        <f t="shared" si="12"/>
        <v>-56840.723813250661</v>
      </c>
      <c r="G282" s="49">
        <f t="shared" si="13"/>
        <v>-183644869049618.72</v>
      </c>
      <c r="H282" s="49">
        <f t="shared" si="14"/>
        <v>1.0438507281369962E+19</v>
      </c>
    </row>
    <row r="283" spans="1:8">
      <c r="A283" s="82">
        <f>Riesgo!E287</f>
        <v>20287487.479561653</v>
      </c>
      <c r="F283" s="82">
        <f t="shared" si="12"/>
        <v>-29424.356739960611</v>
      </c>
      <c r="G283" s="49">
        <f t="shared" si="13"/>
        <v>-25475395314425.645</v>
      </c>
      <c r="H283" s="49">
        <f t="shared" si="14"/>
        <v>7.4959711982318118E+17</v>
      </c>
    </row>
    <row r="284" spans="1:8">
      <c r="A284" s="82">
        <f>Riesgo!E288</f>
        <v>20266654.841978706</v>
      </c>
      <c r="F284" s="82">
        <f t="shared" si="12"/>
        <v>-50256.99432290718</v>
      </c>
      <c r="G284" s="49">
        <f t="shared" si="13"/>
        <v>-126937381307572.95</v>
      </c>
      <c r="H284" s="49">
        <f t="shared" si="14"/>
        <v>6.3794912517393981E+18</v>
      </c>
    </row>
    <row r="285" spans="1:8">
      <c r="A285" s="82">
        <f>Riesgo!E289</f>
        <v>20321230.910431329</v>
      </c>
      <c r="F285" s="82">
        <f t="shared" si="12"/>
        <v>4319.0741297155619</v>
      </c>
      <c r="G285" s="49">
        <f t="shared" si="13"/>
        <v>80569742224.193161</v>
      </c>
      <c r="H285" s="49">
        <f t="shared" si="14"/>
        <v>347986689278364.19</v>
      </c>
    </row>
    <row r="286" spans="1:8">
      <c r="A286" s="82">
        <f>Riesgo!E290</f>
        <v>20282206.386939079</v>
      </c>
      <c r="F286" s="82">
        <f t="shared" si="12"/>
        <v>-34705.44936253503</v>
      </c>
      <c r="G286" s="49">
        <f t="shared" si="13"/>
        <v>-41801610660273.203</v>
      </c>
      <c r="H286" s="49">
        <f t="shared" si="14"/>
        <v>1.4507436820425162E+18</v>
      </c>
    </row>
    <row r="287" spans="1:8">
      <c r="A287" s="82">
        <f>Riesgo!E291</f>
        <v>20277600.725532215</v>
      </c>
      <c r="F287" s="82">
        <f t="shared" si="12"/>
        <v>-39311.11076939851</v>
      </c>
      <c r="G287" s="49">
        <f t="shared" si="13"/>
        <v>-60749952972716.812</v>
      </c>
      <c r="H287" s="49">
        <f t="shared" si="14"/>
        <v>2.3881481305462205E+18</v>
      </c>
    </row>
    <row r="288" spans="1:8">
      <c r="A288" s="82">
        <f>Riesgo!E292</f>
        <v>20379238.871667944</v>
      </c>
      <c r="F288" s="82">
        <f t="shared" si="12"/>
        <v>62327.035366330296</v>
      </c>
      <c r="G288" s="49">
        <f t="shared" si="13"/>
        <v>242119299917984.78</v>
      </c>
      <c r="H288" s="49">
        <f t="shared" si="14"/>
        <v>1.5090578168859369E+19</v>
      </c>
    </row>
    <row r="289" spans="1:8">
      <c r="A289" s="82">
        <f>Riesgo!E293</f>
        <v>20328559.742679484</v>
      </c>
      <c r="F289" s="82">
        <f t="shared" si="12"/>
        <v>11647.906377870589</v>
      </c>
      <c r="G289" s="49">
        <f t="shared" si="13"/>
        <v>1580314823297.1604</v>
      </c>
      <c r="H289" s="49">
        <f t="shared" si="14"/>
        <v>1.8407359109326428E+16</v>
      </c>
    </row>
    <row r="290" spans="1:8">
      <c r="A290" s="82">
        <f>Riesgo!E294</f>
        <v>20285520.59444546</v>
      </c>
      <c r="F290" s="82">
        <f t="shared" si="12"/>
        <v>-31391.241856154054</v>
      </c>
      <c r="G290" s="49">
        <f t="shared" si="13"/>
        <v>-30933245686428.039</v>
      </c>
      <c r="H290" s="49">
        <f t="shared" si="14"/>
        <v>9.7103299673849677E+17</v>
      </c>
    </row>
    <row r="291" spans="1:8">
      <c r="A291" s="82">
        <f>Riesgo!E295</f>
        <v>20248196.868534125</v>
      </c>
      <c r="F291" s="82">
        <f t="shared" si="12"/>
        <v>-68714.967767488211</v>
      </c>
      <c r="G291" s="49">
        <f t="shared" si="13"/>
        <v>-324454678844383.06</v>
      </c>
      <c r="H291" s="49">
        <f t="shared" si="14"/>
        <v>2.2294892798802522E+19</v>
      </c>
    </row>
    <row r="292" spans="1:8">
      <c r="A292" s="82">
        <f>Riesgo!E296</f>
        <v>20236956.607656054</v>
      </c>
      <c r="F292" s="82">
        <f t="shared" si="12"/>
        <v>-79955.2286455594</v>
      </c>
      <c r="G292" s="49">
        <f t="shared" si="13"/>
        <v>-511140870978800.25</v>
      </c>
      <c r="H292" s="49">
        <f t="shared" si="14"/>
        <v>4.0868385209200353E+19</v>
      </c>
    </row>
    <row r="293" spans="1:8">
      <c r="A293" s="82">
        <f>Riesgo!E297</f>
        <v>20326139.404980935</v>
      </c>
      <c r="F293" s="82">
        <f t="shared" si="12"/>
        <v>9227.5686793215573</v>
      </c>
      <c r="G293" s="49">
        <f t="shared" si="13"/>
        <v>785709236891.80566</v>
      </c>
      <c r="H293" s="49">
        <f t="shared" si="14"/>
        <v>7250185945396467</v>
      </c>
    </row>
    <row r="294" spans="1:8">
      <c r="A294" s="82">
        <f>Riesgo!E298</f>
        <v>20307642.305716995</v>
      </c>
      <c r="F294" s="82">
        <f t="shared" si="12"/>
        <v>-9269.5305846184492</v>
      </c>
      <c r="G294" s="49">
        <f t="shared" si="13"/>
        <v>-796476974452.72852</v>
      </c>
      <c r="H294" s="49">
        <f t="shared" si="14"/>
        <v>7382967674633935</v>
      </c>
    </row>
    <row r="295" spans="1:8">
      <c r="A295" s="82">
        <f>Riesgo!E299</f>
        <v>20315340.78772755</v>
      </c>
      <c r="F295" s="82">
        <f t="shared" si="12"/>
        <v>-1571.0485740639269</v>
      </c>
      <c r="G295" s="49">
        <f t="shared" si="13"/>
        <v>-3877652070.4640784</v>
      </c>
      <c r="H295" s="49">
        <f t="shared" si="14"/>
        <v>6091979756018.624</v>
      </c>
    </row>
    <row r="296" spans="1:8">
      <c r="A296" s="82">
        <f>Riesgo!E300</f>
        <v>20290688.135548051</v>
      </c>
      <c r="F296" s="82">
        <f t="shared" si="12"/>
        <v>-26223.700753562152</v>
      </c>
      <c r="G296" s="49">
        <f t="shared" si="13"/>
        <v>-18033579600780.48</v>
      </c>
      <c r="H296" s="49">
        <f t="shared" si="14"/>
        <v>4.7290719496641018E+17</v>
      </c>
    </row>
    <row r="297" spans="1:8">
      <c r="A297" s="82">
        <f>Riesgo!E301</f>
        <v>20364105.580410309</v>
      </c>
      <c r="F297" s="82">
        <f t="shared" si="12"/>
        <v>47193.744108695537</v>
      </c>
      <c r="G297" s="49">
        <f t="shared" si="13"/>
        <v>105112242166786.48</v>
      </c>
      <c r="H297" s="49">
        <f t="shared" si="14"/>
        <v>4.9606402595105577E+18</v>
      </c>
    </row>
    <row r="298" spans="1:8">
      <c r="A298" s="82">
        <f>Riesgo!E302</f>
        <v>20343428.42702109</v>
      </c>
      <c r="F298" s="82">
        <f t="shared" si="12"/>
        <v>26516.590719476342</v>
      </c>
      <c r="G298" s="49">
        <f t="shared" si="13"/>
        <v>18644599385355.246</v>
      </c>
      <c r="H298" s="49">
        <f t="shared" si="14"/>
        <v>4.9439121103006528E+17</v>
      </c>
    </row>
    <row r="299" spans="1:8">
      <c r="A299" s="82">
        <f>Riesgo!E303</f>
        <v>20322476.42078181</v>
      </c>
      <c r="F299" s="82">
        <f t="shared" si="12"/>
        <v>5564.5844801962376</v>
      </c>
      <c r="G299" s="49">
        <f t="shared" si="13"/>
        <v>172305135028.54797</v>
      </c>
      <c r="H299" s="49">
        <f t="shared" si="14"/>
        <v>958806480237975.12</v>
      </c>
    </row>
    <row r="300" spans="1:8">
      <c r="A300" s="82">
        <f>Riesgo!E304</f>
        <v>20296915.673787948</v>
      </c>
      <c r="F300" s="82">
        <f t="shared" si="12"/>
        <v>-19996.162513665855</v>
      </c>
      <c r="G300" s="49">
        <f t="shared" si="13"/>
        <v>-7995395899920.5957</v>
      </c>
      <c r="H300" s="49">
        <f t="shared" si="14"/>
        <v>1.5987723577590989E+17</v>
      </c>
    </row>
    <row r="301" spans="1:8">
      <c r="A301" s="82">
        <f>Riesgo!E305</f>
        <v>20299151.180472065</v>
      </c>
      <c r="F301" s="82">
        <f t="shared" si="12"/>
        <v>-17760.655829548836</v>
      </c>
      <c r="G301" s="49">
        <f t="shared" si="13"/>
        <v>-5602437179463.5801</v>
      </c>
      <c r="H301" s="49">
        <f t="shared" si="14"/>
        <v>9.9502958551120976E+16</v>
      </c>
    </row>
    <row r="302" spans="1:8">
      <c r="A302" s="82">
        <f>Riesgo!E306</f>
        <v>20352736.07946337</v>
      </c>
      <c r="F302" s="82">
        <f t="shared" si="12"/>
        <v>35824.243161756545</v>
      </c>
      <c r="G302" s="49">
        <f t="shared" si="13"/>
        <v>45975988154047.227</v>
      </c>
      <c r="H302" s="49">
        <f t="shared" si="14"/>
        <v>1.6470549792326264E+18</v>
      </c>
    </row>
    <row r="303" spans="1:8">
      <c r="A303" s="82">
        <f>Riesgo!E307</f>
        <v>20292039.89276439</v>
      </c>
      <c r="F303" s="82">
        <f t="shared" si="12"/>
        <v>-24871.943537224084</v>
      </c>
      <c r="G303" s="49">
        <f t="shared" si="13"/>
        <v>-15386121916691.076</v>
      </c>
      <c r="H303" s="49">
        <f t="shared" si="14"/>
        <v>3.826827555687865E+17</v>
      </c>
    </row>
    <row r="304" spans="1:8">
      <c r="A304" s="82">
        <f>Riesgo!E308</f>
        <v>20326103.391154803</v>
      </c>
      <c r="F304" s="82">
        <f t="shared" si="12"/>
        <v>9191.5548531897366</v>
      </c>
      <c r="G304" s="49">
        <f t="shared" si="13"/>
        <v>776545576165.55408</v>
      </c>
      <c r="H304" s="49">
        <f t="shared" si="14"/>
        <v>7137661259327519</v>
      </c>
    </row>
    <row r="305" spans="1:8">
      <c r="A305" s="82">
        <f>Riesgo!E309</f>
        <v>20363133.270526893</v>
      </c>
      <c r="F305" s="82">
        <f t="shared" si="12"/>
        <v>46221.434225279838</v>
      </c>
      <c r="G305" s="49">
        <f t="shared" si="13"/>
        <v>98748441889711.781</v>
      </c>
      <c r="H305" s="49">
        <f t="shared" si="14"/>
        <v>4.5642946116541814E+18</v>
      </c>
    </row>
    <row r="306" spans="1:8">
      <c r="A306" s="82">
        <f>Riesgo!E310</f>
        <v>20306531.806204859</v>
      </c>
      <c r="F306" s="82">
        <f t="shared" si="12"/>
        <v>-10380.030096754432</v>
      </c>
      <c r="G306" s="49">
        <f t="shared" si="13"/>
        <v>-1118396600298.4517</v>
      </c>
      <c r="H306" s="49">
        <f t="shared" si="14"/>
        <v>1.1608990371205764E+16</v>
      </c>
    </row>
    <row r="307" spans="1:8">
      <c r="A307" s="82">
        <f>Riesgo!E311</f>
        <v>20307792.685586121</v>
      </c>
      <c r="F307" s="82">
        <f t="shared" si="12"/>
        <v>-9119.1507154926658</v>
      </c>
      <c r="G307" s="49">
        <f t="shared" si="13"/>
        <v>-758338631545.74207</v>
      </c>
      <c r="H307" s="49">
        <f t="shared" si="14"/>
        <v>6915404274446083</v>
      </c>
    </row>
    <row r="308" spans="1:8">
      <c r="A308" s="82">
        <f>Riesgo!E312</f>
        <v>20395555.448985659</v>
      </c>
      <c r="F308" s="82">
        <f t="shared" si="12"/>
        <v>78643.612684044987</v>
      </c>
      <c r="G308" s="49">
        <f t="shared" si="13"/>
        <v>486396416842734.12</v>
      </c>
      <c r="H308" s="49">
        <f t="shared" si="14"/>
        <v>3.8251971417087279E+19</v>
      </c>
    </row>
    <row r="309" spans="1:8">
      <c r="A309" s="82">
        <f>Riesgo!E313</f>
        <v>20330917.839995738</v>
      </c>
      <c r="F309" s="82">
        <f t="shared" si="12"/>
        <v>14006.00369412452</v>
      </c>
      <c r="G309" s="49">
        <f t="shared" si="13"/>
        <v>2747531686224.0288</v>
      </c>
      <c r="H309" s="49">
        <f t="shared" si="14"/>
        <v>3.848193894697792E+16</v>
      </c>
    </row>
    <row r="310" spans="1:8">
      <c r="A310" s="82">
        <f>Riesgo!E314</f>
        <v>20357979.07982127</v>
      </c>
      <c r="F310" s="82">
        <f t="shared" si="12"/>
        <v>41067.24351965636</v>
      </c>
      <c r="G310" s="49">
        <f t="shared" si="13"/>
        <v>69260665541666.539</v>
      </c>
      <c r="H310" s="49">
        <f t="shared" si="14"/>
        <v>2.8443446181330913E+18</v>
      </c>
    </row>
    <row r="311" spans="1:8">
      <c r="A311" s="82">
        <f>Riesgo!E315</f>
        <v>20328362.425266534</v>
      </c>
      <c r="F311" s="82">
        <f t="shared" si="12"/>
        <v>11450.588964920491</v>
      </c>
      <c r="G311" s="49">
        <f t="shared" si="13"/>
        <v>1501355281235.9873</v>
      </c>
      <c r="H311" s="49">
        <f t="shared" si="14"/>
        <v>1.7191402215745896E+16</v>
      </c>
    </row>
    <row r="312" spans="1:8">
      <c r="A312" s="82">
        <f>Riesgo!E316</f>
        <v>20306914.985758282</v>
      </c>
      <c r="F312" s="82">
        <f t="shared" si="12"/>
        <v>-9996.8505433313549</v>
      </c>
      <c r="G312" s="49">
        <f t="shared" si="13"/>
        <v>-999055460540.48596</v>
      </c>
      <c r="H312" s="49">
        <f t="shared" si="14"/>
        <v>9987408123522314</v>
      </c>
    </row>
    <row r="313" spans="1:8">
      <c r="A313" s="82">
        <f>Riesgo!E317</f>
        <v>20356740.639297314</v>
      </c>
      <c r="F313" s="82">
        <f t="shared" si="12"/>
        <v>39828.802995700389</v>
      </c>
      <c r="G313" s="49">
        <f t="shared" si="13"/>
        <v>63181766371562.883</v>
      </c>
      <c r="H313" s="49">
        <f t="shared" si="14"/>
        <v>2.5164541257333458E+18</v>
      </c>
    </row>
    <row r="314" spans="1:8">
      <c r="A314" s="82">
        <f>Riesgo!E318</f>
        <v>20241489.558368746</v>
      </c>
      <c r="F314" s="82">
        <f t="shared" si="12"/>
        <v>-75422.277932867408</v>
      </c>
      <c r="G314" s="49">
        <f t="shared" si="13"/>
        <v>-429041137114001.5</v>
      </c>
      <c r="H314" s="49">
        <f t="shared" si="14"/>
        <v>3.2359259888045699E+19</v>
      </c>
    </row>
    <row r="315" spans="1:8">
      <c r="A315" s="82">
        <f>Riesgo!E319</f>
        <v>20311554.203839488</v>
      </c>
      <c r="F315" s="82">
        <f t="shared" si="12"/>
        <v>-5357.6324621252716</v>
      </c>
      <c r="G315" s="49">
        <f t="shared" si="13"/>
        <v>-153786690870.54025</v>
      </c>
      <c r="H315" s="49">
        <f t="shared" si="14"/>
        <v>823932567250830.62</v>
      </c>
    </row>
    <row r="316" spans="1:8">
      <c r="A316" s="82">
        <f>Riesgo!E320</f>
        <v>20330428.866686482</v>
      </c>
      <c r="F316" s="82">
        <f t="shared" si="12"/>
        <v>13517.030384868383</v>
      </c>
      <c r="G316" s="49">
        <f t="shared" si="13"/>
        <v>2469698114243.5347</v>
      </c>
      <c r="H316" s="49">
        <f t="shared" si="14"/>
        <v>3.3382984451682004E+16</v>
      </c>
    </row>
    <row r="317" spans="1:8">
      <c r="A317" s="82">
        <f>Riesgo!E321</f>
        <v>20337553.108427882</v>
      </c>
      <c r="F317" s="82">
        <f t="shared" si="12"/>
        <v>20641.272126268595</v>
      </c>
      <c r="G317" s="49">
        <f t="shared" si="13"/>
        <v>8794464058216.0215</v>
      </c>
      <c r="H317" s="49">
        <f t="shared" si="14"/>
        <v>1.8152892583032538E+17</v>
      </c>
    </row>
    <row r="318" spans="1:8">
      <c r="A318" s="82">
        <f>Riesgo!E322</f>
        <v>20304574.12984788</v>
      </c>
      <c r="F318" s="82">
        <f t="shared" si="12"/>
        <v>-12337.706453733146</v>
      </c>
      <c r="G318" s="49">
        <f t="shared" si="13"/>
        <v>-1878033345324.5193</v>
      </c>
      <c r="H318" s="49">
        <f t="shared" si="14"/>
        <v>2.3170624124936372E+16</v>
      </c>
    </row>
    <row r="319" spans="1:8">
      <c r="A319" s="82">
        <f>Riesgo!E323</f>
        <v>20297164.589796994</v>
      </c>
      <c r="F319" s="82">
        <f t="shared" si="12"/>
        <v>-19747.246504619718</v>
      </c>
      <c r="G319" s="49">
        <f t="shared" si="13"/>
        <v>-7700512718321.7158</v>
      </c>
      <c r="H319" s="49">
        <f t="shared" si="14"/>
        <v>1.5206392286065818E+17</v>
      </c>
    </row>
    <row r="320" spans="1:8">
      <c r="A320" s="82">
        <f>Riesgo!E324</f>
        <v>20334370.956642039</v>
      </c>
      <c r="F320" s="82">
        <f t="shared" si="12"/>
        <v>17459.120340425521</v>
      </c>
      <c r="G320" s="49">
        <f t="shared" si="13"/>
        <v>5321904479644.8076</v>
      </c>
      <c r="H320" s="49">
        <f t="shared" si="14"/>
        <v>9.2915770750368352E+16</v>
      </c>
    </row>
    <row r="321" spans="1:8">
      <c r="A321" s="82">
        <f>Riesgo!E325</f>
        <v>20271632.777548861</v>
      </c>
      <c r="F321" s="82">
        <f t="shared" si="12"/>
        <v>-45279.058752752841</v>
      </c>
      <c r="G321" s="49">
        <f t="shared" si="13"/>
        <v>-92830816615646.391</v>
      </c>
      <c r="H321" s="49">
        <f t="shared" si="14"/>
        <v>4.2032919996058772E+18</v>
      </c>
    </row>
    <row r="322" spans="1:8">
      <c r="A322" s="82">
        <f>Riesgo!E326</f>
        <v>20241072.046910506</v>
      </c>
      <c r="F322" s="82">
        <f t="shared" si="12"/>
        <v>-75839.789391107857</v>
      </c>
      <c r="G322" s="49">
        <f t="shared" si="13"/>
        <v>-436205718633058.87</v>
      </c>
      <c r="H322" s="49">
        <f t="shared" si="14"/>
        <v>3.3081749832328036E+19</v>
      </c>
    </row>
    <row r="323" spans="1:8">
      <c r="A323" s="82">
        <f>Riesgo!E327</f>
        <v>20323562.220288768</v>
      </c>
      <c r="F323" s="82">
        <f t="shared" ref="F323:F386" si="15">A323-$D$4</f>
        <v>6650.3839871548116</v>
      </c>
      <c r="G323" s="49">
        <f t="shared" ref="G323:G386" si="16">IF(A323=0,0,(A323-D$4)^3)</f>
        <v>294130570557.46796</v>
      </c>
      <c r="H323" s="49">
        <f t="shared" ref="H323:H386" si="17">IF(A323=0,0,(A323-D$4)^4)</f>
        <v>1956081236568093.5</v>
      </c>
    </row>
    <row r="324" spans="1:8">
      <c r="A324" s="82">
        <f>Riesgo!E328</f>
        <v>20384609.230463259</v>
      </c>
      <c r="F324" s="82">
        <f t="shared" si="15"/>
        <v>67697.394161645323</v>
      </c>
      <c r="G324" s="49">
        <f t="shared" si="16"/>
        <v>310252904440493.37</v>
      </c>
      <c r="H324" s="49">
        <f t="shared" si="17"/>
        <v>2.1003313161703363E+19</v>
      </c>
    </row>
    <row r="325" spans="1:8">
      <c r="A325" s="82">
        <f>Riesgo!E329</f>
        <v>20363750.909508198</v>
      </c>
      <c r="F325" s="82">
        <f t="shared" si="15"/>
        <v>46839.073206584901</v>
      </c>
      <c r="G325" s="49">
        <f t="shared" si="16"/>
        <v>102760185510477.59</v>
      </c>
      <c r="H325" s="49">
        <f t="shared" si="17"/>
        <v>4.8131918518475049E+18</v>
      </c>
    </row>
    <row r="326" spans="1:8">
      <c r="A326" s="82">
        <f>Riesgo!E330</f>
        <v>20303209.354569457</v>
      </c>
      <c r="F326" s="82">
        <f t="shared" si="15"/>
        <v>-13702.481732156128</v>
      </c>
      <c r="G326" s="49">
        <f t="shared" si="16"/>
        <v>-2572750642075.1094</v>
      </c>
      <c r="H326" s="49">
        <f t="shared" si="17"/>
        <v>3.5253068674427136E+16</v>
      </c>
    </row>
    <row r="327" spans="1:8">
      <c r="A327" s="82">
        <f>Riesgo!E331</f>
        <v>20330869.898383878</v>
      </c>
      <c r="F327" s="82">
        <f t="shared" si="15"/>
        <v>13958.062082264572</v>
      </c>
      <c r="G327" s="49">
        <f t="shared" si="16"/>
        <v>2719414299747.2695</v>
      </c>
      <c r="H327" s="49">
        <f t="shared" si="17"/>
        <v>3.7957753623270432E+16</v>
      </c>
    </row>
    <row r="328" spans="1:8">
      <c r="A328" s="82">
        <f>Riesgo!E332</f>
        <v>20319148.188321192</v>
      </c>
      <c r="F328" s="82">
        <f t="shared" si="15"/>
        <v>2236.3520195782185</v>
      </c>
      <c r="G328" s="49">
        <f t="shared" si="16"/>
        <v>11184601059.915535</v>
      </c>
      <c r="H328" s="49">
        <f t="shared" si="17"/>
        <v>25012705168518.789</v>
      </c>
    </row>
    <row r="329" spans="1:8">
      <c r="A329" s="82">
        <f>Riesgo!E333</f>
        <v>20326540.733178064</v>
      </c>
      <c r="F329" s="82">
        <f t="shared" si="15"/>
        <v>9628.896876450628</v>
      </c>
      <c r="G329" s="49">
        <f t="shared" si="16"/>
        <v>892749481379.50867</v>
      </c>
      <c r="H329" s="49">
        <f t="shared" si="17"/>
        <v>8596192692708069</v>
      </c>
    </row>
    <row r="330" spans="1:8">
      <c r="A330" s="82">
        <f>Riesgo!E334</f>
        <v>20368634.294741087</v>
      </c>
      <c r="F330" s="82">
        <f t="shared" si="15"/>
        <v>51722.458439473063</v>
      </c>
      <c r="G330" s="49">
        <f t="shared" si="16"/>
        <v>138368578055748.3</v>
      </c>
      <c r="H330" s="49">
        <f t="shared" si="17"/>
        <v>7.1567630278174259E+18</v>
      </c>
    </row>
    <row r="331" spans="1:8">
      <c r="A331" s="82">
        <f>Riesgo!E335</f>
        <v>20303889.662698146</v>
      </c>
      <c r="F331" s="82">
        <f t="shared" si="15"/>
        <v>-13022.173603467643</v>
      </c>
      <c r="G331" s="49">
        <f t="shared" si="16"/>
        <v>-2208261202939.1006</v>
      </c>
      <c r="H331" s="49">
        <f t="shared" si="17"/>
        <v>2.875636074647526E+16</v>
      </c>
    </row>
    <row r="332" spans="1:8">
      <c r="A332" s="82">
        <f>Riesgo!E336</f>
        <v>20289075.513481513</v>
      </c>
      <c r="F332" s="82">
        <f t="shared" si="15"/>
        <v>-27836.322820100933</v>
      </c>
      <c r="G332" s="49">
        <f t="shared" si="16"/>
        <v>-21569277266344.32</v>
      </c>
      <c r="H332" s="49">
        <f t="shared" si="17"/>
        <v>6.0040936498222464E+17</v>
      </c>
    </row>
    <row r="333" spans="1:8">
      <c r="A333" s="82">
        <f>Riesgo!E337</f>
        <v>20334593.309989665</v>
      </c>
      <c r="F333" s="82">
        <f t="shared" si="15"/>
        <v>17681.473688051105</v>
      </c>
      <c r="G333" s="49">
        <f t="shared" si="16"/>
        <v>5527838894036.7598</v>
      </c>
      <c r="H333" s="49">
        <f t="shared" si="17"/>
        <v>9.774033795669648E+16</v>
      </c>
    </row>
    <row r="334" spans="1:8">
      <c r="A334" s="82">
        <f>Riesgo!E338</f>
        <v>20320153.840879265</v>
      </c>
      <c r="F334" s="82">
        <f t="shared" si="15"/>
        <v>3242.0045776516199</v>
      </c>
      <c r="G334" s="49">
        <f t="shared" si="16"/>
        <v>34075392829.304768</v>
      </c>
      <c r="H334" s="49">
        <f t="shared" si="17"/>
        <v>110472579537883.25</v>
      </c>
    </row>
    <row r="335" spans="1:8">
      <c r="A335" s="82">
        <f>Riesgo!E339</f>
        <v>20354865.392915342</v>
      </c>
      <c r="F335" s="82">
        <f t="shared" si="15"/>
        <v>37953.556613728404</v>
      </c>
      <c r="G335" s="49">
        <f t="shared" si="16"/>
        <v>54671053047140.25</v>
      </c>
      <c r="H335" s="49">
        <f t="shared" si="17"/>
        <v>2.0749609069567864E+18</v>
      </c>
    </row>
    <row r="336" spans="1:8">
      <c r="A336" s="82">
        <f>Riesgo!E340</f>
        <v>20324156.67194806</v>
      </c>
      <c r="F336" s="82">
        <f t="shared" si="15"/>
        <v>7244.8356464467943</v>
      </c>
      <c r="G336" s="49">
        <f t="shared" si="16"/>
        <v>380264350945.75348</v>
      </c>
      <c r="H336" s="49">
        <f t="shared" si="17"/>
        <v>2754952724804748.5</v>
      </c>
    </row>
    <row r="337" spans="1:8">
      <c r="A337" s="82">
        <f>Riesgo!E341</f>
        <v>20333160.410998292</v>
      </c>
      <c r="F337" s="82">
        <f t="shared" si="15"/>
        <v>16248.574696678668</v>
      </c>
      <c r="G337" s="49">
        <f t="shared" si="16"/>
        <v>4289886616557.353</v>
      </c>
      <c r="H337" s="49">
        <f t="shared" si="17"/>
        <v>6.9704543129414272E+16</v>
      </c>
    </row>
    <row r="338" spans="1:8">
      <c r="A338" s="82">
        <f>Riesgo!E342</f>
        <v>20282537.690758102</v>
      </c>
      <c r="F338" s="82">
        <f t="shared" si="15"/>
        <v>-34374.145543511957</v>
      </c>
      <c r="G338" s="49">
        <f t="shared" si="16"/>
        <v>-40615867578169.812</v>
      </c>
      <c r="H338" s="49">
        <f t="shared" si="17"/>
        <v>1.3961357435080174E+18</v>
      </c>
    </row>
    <row r="339" spans="1:8">
      <c r="A339" s="82">
        <f>Riesgo!E343</f>
        <v>20255576.440706313</v>
      </c>
      <c r="F339" s="82">
        <f t="shared" si="15"/>
        <v>-61335.395595300943</v>
      </c>
      <c r="G339" s="49">
        <f t="shared" si="16"/>
        <v>-230745644466642.37</v>
      </c>
      <c r="H339" s="49">
        <f t="shared" si="17"/>
        <v>1.4152875385254173E+19</v>
      </c>
    </row>
    <row r="340" spans="1:8">
      <c r="A340" s="82">
        <f>Riesgo!E344</f>
        <v>20349328.201002803</v>
      </c>
      <c r="F340" s="82">
        <f t="shared" si="15"/>
        <v>32416.364701189101</v>
      </c>
      <c r="G340" s="49">
        <f t="shared" si="16"/>
        <v>34063787061038.187</v>
      </c>
      <c r="H340" s="49">
        <f t="shared" si="17"/>
        <v>1.1042241444742604E+18</v>
      </c>
    </row>
    <row r="341" spans="1:8">
      <c r="A341" s="82">
        <f>Riesgo!E345</f>
        <v>20261262.627847001</v>
      </c>
      <c r="F341" s="82">
        <f t="shared" si="15"/>
        <v>-55649.208454612643</v>
      </c>
      <c r="G341" s="49">
        <f t="shared" si="16"/>
        <v>-172336383165441.41</v>
      </c>
      <c r="H341" s="49">
        <f t="shared" si="17"/>
        <v>9.5903833110876467E+18</v>
      </c>
    </row>
    <row r="342" spans="1:8">
      <c r="A342" s="82">
        <f>Riesgo!E346</f>
        <v>20341699.628250379</v>
      </c>
      <c r="F342" s="82">
        <f t="shared" si="15"/>
        <v>24787.791948765516</v>
      </c>
      <c r="G342" s="49">
        <f t="shared" si="16"/>
        <v>15230477767003.498</v>
      </c>
      <c r="H342" s="49">
        <f t="shared" si="17"/>
        <v>3.775299141687815E+17</v>
      </c>
    </row>
    <row r="343" spans="1:8">
      <c r="A343" s="82">
        <f>Riesgo!E347</f>
        <v>20317816.086445495</v>
      </c>
      <c r="F343" s="82">
        <f t="shared" si="15"/>
        <v>904.2501438818872</v>
      </c>
      <c r="G343" s="49">
        <f t="shared" si="16"/>
        <v>739376698.45855296</v>
      </c>
      <c r="H343" s="49">
        <f t="shared" si="17"/>
        <v>668581485964.06128</v>
      </c>
    </row>
    <row r="344" spans="1:8">
      <c r="A344" s="82">
        <f>Riesgo!E348</f>
        <v>20257387.014523</v>
      </c>
      <c r="F344" s="82">
        <f t="shared" si="15"/>
        <v>-59524.821778614074</v>
      </c>
      <c r="G344" s="49">
        <f t="shared" si="16"/>
        <v>-210908610898052.44</v>
      </c>
      <c r="H344" s="49">
        <f t="shared" si="17"/>
        <v>1.2554297475281633E+19</v>
      </c>
    </row>
    <row r="345" spans="1:8">
      <c r="A345" s="82">
        <f>Riesgo!E349</f>
        <v>20220781.90838943</v>
      </c>
      <c r="F345" s="82">
        <f t="shared" si="15"/>
        <v>-96129.927912183106</v>
      </c>
      <c r="G345" s="49">
        <f t="shared" si="16"/>
        <v>-888333110912946.5</v>
      </c>
      <c r="H345" s="49">
        <f t="shared" si="17"/>
        <v>8.5395397914066895E+19</v>
      </c>
    </row>
    <row r="346" spans="1:8">
      <c r="A346" s="82">
        <f>Riesgo!E350</f>
        <v>20321148.116276708</v>
      </c>
      <c r="F346" s="82">
        <f t="shared" si="15"/>
        <v>4236.2799750939012</v>
      </c>
      <c r="G346" s="49">
        <f t="shared" si="16"/>
        <v>76024568616.069519</v>
      </c>
      <c r="H346" s="49">
        <f t="shared" si="17"/>
        <v>322061357643407.56</v>
      </c>
    </row>
    <row r="347" spans="1:8">
      <c r="A347" s="82">
        <f>Riesgo!E351</f>
        <v>20348748.964599032</v>
      </c>
      <c r="F347" s="82">
        <f t="shared" si="15"/>
        <v>31837.128297418356</v>
      </c>
      <c r="G347" s="49">
        <f t="shared" si="16"/>
        <v>32270200419524.523</v>
      </c>
      <c r="H347" s="49">
        <f t="shared" si="17"/>
        <v>1.0273905109398058E+18</v>
      </c>
    </row>
    <row r="348" spans="1:8">
      <c r="A348" s="82">
        <f>Riesgo!E352</f>
        <v>20351369.037071601</v>
      </c>
      <c r="F348" s="82">
        <f t="shared" si="15"/>
        <v>34457.200769986957</v>
      </c>
      <c r="G348" s="49">
        <f t="shared" si="16"/>
        <v>40910989159650.687</v>
      </c>
      <c r="H348" s="49">
        <f t="shared" si="17"/>
        <v>1.4096781671728435E+18</v>
      </c>
    </row>
    <row r="349" spans="1:8">
      <c r="A349" s="82">
        <f>Riesgo!E353</f>
        <v>20298527.494334288</v>
      </c>
      <c r="F349" s="82">
        <f t="shared" si="15"/>
        <v>-18384.341967325658</v>
      </c>
      <c r="G349" s="49">
        <f t="shared" si="16"/>
        <v>-6213613979138.4766</v>
      </c>
      <c r="H349" s="49">
        <f t="shared" si="17"/>
        <v>1.1423320424543686E+17</v>
      </c>
    </row>
    <row r="350" spans="1:8">
      <c r="A350" s="82">
        <f>Riesgo!E354</f>
        <v>20334121.418937877</v>
      </c>
      <c r="F350" s="82">
        <f t="shared" si="15"/>
        <v>17209.582636263222</v>
      </c>
      <c r="G350" s="49">
        <f t="shared" si="16"/>
        <v>5096957520485.2344</v>
      </c>
      <c r="H350" s="49">
        <f t="shared" si="17"/>
        <v>8.7716511642313936E+16</v>
      </c>
    </row>
    <row r="351" spans="1:8">
      <c r="A351" s="82">
        <f>Riesgo!E355</f>
        <v>20337072.475399259</v>
      </c>
      <c r="F351" s="82">
        <f t="shared" si="15"/>
        <v>20160.639097645879</v>
      </c>
      <c r="G351" s="49">
        <f t="shared" si="16"/>
        <v>8194319357635.6172</v>
      </c>
      <c r="H351" s="49">
        <f t="shared" si="17"/>
        <v>1.6520271522014509E+17</v>
      </c>
    </row>
    <row r="352" spans="1:8">
      <c r="A352" s="82">
        <f>Riesgo!E356</f>
        <v>20325458.208751015</v>
      </c>
      <c r="F352" s="82">
        <f t="shared" si="15"/>
        <v>8546.3724494017661</v>
      </c>
      <c r="G352" s="49">
        <f t="shared" si="16"/>
        <v>624231163430.95618</v>
      </c>
      <c r="H352" s="49">
        <f t="shared" si="17"/>
        <v>5334912017204335</v>
      </c>
    </row>
    <row r="353" spans="1:8">
      <c r="A353" s="82">
        <f>Riesgo!E357</f>
        <v>20352859.388746832</v>
      </c>
      <c r="F353" s="82">
        <f t="shared" si="15"/>
        <v>35947.552445217967</v>
      </c>
      <c r="G353" s="49">
        <f t="shared" si="16"/>
        <v>46452380843305.836</v>
      </c>
      <c r="H353" s="49">
        <f t="shared" si="17"/>
        <v>1.669849396569975E+18</v>
      </c>
    </row>
    <row r="354" spans="1:8">
      <c r="A354" s="82">
        <f>Riesgo!E358</f>
        <v>20306105.868893955</v>
      </c>
      <c r="F354" s="82">
        <f t="shared" si="15"/>
        <v>-10805.967407658696</v>
      </c>
      <c r="G354" s="49">
        <f t="shared" si="16"/>
        <v>-1261801269262.9451</v>
      </c>
      <c r="H354" s="49">
        <f t="shared" si="17"/>
        <v>1.3634983390597758E+16</v>
      </c>
    </row>
    <row r="355" spans="1:8">
      <c r="A355" s="82">
        <f>Riesgo!E359</f>
        <v>20305649.970798638</v>
      </c>
      <c r="F355" s="82">
        <f t="shared" si="15"/>
        <v>-11261.865502975881</v>
      </c>
      <c r="G355" s="49">
        <f t="shared" si="16"/>
        <v>-1428338061499.6301</v>
      </c>
      <c r="H355" s="49">
        <f t="shared" si="17"/>
        <v>1.6085751141390128E+16</v>
      </c>
    </row>
    <row r="356" spans="1:8">
      <c r="A356" s="82">
        <f>Riesgo!E360</f>
        <v>20286071.151292287</v>
      </c>
      <c r="F356" s="82">
        <f t="shared" si="15"/>
        <v>-30840.685009326786</v>
      </c>
      <c r="G356" s="49">
        <f t="shared" si="16"/>
        <v>-29334051296034.473</v>
      </c>
      <c r="H356" s="49">
        <f t="shared" si="17"/>
        <v>9.0468223606843341E+17</v>
      </c>
    </row>
    <row r="357" spans="1:8">
      <c r="A357" s="82">
        <f>Riesgo!E361</f>
        <v>20357933.298865475</v>
      </c>
      <c r="F357" s="82">
        <f t="shared" si="15"/>
        <v>41021.462563861161</v>
      </c>
      <c r="G357" s="49">
        <f t="shared" si="16"/>
        <v>69029292378361.031</v>
      </c>
      <c r="H357" s="49">
        <f t="shared" si="17"/>
        <v>2.8316825331087636E+18</v>
      </c>
    </row>
    <row r="358" spans="1:8">
      <c r="A358" s="82">
        <f>Riesgo!E362</f>
        <v>20277347.141898513</v>
      </c>
      <c r="F358" s="82">
        <f t="shared" si="15"/>
        <v>-39564.694403100759</v>
      </c>
      <c r="G358" s="49">
        <f t="shared" si="16"/>
        <v>-61933189563930.039</v>
      </c>
      <c r="H358" s="49">
        <f t="shared" si="17"/>
        <v>2.4503677185062011E+18</v>
      </c>
    </row>
    <row r="359" spans="1:8">
      <c r="A359" s="82">
        <f>Riesgo!E363</f>
        <v>20341845.850857634</v>
      </c>
      <c r="F359" s="82">
        <f t="shared" si="15"/>
        <v>24934.014556020498</v>
      </c>
      <c r="G359" s="49">
        <f t="shared" si="16"/>
        <v>15501603561143.896</v>
      </c>
      <c r="H359" s="49">
        <f t="shared" si="17"/>
        <v>3.8651720883522112E+17</v>
      </c>
    </row>
    <row r="360" spans="1:8">
      <c r="A360" s="82">
        <f>Riesgo!E364</f>
        <v>20320608.043349538</v>
      </c>
      <c r="F360" s="82">
        <f t="shared" si="15"/>
        <v>3696.2070479243994</v>
      </c>
      <c r="G360" s="49">
        <f t="shared" si="16"/>
        <v>50497383093.676308</v>
      </c>
      <c r="H360" s="49">
        <f t="shared" si="17"/>
        <v>186648783292584.78</v>
      </c>
    </row>
    <row r="361" spans="1:8">
      <c r="A361" s="82">
        <f>Riesgo!E365</f>
        <v>20284516.396681808</v>
      </c>
      <c r="F361" s="82">
        <f t="shared" si="15"/>
        <v>-32395.439619805664</v>
      </c>
      <c r="G361" s="49">
        <f t="shared" si="16"/>
        <v>-33997864107241.703</v>
      </c>
      <c r="H361" s="49">
        <f t="shared" si="17"/>
        <v>1.1013757538885068E+18</v>
      </c>
    </row>
    <row r="362" spans="1:8">
      <c r="A362" s="82">
        <f>Riesgo!E366</f>
        <v>20359201.767110329</v>
      </c>
      <c r="F362" s="82">
        <f t="shared" si="15"/>
        <v>42289.930808715522</v>
      </c>
      <c r="G362" s="49">
        <f t="shared" si="16"/>
        <v>75632929755373.891</v>
      </c>
      <c r="H362" s="49">
        <f t="shared" si="17"/>
        <v>3.1985113662152033E+18</v>
      </c>
    </row>
    <row r="363" spans="1:8">
      <c r="A363" s="82">
        <f>Riesgo!E367</f>
        <v>20278226.04434013</v>
      </c>
      <c r="F363" s="82">
        <f t="shared" si="15"/>
        <v>-38685.791961483657</v>
      </c>
      <c r="G363" s="49">
        <f t="shared" si="16"/>
        <v>-57896788722431.648</v>
      </c>
      <c r="H363" s="49">
        <f t="shared" si="17"/>
        <v>2.239783123753964E+18</v>
      </c>
    </row>
    <row r="364" spans="1:8">
      <c r="A364" s="82">
        <f>Riesgo!E368</f>
        <v>20302179.782785147</v>
      </c>
      <c r="F364" s="82">
        <f t="shared" si="15"/>
        <v>-14732.053516466171</v>
      </c>
      <c r="G364" s="49">
        <f t="shared" si="16"/>
        <v>-3197347675623.3789</v>
      </c>
      <c r="H364" s="49">
        <f t="shared" si="17"/>
        <v>4.7103497068032336E+16</v>
      </c>
    </row>
    <row r="365" spans="1:8">
      <c r="A365" s="82">
        <f>Riesgo!E369</f>
        <v>20328630.459958855</v>
      </c>
      <c r="F365" s="82">
        <f t="shared" si="15"/>
        <v>11718.623657241464</v>
      </c>
      <c r="G365" s="49">
        <f t="shared" si="16"/>
        <v>1609273357884.1699</v>
      </c>
      <c r="H365" s="49">
        <f t="shared" si="17"/>
        <v>1.8858468842669844E+16</v>
      </c>
    </row>
    <row r="366" spans="1:8">
      <c r="A366" s="82">
        <f>Riesgo!E370</f>
        <v>20258776.090179909</v>
      </c>
      <c r="F366" s="82">
        <f t="shared" si="15"/>
        <v>-58135.746121704578</v>
      </c>
      <c r="G366" s="49">
        <f t="shared" si="16"/>
        <v>-196485158661300.75</v>
      </c>
      <c r="H366" s="49">
        <f t="shared" si="17"/>
        <v>1.1422811300616223E+19</v>
      </c>
    </row>
    <row r="367" spans="1:8">
      <c r="A367" s="82">
        <f>Riesgo!E371</f>
        <v>20358655.683250643</v>
      </c>
      <c r="F367" s="82">
        <f t="shared" si="15"/>
        <v>41743.846949029714</v>
      </c>
      <c r="G367" s="49">
        <f t="shared" si="16"/>
        <v>72740688659515.891</v>
      </c>
      <c r="H367" s="49">
        <f t="shared" si="17"/>
        <v>3.0364761743698529E+18</v>
      </c>
    </row>
    <row r="368" spans="1:8">
      <c r="A368" s="82">
        <f>Riesgo!E372</f>
        <v>20352539.660764363</v>
      </c>
      <c r="F368" s="82">
        <f t="shared" si="15"/>
        <v>35627.824462749064</v>
      </c>
      <c r="G368" s="49">
        <f t="shared" si="16"/>
        <v>45223889539508.352</v>
      </c>
      <c r="H368" s="49">
        <f t="shared" si="17"/>
        <v>1.6112287980363571E+18</v>
      </c>
    </row>
    <row r="369" spans="1:8">
      <c r="A369" s="82">
        <f>Riesgo!E373</f>
        <v>20315345.104130231</v>
      </c>
      <c r="F369" s="82">
        <f t="shared" si="15"/>
        <v>-1566.732171382755</v>
      </c>
      <c r="G369" s="49">
        <f t="shared" si="16"/>
        <v>-3845778649.5231199</v>
      </c>
      <c r="H369" s="49">
        <f t="shared" si="17"/>
        <v>6025305134224.7969</v>
      </c>
    </row>
    <row r="370" spans="1:8">
      <c r="A370" s="82">
        <f>Riesgo!E374</f>
        <v>20303999.34569652</v>
      </c>
      <c r="F370" s="82">
        <f t="shared" si="15"/>
        <v>-12912.490605093539</v>
      </c>
      <c r="G370" s="49">
        <f t="shared" si="16"/>
        <v>-2152930724518.4158</v>
      </c>
      <c r="H370" s="49">
        <f t="shared" si="17"/>
        <v>2.7799697753761268E+16</v>
      </c>
    </row>
    <row r="371" spans="1:8">
      <c r="A371" s="82">
        <f>Riesgo!E375</f>
        <v>20323312.062371265</v>
      </c>
      <c r="F371" s="82">
        <f t="shared" si="15"/>
        <v>6400.2260696515441</v>
      </c>
      <c r="G371" s="49">
        <f t="shared" si="16"/>
        <v>262171780420.05707</v>
      </c>
      <c r="H371" s="49">
        <f t="shared" si="17"/>
        <v>1677958663771409.5</v>
      </c>
    </row>
    <row r="372" spans="1:8">
      <c r="A372" s="82">
        <f>Riesgo!E376</f>
        <v>20321946.342782032</v>
      </c>
      <c r="F372" s="82">
        <f t="shared" si="15"/>
        <v>5034.5064804181457</v>
      </c>
      <c r="G372" s="49">
        <f t="shared" si="16"/>
        <v>127605887575.99294</v>
      </c>
      <c r="H372" s="49">
        <f t="shared" si="17"/>
        <v>642432667940845.75</v>
      </c>
    </row>
    <row r="373" spans="1:8">
      <c r="A373" s="82">
        <f>Riesgo!E377</f>
        <v>20314464.17389866</v>
      </c>
      <c r="F373" s="82">
        <f t="shared" si="15"/>
        <v>-2447.6624029539526</v>
      </c>
      <c r="G373" s="49">
        <f t="shared" si="16"/>
        <v>-14664070871.465458</v>
      </c>
      <c r="H373" s="49">
        <f t="shared" si="17"/>
        <v>35892694946338.203</v>
      </c>
    </row>
    <row r="374" spans="1:8">
      <c r="A374" s="82">
        <f>Riesgo!E378</f>
        <v>20236670.506435771</v>
      </c>
      <c r="F374" s="82">
        <f t="shared" si="15"/>
        <v>-80241.329865843058</v>
      </c>
      <c r="G374" s="49">
        <f t="shared" si="16"/>
        <v>-516647525104258.69</v>
      </c>
      <c r="H374" s="49">
        <f t="shared" si="17"/>
        <v>4.145648448626226E+19</v>
      </c>
    </row>
    <row r="375" spans="1:8">
      <c r="A375" s="82">
        <f>Riesgo!E379</f>
        <v>20327484.679931469</v>
      </c>
      <c r="F375" s="82">
        <f t="shared" si="15"/>
        <v>10572.843629855663</v>
      </c>
      <c r="G375" s="49">
        <f t="shared" si="16"/>
        <v>1181885562221.1543</v>
      </c>
      <c r="H375" s="49">
        <f t="shared" si="17"/>
        <v>1.249589123774831E+16</v>
      </c>
    </row>
    <row r="376" spans="1:8">
      <c r="A376" s="82">
        <f>Riesgo!E380</f>
        <v>20314142.366850466</v>
      </c>
      <c r="F376" s="82">
        <f t="shared" si="15"/>
        <v>-2769.4694511480629</v>
      </c>
      <c r="G376" s="49">
        <f t="shared" si="16"/>
        <v>-21241722794.1087</v>
      </c>
      <c r="H376" s="49">
        <f t="shared" si="17"/>
        <v>58828302368039.516</v>
      </c>
    </row>
    <row r="377" spans="1:8">
      <c r="A377" s="82">
        <f>Riesgo!E381</f>
        <v>20376775.458670519</v>
      </c>
      <c r="F377" s="82">
        <f t="shared" si="15"/>
        <v>59863.622368905693</v>
      </c>
      <c r="G377" s="49">
        <f t="shared" si="16"/>
        <v>214530466842200.56</v>
      </c>
      <c r="H377" s="49">
        <f t="shared" si="17"/>
        <v>1.284257085366654E+19</v>
      </c>
    </row>
    <row r="378" spans="1:8">
      <c r="A378" s="82">
        <f>Riesgo!E382</f>
        <v>20324515.133106451</v>
      </c>
      <c r="F378" s="82">
        <f t="shared" si="15"/>
        <v>7603.2968048378825</v>
      </c>
      <c r="G378" s="49">
        <f t="shared" si="16"/>
        <v>439547518189.56573</v>
      </c>
      <c r="H378" s="49">
        <f t="shared" si="17"/>
        <v>3342010240625146</v>
      </c>
    </row>
    <row r="379" spans="1:8">
      <c r="A379" s="82">
        <f>Riesgo!E383</f>
        <v>20325132.821648322</v>
      </c>
      <c r="F379" s="82">
        <f t="shared" si="15"/>
        <v>8220.9853467084467</v>
      </c>
      <c r="G379" s="49">
        <f t="shared" si="16"/>
        <v>555612006845.15637</v>
      </c>
      <c r="H379" s="49">
        <f t="shared" si="17"/>
        <v>4567678166729303</v>
      </c>
    </row>
    <row r="380" spans="1:8">
      <c r="A380" s="82">
        <f>Riesgo!E384</f>
        <v>20260910.92843245</v>
      </c>
      <c r="F380" s="82">
        <f t="shared" si="15"/>
        <v>-56000.907869163901</v>
      </c>
      <c r="G380" s="49">
        <f t="shared" si="16"/>
        <v>-175624541371564.75</v>
      </c>
      <c r="H380" s="49">
        <f t="shared" si="17"/>
        <v>9.8351337609131622E+18</v>
      </c>
    </row>
    <row r="381" spans="1:8">
      <c r="A381" s="82">
        <f>Riesgo!E385</f>
        <v>20306708.537606701</v>
      </c>
      <c r="F381" s="82">
        <f t="shared" si="15"/>
        <v>-10203.298694912344</v>
      </c>
      <c r="G381" s="49">
        <f t="shared" si="16"/>
        <v>-1062237921662.4119</v>
      </c>
      <c r="H381" s="49">
        <f t="shared" si="17"/>
        <v>1.0838330799784488E+16</v>
      </c>
    </row>
    <row r="382" spans="1:8">
      <c r="A382" s="82">
        <f>Riesgo!E386</f>
        <v>20305709.527408123</v>
      </c>
      <c r="F382" s="82">
        <f t="shared" si="15"/>
        <v>-11202.308893490583</v>
      </c>
      <c r="G382" s="49">
        <f t="shared" si="16"/>
        <v>-1405797061931.9202</v>
      </c>
      <c r="H382" s="49">
        <f t="shared" si="17"/>
        <v>1.5748172929322882E+16</v>
      </c>
    </row>
    <row r="383" spans="1:8">
      <c r="A383" s="82">
        <f>Riesgo!E387</f>
        <v>20286973.368846551</v>
      </c>
      <c r="F383" s="82">
        <f t="shared" si="15"/>
        <v>-29938.467455063015</v>
      </c>
      <c r="G383" s="49">
        <f t="shared" si="16"/>
        <v>-26834202658560.066</v>
      </c>
      <c r="H383" s="49">
        <f t="shared" si="17"/>
        <v>8.0337490297586598E+17</v>
      </c>
    </row>
    <row r="384" spans="1:8">
      <c r="A384" s="82">
        <f>Riesgo!E388</f>
        <v>20323291.10782725</v>
      </c>
      <c r="F384" s="82">
        <f t="shared" si="15"/>
        <v>6379.2715256363153</v>
      </c>
      <c r="G384" s="49">
        <f t="shared" si="16"/>
        <v>259605125821.06348</v>
      </c>
      <c r="H384" s="49">
        <f t="shared" si="17"/>
        <v>1656091587059543</v>
      </c>
    </row>
    <row r="385" spans="1:8">
      <c r="A385" s="82">
        <f>Riesgo!E389</f>
        <v>20309285.447582968</v>
      </c>
      <c r="F385" s="82">
        <f t="shared" si="15"/>
        <v>-7626.3887186460197</v>
      </c>
      <c r="G385" s="49">
        <f t="shared" si="16"/>
        <v>-443564532653.10498</v>
      </c>
      <c r="H385" s="49">
        <f t="shared" si="17"/>
        <v>3382795547817133.5</v>
      </c>
    </row>
    <row r="386" spans="1:8">
      <c r="A386" s="82">
        <f>Riesgo!E390</f>
        <v>20268634.282923132</v>
      </c>
      <c r="F386" s="82">
        <f t="shared" si="15"/>
        <v>-48277.553378481418</v>
      </c>
      <c r="G386" s="49">
        <f t="shared" si="16"/>
        <v>-112521563500050.27</v>
      </c>
      <c r="H386" s="49">
        <f t="shared" si="17"/>
        <v>5.4322657881038623E+18</v>
      </c>
    </row>
    <row r="387" spans="1:8">
      <c r="A387" s="82">
        <f>Riesgo!E391</f>
        <v>20374549.169168185</v>
      </c>
      <c r="F387" s="82">
        <f t="shared" ref="F387:F450" si="18">A387-$D$4</f>
        <v>57637.332866571844</v>
      </c>
      <c r="G387" s="49">
        <f t="shared" ref="G387:G450" si="19">IF(A387=0,0,(A387-D$4)^3)</f>
        <v>191474801365002.31</v>
      </c>
      <c r="H387" s="49">
        <f t="shared" ref="H387:H450" si="20">IF(A387=0,0,(A387-D$4)^4)</f>
        <v>1.1036096861835364E+19</v>
      </c>
    </row>
    <row r="388" spans="1:8">
      <c r="A388" s="82">
        <f>Riesgo!E392</f>
        <v>20354601.815815117</v>
      </c>
      <c r="F388" s="82">
        <f t="shared" si="18"/>
        <v>37689.979513503611</v>
      </c>
      <c r="G388" s="49">
        <f t="shared" si="19"/>
        <v>53539918303624.398</v>
      </c>
      <c r="H388" s="49">
        <f t="shared" si="20"/>
        <v>2.0179184240182605E+18</v>
      </c>
    </row>
    <row r="389" spans="1:8">
      <c r="A389" s="82">
        <f>Riesgo!E393</f>
        <v>20335234.04005656</v>
      </c>
      <c r="F389" s="82">
        <f t="shared" si="18"/>
        <v>18322.203754946589</v>
      </c>
      <c r="G389" s="49">
        <f t="shared" si="19"/>
        <v>6150821523498.4727</v>
      </c>
      <c r="H389" s="49">
        <f t="shared" si="20"/>
        <v>1.1269660521385E+17</v>
      </c>
    </row>
    <row r="390" spans="1:8">
      <c r="A390" s="82">
        <f>Riesgo!E394</f>
        <v>20264891.781242415</v>
      </c>
      <c r="F390" s="82">
        <f t="shared" si="18"/>
        <v>-52020.05505919829</v>
      </c>
      <c r="G390" s="49">
        <f t="shared" si="19"/>
        <v>-140770749392325.09</v>
      </c>
      <c r="H390" s="49">
        <f t="shared" si="20"/>
        <v>7.3229021341133548E+18</v>
      </c>
    </row>
    <row r="391" spans="1:8">
      <c r="A391" s="82">
        <f>Riesgo!E395</f>
        <v>20257873.49232474</v>
      </c>
      <c r="F391" s="82">
        <f t="shared" si="18"/>
        <v>-59038.343976873904</v>
      </c>
      <c r="G391" s="49">
        <f t="shared" si="19"/>
        <v>-205779686442989.41</v>
      </c>
      <c r="H391" s="49">
        <f t="shared" si="20"/>
        <v>1.2148891911674464E+19</v>
      </c>
    </row>
    <row r="392" spans="1:8">
      <c r="A392" s="82">
        <f>Riesgo!E396</f>
        <v>20330428.020284086</v>
      </c>
      <c r="F392" s="82">
        <f t="shared" si="18"/>
        <v>13516.183982472867</v>
      </c>
      <c r="G392" s="49">
        <f t="shared" si="19"/>
        <v>2469234204468.1611</v>
      </c>
      <c r="H392" s="49">
        <f t="shared" si="20"/>
        <v>3.3374623803406684E+16</v>
      </c>
    </row>
    <row r="393" spans="1:8">
      <c r="A393" s="82">
        <f>Riesgo!E397</f>
        <v>20260261.967148822</v>
      </c>
      <c r="F393" s="82">
        <f t="shared" si="18"/>
        <v>-56649.869152791798</v>
      </c>
      <c r="G393" s="49">
        <f t="shared" si="19"/>
        <v>-181801194874495.84</v>
      </c>
      <c r="H393" s="49">
        <f t="shared" si="20"/>
        <v>1.0299013901461393E+19</v>
      </c>
    </row>
    <row r="394" spans="1:8">
      <c r="A394" s="82">
        <f>Riesgo!E398</f>
        <v>20263992.507867508</v>
      </c>
      <c r="F394" s="82">
        <f t="shared" si="18"/>
        <v>-52919.328434105963</v>
      </c>
      <c r="G394" s="49">
        <f t="shared" si="19"/>
        <v>-148198214945553.78</v>
      </c>
      <c r="H394" s="49">
        <f t="shared" si="20"/>
        <v>7.8425500100519916E+18</v>
      </c>
    </row>
    <row r="395" spans="1:8">
      <c r="A395" s="82">
        <f>Riesgo!E399</f>
        <v>20345864.85794251</v>
      </c>
      <c r="F395" s="82">
        <f t="shared" si="18"/>
        <v>28953.021640896797</v>
      </c>
      <c r="G395" s="49">
        <f t="shared" si="19"/>
        <v>24270665502364.461</v>
      </c>
      <c r="H395" s="49">
        <f t="shared" si="20"/>
        <v>7.0270910352892557E+17</v>
      </c>
    </row>
    <row r="396" spans="1:8">
      <c r="A396" s="82">
        <f>Riesgo!E400</f>
        <v>20273489.935198553</v>
      </c>
      <c r="F396" s="82">
        <f t="shared" si="18"/>
        <v>-43421.901103060693</v>
      </c>
      <c r="G396" s="49">
        <f t="shared" si="19"/>
        <v>-81870322587060.687</v>
      </c>
      <c r="H396" s="49">
        <f t="shared" si="20"/>
        <v>3.5549650506510249E+18</v>
      </c>
    </row>
    <row r="397" spans="1:8">
      <c r="A397" s="82">
        <f>Riesgo!E401</f>
        <v>20358361.443638481</v>
      </c>
      <c r="F397" s="82">
        <f t="shared" si="18"/>
        <v>41449.607336867601</v>
      </c>
      <c r="G397" s="49">
        <f t="shared" si="19"/>
        <v>71213324737644.469</v>
      </c>
      <c r="H397" s="49">
        <f t="shared" si="20"/>
        <v>2.9517643475282028E+18</v>
      </c>
    </row>
    <row r="398" spans="1:8">
      <c r="A398" s="82">
        <f>Riesgo!E402</f>
        <v>20340049.262966923</v>
      </c>
      <c r="F398" s="82">
        <f t="shared" si="18"/>
        <v>23137.426665309817</v>
      </c>
      <c r="G398" s="49">
        <f t="shared" si="19"/>
        <v>12386401853394.154</v>
      </c>
      <c r="H398" s="49">
        <f t="shared" si="20"/>
        <v>2.8658946452996486E+17</v>
      </c>
    </row>
    <row r="399" spans="1:8">
      <c r="A399" s="82">
        <f>Riesgo!E403</f>
        <v>20345891.073510852</v>
      </c>
      <c r="F399" s="82">
        <f t="shared" si="18"/>
        <v>28979.237209238112</v>
      </c>
      <c r="G399" s="49">
        <f t="shared" si="19"/>
        <v>24336652975089.832</v>
      </c>
      <c r="H399" s="49">
        <f t="shared" si="20"/>
        <v>7.0525763944403866E+17</v>
      </c>
    </row>
    <row r="400" spans="1:8">
      <c r="A400" s="82">
        <f>Riesgo!E404</f>
        <v>20242945.355553199</v>
      </c>
      <c r="F400" s="82">
        <f t="shared" si="18"/>
        <v>-73966.480748414993</v>
      </c>
      <c r="G400" s="49">
        <f t="shared" si="19"/>
        <v>-404673595123231.62</v>
      </c>
      <c r="H400" s="49">
        <f t="shared" si="20"/>
        <v>2.9932281683074396E+19</v>
      </c>
    </row>
    <row r="401" spans="1:8">
      <c r="A401" s="82">
        <f>Riesgo!E405</f>
        <v>20274527.311330151</v>
      </c>
      <c r="F401" s="82">
        <f t="shared" si="18"/>
        <v>-42384.524971462786</v>
      </c>
      <c r="G401" s="49">
        <f t="shared" si="19"/>
        <v>-76141593295796.75</v>
      </c>
      <c r="H401" s="49">
        <f t="shared" si="20"/>
        <v>3.2272252624126607E+18</v>
      </c>
    </row>
    <row r="402" spans="1:8">
      <c r="A402" s="82">
        <f>Riesgo!E406</f>
        <v>20275184.721396353</v>
      </c>
      <c r="F402" s="82">
        <f t="shared" si="18"/>
        <v>-41727.114905260503</v>
      </c>
      <c r="G402" s="49">
        <f t="shared" si="19"/>
        <v>-72653254508543.391</v>
      </c>
      <c r="H402" s="49">
        <f t="shared" si="20"/>
        <v>3.031610699119126E+18</v>
      </c>
    </row>
    <row r="403" spans="1:8">
      <c r="A403" s="82">
        <f>Riesgo!E407</f>
        <v>20331437.521462146</v>
      </c>
      <c r="F403" s="82">
        <f t="shared" si="18"/>
        <v>14525.685160532594</v>
      </c>
      <c r="G403" s="49">
        <f t="shared" si="19"/>
        <v>3064854630096.1533</v>
      </c>
      <c r="H403" s="49">
        <f t="shared" si="20"/>
        <v>4.4519113419577312E+16</v>
      </c>
    </row>
    <row r="404" spans="1:8">
      <c r="A404" s="82">
        <f>Riesgo!E408</f>
        <v>20290364.866736721</v>
      </c>
      <c r="F404" s="82">
        <f t="shared" si="18"/>
        <v>-26546.969564892352</v>
      </c>
      <c r="G404" s="49">
        <f t="shared" si="19"/>
        <v>-18708753622590.48</v>
      </c>
      <c r="H404" s="49">
        <f t="shared" si="20"/>
        <v>4.9666071301597894E+17</v>
      </c>
    </row>
    <row r="405" spans="1:8">
      <c r="A405" s="82">
        <f>Riesgo!E409</f>
        <v>20352560.566063367</v>
      </c>
      <c r="F405" s="82">
        <f t="shared" si="18"/>
        <v>35648.729761753231</v>
      </c>
      <c r="G405" s="49">
        <f t="shared" si="19"/>
        <v>45303544174457.797</v>
      </c>
      <c r="H405" s="49">
        <f t="shared" si="20"/>
        <v>1.615013803524896E+18</v>
      </c>
    </row>
    <row r="406" spans="1:8">
      <c r="A406" s="82">
        <f>Riesgo!E410</f>
        <v>20288351.974287387</v>
      </c>
      <c r="F406" s="82">
        <f t="shared" si="18"/>
        <v>-28559.862014226615</v>
      </c>
      <c r="G406" s="49">
        <f t="shared" si="19"/>
        <v>-23295300363573.777</v>
      </c>
      <c r="H406" s="49">
        <f t="shared" si="20"/>
        <v>6.6531056396363021E+17</v>
      </c>
    </row>
    <row r="407" spans="1:8">
      <c r="A407" s="82">
        <f>Riesgo!E411</f>
        <v>20273830.730571594</v>
      </c>
      <c r="F407" s="82">
        <f t="shared" si="18"/>
        <v>-43081.10573001951</v>
      </c>
      <c r="G407" s="49">
        <f t="shared" si="19"/>
        <v>-79957742597931.047</v>
      </c>
      <c r="H407" s="49">
        <f t="shared" si="20"/>
        <v>3.4446679627951524E+18</v>
      </c>
    </row>
    <row r="408" spans="1:8">
      <c r="A408" s="82">
        <f>Riesgo!E412</f>
        <v>20308680.58952168</v>
      </c>
      <c r="F408" s="82">
        <f t="shared" si="18"/>
        <v>-8231.2467799335718</v>
      </c>
      <c r="G408" s="49">
        <f t="shared" si="19"/>
        <v>-557695149443.24829</v>
      </c>
      <c r="H408" s="49">
        <f t="shared" si="20"/>
        <v>4590526403039309</v>
      </c>
    </row>
    <row r="409" spans="1:8">
      <c r="A409" s="82">
        <f>Riesgo!E413</f>
        <v>20326987.026580598</v>
      </c>
      <c r="F409" s="82">
        <f t="shared" si="18"/>
        <v>10075.190278984606</v>
      </c>
      <c r="G409" s="49">
        <f t="shared" si="19"/>
        <v>1022727116131.1066</v>
      </c>
      <c r="H409" s="49">
        <f t="shared" si="20"/>
        <v>1.0304170298498086E+16</v>
      </c>
    </row>
    <row r="410" spans="1:8">
      <c r="A410" s="82">
        <f>Riesgo!E414</f>
        <v>20324367.594587214</v>
      </c>
      <c r="F410" s="82">
        <f t="shared" si="18"/>
        <v>7455.758285600692</v>
      </c>
      <c r="G410" s="49">
        <f t="shared" si="19"/>
        <v>414453164008.60547</v>
      </c>
      <c r="H410" s="49">
        <f t="shared" si="20"/>
        <v>3090062611550583</v>
      </c>
    </row>
    <row r="411" spans="1:8">
      <c r="A411" s="82">
        <f>Riesgo!E415</f>
        <v>20332455.548868246</v>
      </c>
      <c r="F411" s="82">
        <f t="shared" si="18"/>
        <v>15543.712566632777</v>
      </c>
      <c r="G411" s="49">
        <f t="shared" si="19"/>
        <v>3755469767590.4385</v>
      </c>
      <c r="H411" s="49">
        <f t="shared" si="20"/>
        <v>5.8373942620104976E+16</v>
      </c>
    </row>
    <row r="412" spans="1:8">
      <c r="A412" s="82">
        <f>Riesgo!E416</f>
        <v>20296911.066013068</v>
      </c>
      <c r="F412" s="82">
        <f t="shared" si="18"/>
        <v>-20000.770288545638</v>
      </c>
      <c r="G412" s="49">
        <f t="shared" si="19"/>
        <v>-8000924381855.8896</v>
      </c>
      <c r="H412" s="49">
        <f t="shared" si="20"/>
        <v>1.6002465065752365E+17</v>
      </c>
    </row>
    <row r="413" spans="1:8">
      <c r="A413" s="82">
        <f>Riesgo!E417</f>
        <v>20261198.448388252</v>
      </c>
      <c r="F413" s="82">
        <f t="shared" si="18"/>
        <v>-55713.387913361192</v>
      </c>
      <c r="G413" s="49">
        <f t="shared" si="19"/>
        <v>-172933330554744.53</v>
      </c>
      <c r="H413" s="49">
        <f t="shared" si="20"/>
        <v>9.6347017283459994E+18</v>
      </c>
    </row>
    <row r="414" spans="1:8">
      <c r="A414" s="82">
        <f>Riesgo!E418</f>
        <v>20289576.417687479</v>
      </c>
      <c r="F414" s="82">
        <f t="shared" si="18"/>
        <v>-27335.418614134192</v>
      </c>
      <c r="G414" s="49">
        <f t="shared" si="19"/>
        <v>-20425711202982.902</v>
      </c>
      <c r="H414" s="49">
        <f t="shared" si="20"/>
        <v>5.583453662249481E+17</v>
      </c>
    </row>
    <row r="415" spans="1:8">
      <c r="A415" s="82">
        <f>Riesgo!E419</f>
        <v>20334648.249008257</v>
      </c>
      <c r="F415" s="82">
        <f t="shared" si="18"/>
        <v>17736.412706643343</v>
      </c>
      <c r="G415" s="49">
        <f t="shared" si="19"/>
        <v>5579526663376.3379</v>
      </c>
      <c r="H415" s="49">
        <f t="shared" si="20"/>
        <v>9.8960787609363424E+16</v>
      </c>
    </row>
    <row r="416" spans="1:8">
      <c r="A416" s="82">
        <f>Riesgo!E420</f>
        <v>20313990.765786987</v>
      </c>
      <c r="F416" s="82">
        <f t="shared" si="18"/>
        <v>-2921.070514626801</v>
      </c>
      <c r="G416" s="49">
        <f t="shared" si="19"/>
        <v>-24924480947.942398</v>
      </c>
      <c r="H416" s="49">
        <f t="shared" si="20"/>
        <v>72806166389412</v>
      </c>
    </row>
    <row r="417" spans="1:8">
      <c r="A417" s="82">
        <f>Riesgo!E421</f>
        <v>20309984.299199525</v>
      </c>
      <c r="F417" s="82">
        <f t="shared" si="18"/>
        <v>-6927.5371020883322</v>
      </c>
      <c r="G417" s="49">
        <f t="shared" si="19"/>
        <v>-332457841816.6629</v>
      </c>
      <c r="H417" s="49">
        <f t="shared" si="20"/>
        <v>2303114034065146</v>
      </c>
    </row>
    <row r="418" spans="1:8">
      <c r="A418" s="82">
        <f>Riesgo!E422</f>
        <v>20373582.099065792</v>
      </c>
      <c r="F418" s="82">
        <f t="shared" si="18"/>
        <v>56670.262764178216</v>
      </c>
      <c r="G418" s="49">
        <f t="shared" si="19"/>
        <v>181997607567463.34</v>
      </c>
      <c r="H418" s="49">
        <f t="shared" si="20"/>
        <v>1.0313852243299936E+19</v>
      </c>
    </row>
    <row r="419" spans="1:8">
      <c r="A419" s="82">
        <f>Riesgo!E423</f>
        <v>20368517.308039229</v>
      </c>
      <c r="F419" s="82">
        <f t="shared" si="18"/>
        <v>51605.471737615764</v>
      </c>
      <c r="G419" s="49">
        <f t="shared" si="19"/>
        <v>137431807123980.97</v>
      </c>
      <c r="H419" s="49">
        <f t="shared" si="20"/>
        <v>7.0922332383860613E+18</v>
      </c>
    </row>
    <row r="420" spans="1:8">
      <c r="A420" s="82">
        <f>Riesgo!E424</f>
        <v>20393867.395652458</v>
      </c>
      <c r="F420" s="82">
        <f t="shared" si="18"/>
        <v>76955.559350844473</v>
      </c>
      <c r="G420" s="49">
        <f t="shared" si="19"/>
        <v>455742990304071.37</v>
      </c>
      <c r="H420" s="49">
        <f t="shared" si="20"/>
        <v>3.5071956739076301E+19</v>
      </c>
    </row>
    <row r="421" spans="1:8">
      <c r="A421" s="82">
        <f>Riesgo!E425</f>
        <v>20308013.162594117</v>
      </c>
      <c r="F421" s="82">
        <f t="shared" si="18"/>
        <v>-8898.6737074963748</v>
      </c>
      <c r="G421" s="49">
        <f t="shared" si="19"/>
        <v>-704653880076.71375</v>
      </c>
      <c r="H421" s="49">
        <f t="shared" si="20"/>
        <v>6270484955523955</v>
      </c>
    </row>
    <row r="422" spans="1:8">
      <c r="A422" s="82">
        <f>Riesgo!E426</f>
        <v>20283962.516851939</v>
      </c>
      <c r="F422" s="82">
        <f t="shared" si="18"/>
        <v>-32949.319449674338</v>
      </c>
      <c r="G422" s="49">
        <f t="shared" si="19"/>
        <v>-35771680795212.102</v>
      </c>
      <c r="H422" s="49">
        <f t="shared" si="20"/>
        <v>1.1786525377732242E+18</v>
      </c>
    </row>
    <row r="423" spans="1:8">
      <c r="A423" s="82">
        <f>Riesgo!E427</f>
        <v>20266701.382704817</v>
      </c>
      <c r="F423" s="82">
        <f t="shared" si="18"/>
        <v>-50210.45359679684</v>
      </c>
      <c r="G423" s="49">
        <f t="shared" si="19"/>
        <v>-126585054904577.58</v>
      </c>
      <c r="H423" s="49">
        <f t="shared" si="20"/>
        <v>6.355893025334272E+18</v>
      </c>
    </row>
    <row r="424" spans="1:8">
      <c r="A424" s="82">
        <f>Riesgo!E428</f>
        <v>20276693.987376396</v>
      </c>
      <c r="F424" s="82">
        <f t="shared" si="18"/>
        <v>-40217.848925217986</v>
      </c>
      <c r="G424" s="49">
        <f t="shared" si="19"/>
        <v>-65051380158260.461</v>
      </c>
      <c r="H424" s="49">
        <f t="shared" si="20"/>
        <v>2.6162265795818419E+18</v>
      </c>
    </row>
    <row r="425" spans="1:8">
      <c r="A425" s="82">
        <f>Riesgo!E429</f>
        <v>20317521.461120948</v>
      </c>
      <c r="F425" s="82">
        <f t="shared" si="18"/>
        <v>609.6248193345964</v>
      </c>
      <c r="G425" s="49">
        <f t="shared" si="19"/>
        <v>226562443.36217234</v>
      </c>
      <c r="H425" s="49">
        <f t="shared" si="20"/>
        <v>138118088602.66904</v>
      </c>
    </row>
    <row r="426" spans="1:8">
      <c r="A426" s="82">
        <f>Riesgo!E430</f>
        <v>20338480.007828351</v>
      </c>
      <c r="F426" s="82">
        <f t="shared" si="18"/>
        <v>21568.171526737511</v>
      </c>
      <c r="G426" s="49">
        <f t="shared" si="19"/>
        <v>10033211936050.893</v>
      </c>
      <c r="H426" s="49">
        <f t="shared" si="20"/>
        <v>2.1639803600085584E+17</v>
      </c>
    </row>
    <row r="427" spans="1:8">
      <c r="A427" s="82">
        <f>Riesgo!E431</f>
        <v>20297605.964327022</v>
      </c>
      <c r="F427" s="82">
        <f t="shared" si="18"/>
        <v>-19305.871974591166</v>
      </c>
      <c r="G427" s="49">
        <f t="shared" si="19"/>
        <v>-7195620752045.8125</v>
      </c>
      <c r="H427" s="49">
        <f t="shared" si="20"/>
        <v>1.3891773301670784E+17</v>
      </c>
    </row>
    <row r="428" spans="1:8">
      <c r="A428" s="82">
        <f>Riesgo!E432</f>
        <v>20362710.552845113</v>
      </c>
      <c r="F428" s="82">
        <f t="shared" si="18"/>
        <v>45798.71654349938</v>
      </c>
      <c r="G428" s="49">
        <f t="shared" si="19"/>
        <v>96063835537249.609</v>
      </c>
      <c r="H428" s="49">
        <f t="shared" si="20"/>
        <v>4.3996003738518374E+18</v>
      </c>
    </row>
    <row r="429" spans="1:8">
      <c r="A429" s="82">
        <f>Riesgo!E433</f>
        <v>20279293.912071079</v>
      </c>
      <c r="F429" s="82">
        <f t="shared" si="18"/>
        <v>-37617.924230534583</v>
      </c>
      <c r="G429" s="49">
        <f t="shared" si="19"/>
        <v>-53233433926403.32</v>
      </c>
      <c r="H429" s="49">
        <f t="shared" si="20"/>
        <v>2.0025312839746089E+18</v>
      </c>
    </row>
    <row r="430" spans="1:8">
      <c r="A430" s="82">
        <f>Riesgo!E434</f>
        <v>20302564.436983787</v>
      </c>
      <c r="F430" s="82">
        <f t="shared" si="18"/>
        <v>-14347.399317827076</v>
      </c>
      <c r="G430" s="49">
        <f t="shared" si="19"/>
        <v>-2953381549228.8794</v>
      </c>
      <c r="H430" s="49">
        <f t="shared" si="20"/>
        <v>4.2373344424689496E+16</v>
      </c>
    </row>
    <row r="431" spans="1:8">
      <c r="A431" s="82">
        <f>Riesgo!E435</f>
        <v>20224697.288025077</v>
      </c>
      <c r="F431" s="82">
        <f t="shared" si="18"/>
        <v>-92214.548276536167</v>
      </c>
      <c r="G431" s="49">
        <f t="shared" si="19"/>
        <v>-784148524259448.37</v>
      </c>
      <c r="H431" s="49">
        <f t="shared" si="20"/>
        <v>7.2309901946297491E+19</v>
      </c>
    </row>
    <row r="432" spans="1:8">
      <c r="A432" s="82">
        <f>Riesgo!E436</f>
        <v>20347155.884282548</v>
      </c>
      <c r="F432" s="82">
        <f t="shared" si="18"/>
        <v>30244.047980934381</v>
      </c>
      <c r="G432" s="49">
        <f t="shared" si="19"/>
        <v>27664304431408.129</v>
      </c>
      <c r="H432" s="49">
        <f t="shared" si="20"/>
        <v>8.3668055058268301E+17</v>
      </c>
    </row>
    <row r="433" spans="1:8">
      <c r="A433" s="82">
        <f>Riesgo!E437</f>
        <v>20259527.811531711</v>
      </c>
      <c r="F433" s="82">
        <f t="shared" si="18"/>
        <v>-57384.024769902229</v>
      </c>
      <c r="G433" s="49">
        <f t="shared" si="19"/>
        <v>-188961364295385.78</v>
      </c>
      <c r="H433" s="49">
        <f t="shared" si="20"/>
        <v>1.0843363609280938E+19</v>
      </c>
    </row>
    <row r="434" spans="1:8">
      <c r="A434" s="82">
        <f>Riesgo!E438</f>
        <v>20334713.698670834</v>
      </c>
      <c r="F434" s="82">
        <f t="shared" si="18"/>
        <v>17801.862369220704</v>
      </c>
      <c r="G434" s="49">
        <f t="shared" si="19"/>
        <v>5641522404411.7041</v>
      </c>
      <c r="H434" s="49">
        <f t="shared" si="20"/>
        <v>1.0042960539621222E+17</v>
      </c>
    </row>
    <row r="435" spans="1:8">
      <c r="A435" s="82">
        <f>Riesgo!E439</f>
        <v>20294920.989028379</v>
      </c>
      <c r="F435" s="82">
        <f t="shared" si="18"/>
        <v>-21990.847273234278</v>
      </c>
      <c r="G435" s="49">
        <f t="shared" si="19"/>
        <v>-10634715768948.303</v>
      </c>
      <c r="H435" s="49">
        <f t="shared" si="20"/>
        <v>2.3386641026919837E+17</v>
      </c>
    </row>
    <row r="436" spans="1:8">
      <c r="A436" s="82">
        <f>Riesgo!E440</f>
        <v>20379820.9528662</v>
      </c>
      <c r="F436" s="82">
        <f t="shared" si="18"/>
        <v>62909.116564586759</v>
      </c>
      <c r="G436" s="49">
        <f t="shared" si="19"/>
        <v>248966411285835</v>
      </c>
      <c r="H436" s="49">
        <f t="shared" si="20"/>
        <v>1.5662256988247443E+19</v>
      </c>
    </row>
    <row r="437" spans="1:8">
      <c r="A437" s="82">
        <f>Riesgo!E441</f>
        <v>20312197.265813865</v>
      </c>
      <c r="F437" s="82">
        <f t="shared" si="18"/>
        <v>-4714.5704877488315</v>
      </c>
      <c r="G437" s="49">
        <f t="shared" si="19"/>
        <v>-104791582733.91336</v>
      </c>
      <c r="H437" s="49">
        <f t="shared" si="20"/>
        <v>494047303321798</v>
      </c>
    </row>
    <row r="438" spans="1:8">
      <c r="A438" s="82">
        <f>Riesgo!E442</f>
        <v>20320022.758764245</v>
      </c>
      <c r="F438" s="82">
        <f t="shared" si="18"/>
        <v>3110.922462631017</v>
      </c>
      <c r="G438" s="49">
        <f t="shared" si="19"/>
        <v>30107005392.470394</v>
      </c>
      <c r="H438" s="49">
        <f t="shared" si="20"/>
        <v>93660559357989.297</v>
      </c>
    </row>
    <row r="439" spans="1:8">
      <c r="A439" s="82">
        <f>Riesgo!E443</f>
        <v>20264545.632246241</v>
      </c>
      <c r="F439" s="82">
        <f t="shared" si="18"/>
        <v>-52366.204055372626</v>
      </c>
      <c r="G439" s="49">
        <f t="shared" si="19"/>
        <v>-143599616851114.53</v>
      </c>
      <c r="H439" s="49">
        <f t="shared" si="20"/>
        <v>7.5197668382987878E+18</v>
      </c>
    </row>
    <row r="440" spans="1:8">
      <c r="A440" s="82">
        <f>Riesgo!E444</f>
        <v>20321079.543630179</v>
      </c>
      <c r="F440" s="82">
        <f t="shared" si="18"/>
        <v>4167.7073285654187</v>
      </c>
      <c r="G440" s="49">
        <f t="shared" si="19"/>
        <v>72392177641.864822</v>
      </c>
      <c r="H440" s="49">
        <f t="shared" si="20"/>
        <v>301709409288809.69</v>
      </c>
    </row>
    <row r="441" spans="1:8">
      <c r="A441" s="82">
        <f>Riesgo!E445</f>
        <v>20246428.973232139</v>
      </c>
      <c r="F441" s="82">
        <f t="shared" si="18"/>
        <v>-70482.863069474697</v>
      </c>
      <c r="G441" s="49">
        <f t="shared" si="19"/>
        <v>-350147162620270.19</v>
      </c>
      <c r="H441" s="49">
        <f t="shared" si="20"/>
        <v>2.4679374517129589E+19</v>
      </c>
    </row>
    <row r="442" spans="1:8">
      <c r="A442" s="82">
        <f>Riesgo!E446</f>
        <v>20309451.933868282</v>
      </c>
      <c r="F442" s="82">
        <f t="shared" si="18"/>
        <v>-7459.9024333320558</v>
      </c>
      <c r="G442" s="49">
        <f t="shared" si="19"/>
        <v>-415144646989.50671</v>
      </c>
      <c r="H442" s="49">
        <f t="shared" si="20"/>
        <v>3096938562261798.5</v>
      </c>
    </row>
    <row r="443" spans="1:8">
      <c r="A443" s="82">
        <f>Riesgo!E447</f>
        <v>20384988.214351866</v>
      </c>
      <c r="F443" s="82">
        <f t="shared" si="18"/>
        <v>68076.378050252795</v>
      </c>
      <c r="G443" s="49">
        <f t="shared" si="19"/>
        <v>315492706814404.62</v>
      </c>
      <c r="H443" s="49">
        <f t="shared" si="20"/>
        <v>2.1477600781194977E+19</v>
      </c>
    </row>
    <row r="444" spans="1:8">
      <c r="A444" s="82">
        <f>Riesgo!E448</f>
        <v>20316477.325869922</v>
      </c>
      <c r="F444" s="82">
        <f t="shared" si="18"/>
        <v>-434.5104316920042</v>
      </c>
      <c r="G444" s="49">
        <f t="shared" si="19"/>
        <v>-82035271.972072452</v>
      </c>
      <c r="H444" s="49">
        <f t="shared" si="20"/>
        <v>35645181438.556183</v>
      </c>
    </row>
    <row r="445" spans="1:8">
      <c r="A445" s="82">
        <f>Riesgo!E449</f>
        <v>20357347.73102358</v>
      </c>
      <c r="F445" s="82">
        <f t="shared" si="18"/>
        <v>40435.894721966237</v>
      </c>
      <c r="G445" s="49">
        <f t="shared" si="19"/>
        <v>66115177992306.195</v>
      </c>
      <c r="H445" s="49">
        <f t="shared" si="20"/>
        <v>2.6734263768209521E+18</v>
      </c>
    </row>
    <row r="446" spans="1:8">
      <c r="A446" s="82">
        <f>Riesgo!E450</f>
        <v>20302394.767359942</v>
      </c>
      <c r="F446" s="82">
        <f t="shared" si="18"/>
        <v>-14517.068941671401</v>
      </c>
      <c r="G446" s="49">
        <f t="shared" si="19"/>
        <v>-3059403913603.7368</v>
      </c>
      <c r="H446" s="49">
        <f t="shared" si="20"/>
        <v>4.4413577534204744E+16</v>
      </c>
    </row>
    <row r="447" spans="1:8">
      <c r="A447" s="82">
        <f>Riesgo!E451</f>
        <v>20353320.917217728</v>
      </c>
      <c r="F447" s="82">
        <f t="shared" si="18"/>
        <v>36409.080916114151</v>
      </c>
      <c r="G447" s="49">
        <f t="shared" si="19"/>
        <v>48264648557556.352</v>
      </c>
      <c r="H447" s="49">
        <f t="shared" si="20"/>
        <v>1.7572714947198815E+18</v>
      </c>
    </row>
    <row r="448" spans="1:8">
      <c r="A448" s="82">
        <f>Riesgo!E452</f>
        <v>20305965.952203751</v>
      </c>
      <c r="F448" s="82">
        <f t="shared" si="18"/>
        <v>-10945.884097862989</v>
      </c>
      <c r="G448" s="49">
        <f t="shared" si="19"/>
        <v>-1311452410562.6907</v>
      </c>
      <c r="H448" s="49">
        <f t="shared" si="20"/>
        <v>1.435500608588224E+16</v>
      </c>
    </row>
    <row r="449" spans="1:8">
      <c r="A449" s="82">
        <f>Riesgo!E453</f>
        <v>20326932.507010203</v>
      </c>
      <c r="F449" s="82">
        <f t="shared" si="18"/>
        <v>10020.670708589256</v>
      </c>
      <c r="G449" s="49">
        <f t="shared" si="19"/>
        <v>1006214039754.7272</v>
      </c>
      <c r="H449" s="49">
        <f t="shared" si="20"/>
        <v>1.008293955474146E+16</v>
      </c>
    </row>
    <row r="450" spans="1:8">
      <c r="A450" s="82">
        <f>Riesgo!E454</f>
        <v>20280259.273137122</v>
      </c>
      <c r="F450" s="82">
        <f t="shared" si="18"/>
        <v>-36652.563164491206</v>
      </c>
      <c r="G450" s="49">
        <f t="shared" si="19"/>
        <v>-49239434048015.062</v>
      </c>
      <c r="H450" s="49">
        <f t="shared" si="20"/>
        <v>1.8047514666286707E+18</v>
      </c>
    </row>
    <row r="451" spans="1:8">
      <c r="A451" s="82">
        <f>Riesgo!E455</f>
        <v>20364796.509877201</v>
      </c>
      <c r="F451" s="82">
        <f t="shared" ref="F451:F514" si="21">A451-$D$4</f>
        <v>47884.673575587571</v>
      </c>
      <c r="G451" s="49">
        <f t="shared" ref="G451:G514" si="22">IF(A451=0,0,(A451-D$4)^3)</f>
        <v>109796777447118.77</v>
      </c>
      <c r="H451" s="49">
        <f t="shared" ref="H451:H514" si="23">IF(A451=0,0,(A451-D$4)^4)</f>
        <v>5.2575828477067172E+18</v>
      </c>
    </row>
    <row r="452" spans="1:8">
      <c r="A452" s="82">
        <f>Riesgo!E456</f>
        <v>20279728.743609589</v>
      </c>
      <c r="F452" s="82">
        <f t="shared" si="21"/>
        <v>-37183.092692025006</v>
      </c>
      <c r="G452" s="49">
        <f t="shared" si="22"/>
        <v>-51408688869610.812</v>
      </c>
      <c r="H452" s="49">
        <f t="shared" si="23"/>
        <v>1.9115340434142131E+18</v>
      </c>
    </row>
    <row r="453" spans="1:8">
      <c r="A453" s="82">
        <f>Riesgo!E457</f>
        <v>20322169.720200412</v>
      </c>
      <c r="F453" s="82">
        <f t="shared" si="21"/>
        <v>5257.8838987983763</v>
      </c>
      <c r="G453" s="49">
        <f t="shared" si="22"/>
        <v>145356004326.7204</v>
      </c>
      <c r="H453" s="49">
        <f t="shared" si="23"/>
        <v>764264994743130.37</v>
      </c>
    </row>
    <row r="454" spans="1:8">
      <c r="A454" s="82">
        <f>Riesgo!E458</f>
        <v>20357967.703202557</v>
      </c>
      <c r="F454" s="82">
        <f t="shared" si="21"/>
        <v>41055.86690094322</v>
      </c>
      <c r="G454" s="49">
        <f t="shared" si="22"/>
        <v>69203120852429.82</v>
      </c>
      <c r="H454" s="49">
        <f t="shared" si="23"/>
        <v>2.8411941188472474E+18</v>
      </c>
    </row>
    <row r="455" spans="1:8">
      <c r="A455" s="82">
        <f>Riesgo!E459</f>
        <v>20296620.163109846</v>
      </c>
      <c r="F455" s="82">
        <f t="shared" si="21"/>
        <v>-20291.673191767186</v>
      </c>
      <c r="G455" s="49">
        <f t="shared" si="22"/>
        <v>-8355137038754.9561</v>
      </c>
      <c r="H455" s="49">
        <f t="shared" si="23"/>
        <v>1.6953971026284502E+17</v>
      </c>
    </row>
    <row r="456" spans="1:8">
      <c r="A456" s="82">
        <f>Riesgo!E460</f>
        <v>20338997.509427022</v>
      </c>
      <c r="F456" s="82">
        <f t="shared" si="21"/>
        <v>22085.67312540859</v>
      </c>
      <c r="G456" s="49">
        <f t="shared" si="22"/>
        <v>10772882439295.65</v>
      </c>
      <c r="H456" s="49">
        <f t="shared" si="23"/>
        <v>2.3792636017273811E+17</v>
      </c>
    </row>
    <row r="457" spans="1:8">
      <c r="A457" s="82">
        <f>Riesgo!E461</f>
        <v>20303111.468629614</v>
      </c>
      <c r="F457" s="82">
        <f t="shared" si="21"/>
        <v>-13800.36767200008</v>
      </c>
      <c r="G457" s="49">
        <f t="shared" si="22"/>
        <v>-2628282063963.6997</v>
      </c>
      <c r="H457" s="49">
        <f t="shared" si="23"/>
        <v>3.6271258828422288E+16</v>
      </c>
    </row>
    <row r="458" spans="1:8">
      <c r="A458" s="82">
        <f>Riesgo!E462</f>
        <v>20274323.197320729</v>
      </c>
      <c r="F458" s="82">
        <f t="shared" si="21"/>
        <v>-42588.638980884105</v>
      </c>
      <c r="G458" s="49">
        <f t="shared" si="22"/>
        <v>-77246939924879.453</v>
      </c>
      <c r="H458" s="49">
        <f t="shared" si="23"/>
        <v>3.2898420368387333E+18</v>
      </c>
    </row>
    <row r="459" spans="1:8">
      <c r="A459" s="82">
        <f>Riesgo!E463</f>
        <v>20294076.1257708</v>
      </c>
      <c r="F459" s="82">
        <f t="shared" si="21"/>
        <v>-22835.710530813783</v>
      </c>
      <c r="G459" s="49">
        <f t="shared" si="22"/>
        <v>-11908130559107.834</v>
      </c>
      <c r="H459" s="49">
        <f t="shared" si="23"/>
        <v>2.7193062241092419E+17</v>
      </c>
    </row>
    <row r="460" spans="1:8">
      <c r="A460" s="82">
        <f>Riesgo!E464</f>
        <v>20354441.992662489</v>
      </c>
      <c r="F460" s="82">
        <f t="shared" si="21"/>
        <v>37530.156360875815</v>
      </c>
      <c r="G460" s="49">
        <f t="shared" si="22"/>
        <v>52861699483055.617</v>
      </c>
      <c r="H460" s="49">
        <f t="shared" si="23"/>
        <v>1.9839078471007058E+18</v>
      </c>
    </row>
    <row r="461" spans="1:8">
      <c r="A461" s="82">
        <f>Riesgo!E465</f>
        <v>20282095.099666107</v>
      </c>
      <c r="F461" s="82">
        <f t="shared" si="21"/>
        <v>-34816.736635506153</v>
      </c>
      <c r="G461" s="49">
        <f t="shared" si="22"/>
        <v>-42205027453880.961</v>
      </c>
      <c r="H461" s="49">
        <f t="shared" si="23"/>
        <v>1.4694413255560804E+18</v>
      </c>
    </row>
    <row r="462" spans="1:8">
      <c r="A462" s="82">
        <f>Riesgo!E466</f>
        <v>20373492.215534762</v>
      </c>
      <c r="F462" s="82">
        <f t="shared" si="21"/>
        <v>56580.379233147949</v>
      </c>
      <c r="G462" s="49">
        <f t="shared" si="22"/>
        <v>181132992449545.56</v>
      </c>
      <c r="H462" s="49">
        <f t="shared" si="23"/>
        <v>1.0248573404430211E+19</v>
      </c>
    </row>
    <row r="463" spans="1:8">
      <c r="A463" s="82">
        <f>Riesgo!E467</f>
        <v>20284168.53617711</v>
      </c>
      <c r="F463" s="82">
        <f t="shared" si="21"/>
        <v>-32743.300124503672</v>
      </c>
      <c r="G463" s="49">
        <f t="shared" si="22"/>
        <v>-35104868179341.75</v>
      </c>
      <c r="H463" s="49">
        <f t="shared" si="23"/>
        <v>1.1494492346273257E+18</v>
      </c>
    </row>
    <row r="464" spans="1:8">
      <c r="A464" s="82">
        <f>Riesgo!E468</f>
        <v>20359103.764237139</v>
      </c>
      <c r="F464" s="82">
        <f t="shared" si="21"/>
        <v>42191.927935525775</v>
      </c>
      <c r="G464" s="49">
        <f t="shared" si="22"/>
        <v>75108331082610.469</v>
      </c>
      <c r="H464" s="49">
        <f t="shared" si="23"/>
        <v>3.1689652923951114E+18</v>
      </c>
    </row>
    <row r="465" spans="1:8">
      <c r="A465" s="82">
        <f>Riesgo!E469</f>
        <v>20214417.624042638</v>
      </c>
      <c r="F465" s="82">
        <f t="shared" si="21"/>
        <v>-102494.21225897595</v>
      </c>
      <c r="G465" s="49">
        <f t="shared" si="22"/>
        <v>-1076708212938022.9</v>
      </c>
      <c r="H465" s="49">
        <f t="shared" si="23"/>
        <v>1.1035636011785239E+20</v>
      </c>
    </row>
    <row r="466" spans="1:8">
      <c r="A466" s="82">
        <f>Riesgo!E470</f>
        <v>20240670.632640112</v>
      </c>
      <c r="F466" s="82">
        <f t="shared" si="21"/>
        <v>-76241.203661501408</v>
      </c>
      <c r="G466" s="49">
        <f t="shared" si="22"/>
        <v>-443168855938575.31</v>
      </c>
      <c r="H466" s="49">
        <f t="shared" si="23"/>
        <v>3.37877270020475E+19</v>
      </c>
    </row>
    <row r="467" spans="1:8">
      <c r="A467" s="82">
        <f>Riesgo!E471</f>
        <v>20319565.829364631</v>
      </c>
      <c r="F467" s="82">
        <f t="shared" si="21"/>
        <v>2653.9930630177259</v>
      </c>
      <c r="G467" s="49">
        <f t="shared" si="22"/>
        <v>18693875677.984039</v>
      </c>
      <c r="H467" s="49">
        <f t="shared" si="23"/>
        <v>49613416370285.422</v>
      </c>
    </row>
    <row r="468" spans="1:8">
      <c r="A468" s="82">
        <f>Riesgo!E472</f>
        <v>20340288.593465004</v>
      </c>
      <c r="F468" s="82">
        <f t="shared" si="21"/>
        <v>23376.757163390517</v>
      </c>
      <c r="G468" s="49">
        <f t="shared" si="22"/>
        <v>12774761368709.518</v>
      </c>
      <c r="H468" s="49">
        <f t="shared" si="23"/>
        <v>2.9863249433658464E+17</v>
      </c>
    </row>
    <row r="469" spans="1:8">
      <c r="A469" s="82">
        <f>Riesgo!E473</f>
        <v>20290498.052314263</v>
      </c>
      <c r="F469" s="82">
        <f t="shared" si="21"/>
        <v>-26413.783987350762</v>
      </c>
      <c r="G469" s="49">
        <f t="shared" si="22"/>
        <v>-18428579713956.832</v>
      </c>
      <c r="H469" s="49">
        <f t="shared" si="23"/>
        <v>4.8676852375812998E+17</v>
      </c>
    </row>
    <row r="470" spans="1:8">
      <c r="A470" s="82">
        <f>Riesgo!E474</f>
        <v>20311612.954716176</v>
      </c>
      <c r="F470" s="82">
        <f t="shared" si="21"/>
        <v>-5298.8815854378045</v>
      </c>
      <c r="G470" s="49">
        <f t="shared" si="22"/>
        <v>-148782771091.97781</v>
      </c>
      <c r="H470" s="49">
        <f t="shared" si="23"/>
        <v>788382285969689.37</v>
      </c>
    </row>
    <row r="471" spans="1:8">
      <c r="A471" s="82">
        <f>Riesgo!E475</f>
        <v>20296751.589115795</v>
      </c>
      <c r="F471" s="82">
        <f t="shared" si="21"/>
        <v>-20160.247185818851</v>
      </c>
      <c r="G471" s="49">
        <f t="shared" si="22"/>
        <v>-8193841487629.6074</v>
      </c>
      <c r="H471" s="49">
        <f t="shared" si="23"/>
        <v>1.6518986979203056E+17</v>
      </c>
    </row>
    <row r="472" spans="1:8">
      <c r="A472" s="82">
        <f>Riesgo!E476</f>
        <v>20287348.343754474</v>
      </c>
      <c r="F472" s="82">
        <f t="shared" si="21"/>
        <v>-29563.492547139525</v>
      </c>
      <c r="G472" s="49">
        <f t="shared" si="22"/>
        <v>-25838495193765.738</v>
      </c>
      <c r="H472" s="49">
        <f t="shared" si="23"/>
        <v>7.6387616009019379E+17</v>
      </c>
    </row>
    <row r="473" spans="1:8">
      <c r="A473" s="82">
        <f>Riesgo!E477</f>
        <v>20279432.484438423</v>
      </c>
      <c r="F473" s="82">
        <f t="shared" si="21"/>
        <v>-37479.351863190532</v>
      </c>
      <c r="G473" s="49">
        <f t="shared" si="22"/>
        <v>-52647313627906.609</v>
      </c>
      <c r="H473" s="49">
        <f t="shared" si="23"/>
        <v>1.9731871921120579E+18</v>
      </c>
    </row>
    <row r="474" spans="1:8">
      <c r="A474" s="82">
        <f>Riesgo!E478</f>
        <v>20337450.57885962</v>
      </c>
      <c r="F474" s="82">
        <f t="shared" si="21"/>
        <v>20538.742558006197</v>
      </c>
      <c r="G474" s="49">
        <f t="shared" si="22"/>
        <v>8664062048785.0967</v>
      </c>
      <c r="H474" s="49">
        <f t="shared" si="23"/>
        <v>1.7794893992658883E+17</v>
      </c>
    </row>
    <row r="475" spans="1:8">
      <c r="A475" s="82">
        <f>Riesgo!E479</f>
        <v>20297351.266810287</v>
      </c>
      <c r="F475" s="82">
        <f t="shared" si="21"/>
        <v>-19560.569491326809</v>
      </c>
      <c r="G475" s="49">
        <f t="shared" si="22"/>
        <v>-7484184486241.9824</v>
      </c>
      <c r="H475" s="49">
        <f t="shared" si="23"/>
        <v>1.4639491072904634E+17</v>
      </c>
    </row>
    <row r="476" spans="1:8">
      <c r="A476" s="82">
        <f>Riesgo!E480</f>
        <v>20334403.470852837</v>
      </c>
      <c r="F476" s="82">
        <f t="shared" si="21"/>
        <v>17491.634551223367</v>
      </c>
      <c r="G476" s="49">
        <f t="shared" si="22"/>
        <v>5351692917339.5439</v>
      </c>
      <c r="H476" s="49">
        <f t="shared" si="23"/>
        <v>9.3609856740473744E+16</v>
      </c>
    </row>
    <row r="477" spans="1:8">
      <c r="A477" s="82">
        <f>Riesgo!E481</f>
        <v>20331894.107364111</v>
      </c>
      <c r="F477" s="82">
        <f t="shared" si="21"/>
        <v>14982.27106249705</v>
      </c>
      <c r="G477" s="49">
        <f t="shared" si="22"/>
        <v>3363047105798.1577</v>
      </c>
      <c r="H477" s="49">
        <f t="shared" si="23"/>
        <v>5.0386083335014192E+16</v>
      </c>
    </row>
    <row r="478" spans="1:8">
      <c r="A478" s="82">
        <f>Riesgo!E482</f>
        <v>20359857.630205259</v>
      </c>
      <c r="F478" s="82">
        <f t="shared" si="21"/>
        <v>42945.793903645128</v>
      </c>
      <c r="G478" s="49">
        <f t="shared" si="22"/>
        <v>79206697665059.484</v>
      </c>
      <c r="H478" s="49">
        <f t="shared" si="23"/>
        <v>3.4015945137119744E+18</v>
      </c>
    </row>
    <row r="479" spans="1:8">
      <c r="A479" s="82">
        <f>Riesgo!E483</f>
        <v>20314661.499809969</v>
      </c>
      <c r="F479" s="82">
        <f t="shared" si="21"/>
        <v>-2250.3364916443825</v>
      </c>
      <c r="G479" s="49">
        <f t="shared" si="22"/>
        <v>-11395736231.166889</v>
      </c>
      <c r="H479" s="49">
        <f t="shared" si="23"/>
        <v>25644241090148.879</v>
      </c>
    </row>
    <row r="480" spans="1:8">
      <c r="A480" s="82">
        <f>Riesgo!E484</f>
        <v>20257194.719986036</v>
      </c>
      <c r="F480" s="82">
        <f t="shared" si="21"/>
        <v>-59717.116315577179</v>
      </c>
      <c r="G480" s="49">
        <f t="shared" si="22"/>
        <v>-212959237743186.09</v>
      </c>
      <c r="H480" s="49">
        <f t="shared" si="23"/>
        <v>1.2717311570786499E+19</v>
      </c>
    </row>
    <row r="481" spans="1:8">
      <c r="A481" s="82">
        <f>Riesgo!E485</f>
        <v>20331147.590384711</v>
      </c>
      <c r="F481" s="82">
        <f t="shared" si="21"/>
        <v>14235.754083096981</v>
      </c>
      <c r="G481" s="49">
        <f t="shared" si="22"/>
        <v>2884970863553.3325</v>
      </c>
      <c r="H481" s="49">
        <f t="shared" si="23"/>
        <v>4.1069735750445176E+16</v>
      </c>
    </row>
    <row r="482" spans="1:8">
      <c r="A482" s="82">
        <f>Riesgo!E486</f>
        <v>20299074.624998886</v>
      </c>
      <c r="F482" s="82">
        <f t="shared" si="21"/>
        <v>-17837.211302727461</v>
      </c>
      <c r="G482" s="49">
        <f t="shared" si="22"/>
        <v>-5675196080962.3975</v>
      </c>
      <c r="H482" s="49">
        <f t="shared" si="23"/>
        <v>1.0122967168053706E+17</v>
      </c>
    </row>
    <row r="483" spans="1:8">
      <c r="A483" s="82">
        <f>Riesgo!E487</f>
        <v>20342961.486064415</v>
      </c>
      <c r="F483" s="82">
        <f t="shared" si="21"/>
        <v>26049.649762801826</v>
      </c>
      <c r="G483" s="49">
        <f t="shared" si="22"/>
        <v>17676882119071.492</v>
      </c>
      <c r="H483" s="49">
        <f t="shared" si="23"/>
        <v>4.6047658810014656E+17</v>
      </c>
    </row>
    <row r="484" spans="1:8">
      <c r="A484" s="82">
        <f>Riesgo!E488</f>
        <v>20284558.970733956</v>
      </c>
      <c r="F484" s="82">
        <f t="shared" si="21"/>
        <v>-32352.865567658097</v>
      </c>
      <c r="G484" s="49">
        <f t="shared" si="22"/>
        <v>-33864000315035.883</v>
      </c>
      <c r="H484" s="49">
        <f t="shared" si="23"/>
        <v>1.0955974497754874E+18</v>
      </c>
    </row>
    <row r="485" spans="1:8">
      <c r="A485" s="82">
        <f>Riesgo!E489</f>
        <v>20328319.399156436</v>
      </c>
      <c r="F485" s="82">
        <f t="shared" si="21"/>
        <v>11407.562854822725</v>
      </c>
      <c r="G485" s="49">
        <f t="shared" si="22"/>
        <v>1484494562400.4939</v>
      </c>
      <c r="H485" s="49">
        <f t="shared" si="23"/>
        <v>1.693446502822619E+16</v>
      </c>
    </row>
    <row r="486" spans="1:8">
      <c r="A486" s="82">
        <f>Riesgo!E490</f>
        <v>20312570.0976936</v>
      </c>
      <c r="F486" s="82">
        <f t="shared" si="21"/>
        <v>-4341.7386080138385</v>
      </c>
      <c r="G486" s="49">
        <f t="shared" si="22"/>
        <v>-81844786536.878647</v>
      </c>
      <c r="H486" s="49">
        <f t="shared" si="23"/>
        <v>355348669571817.25</v>
      </c>
    </row>
    <row r="487" spans="1:8">
      <c r="A487" s="82">
        <f>Riesgo!E491</f>
        <v>20298367.409124371</v>
      </c>
      <c r="F487" s="82">
        <f t="shared" si="21"/>
        <v>-18544.427177242935</v>
      </c>
      <c r="G487" s="49">
        <f t="shared" si="22"/>
        <v>-6377350236384.7109</v>
      </c>
      <c r="H487" s="49">
        <f t="shared" si="23"/>
        <v>1.1826430704240928E+17</v>
      </c>
    </row>
    <row r="488" spans="1:8">
      <c r="A488" s="82">
        <f>Riesgo!E492</f>
        <v>20334663.111257233</v>
      </c>
      <c r="F488" s="82">
        <f t="shared" si="21"/>
        <v>17751.274955619127</v>
      </c>
      <c r="G488" s="49">
        <f t="shared" si="22"/>
        <v>5593564533674.8311</v>
      </c>
      <c r="H488" s="49">
        <f t="shared" si="23"/>
        <v>9.9292902019261408E+16</v>
      </c>
    </row>
    <row r="489" spans="1:8">
      <c r="A489" s="82">
        <f>Riesgo!E493</f>
        <v>20312436.528803211</v>
      </c>
      <c r="F489" s="82">
        <f t="shared" si="21"/>
        <v>-4475.3074984028935</v>
      </c>
      <c r="G489" s="49">
        <f t="shared" si="22"/>
        <v>-89633146687.546875</v>
      </c>
      <c r="H489" s="49">
        <f t="shared" si="23"/>
        <v>401135893476225</v>
      </c>
    </row>
    <row r="490" spans="1:8">
      <c r="A490" s="82">
        <f>Riesgo!E494</f>
        <v>20316773.253986798</v>
      </c>
      <c r="F490" s="82">
        <f t="shared" si="21"/>
        <v>-138.58231481537223</v>
      </c>
      <c r="G490" s="49">
        <f t="shared" si="22"/>
        <v>-2661481.3909745933</v>
      </c>
      <c r="H490" s="49">
        <f t="shared" si="23"/>
        <v>368834251.99929595</v>
      </c>
    </row>
    <row r="491" spans="1:8">
      <c r="A491" s="82">
        <f>Riesgo!E495</f>
        <v>20310581.46053325</v>
      </c>
      <c r="F491" s="82">
        <f t="shared" si="21"/>
        <v>-6330.3757683634758</v>
      </c>
      <c r="G491" s="49">
        <f t="shared" si="22"/>
        <v>-253681309556.41425</v>
      </c>
      <c r="H491" s="49">
        <f t="shared" si="23"/>
        <v>1605898014902638.5</v>
      </c>
    </row>
    <row r="492" spans="1:8">
      <c r="A492" s="82">
        <f>Riesgo!E496</f>
        <v>20397166.441535201</v>
      </c>
      <c r="F492" s="82">
        <f t="shared" si="21"/>
        <v>80254.605233587325</v>
      </c>
      <c r="G492" s="49">
        <f t="shared" si="22"/>
        <v>516903994707354.56</v>
      </c>
      <c r="H492" s="49">
        <f t="shared" si="23"/>
        <v>4.1483926038903054E+19</v>
      </c>
    </row>
    <row r="493" spans="1:8">
      <c r="A493" s="82">
        <f>Riesgo!E497</f>
        <v>20279035.889969226</v>
      </c>
      <c r="F493" s="82">
        <f t="shared" si="21"/>
        <v>-37875.946332387626</v>
      </c>
      <c r="G493" s="49">
        <f t="shared" si="22"/>
        <v>-54336351984421.625</v>
      </c>
      <c r="H493" s="49">
        <f t="shared" si="23"/>
        <v>2.0580407516596772E+18</v>
      </c>
    </row>
    <row r="494" spans="1:8">
      <c r="A494" s="82">
        <f>Riesgo!E498</f>
        <v>20321804.402919266</v>
      </c>
      <c r="F494" s="82">
        <f t="shared" si="21"/>
        <v>4892.5666176527739</v>
      </c>
      <c r="G494" s="49">
        <f t="shared" si="22"/>
        <v>117114385309.84134</v>
      </c>
      <c r="H494" s="49">
        <f t="shared" si="23"/>
        <v>572989932013854.12</v>
      </c>
    </row>
    <row r="495" spans="1:8">
      <c r="A495" s="82">
        <f>Riesgo!E499</f>
        <v>20266567.212123472</v>
      </c>
      <c r="F495" s="82">
        <f t="shared" si="21"/>
        <v>-50344.624178141356</v>
      </c>
      <c r="G495" s="49">
        <f t="shared" si="22"/>
        <v>-127602537139258.66</v>
      </c>
      <c r="H495" s="49">
        <f t="shared" si="23"/>
        <v>6.4241017764533012E+18</v>
      </c>
    </row>
    <row r="496" spans="1:8">
      <c r="A496" s="82">
        <f>Riesgo!E500</f>
        <v>20333105.584462836</v>
      </c>
      <c r="F496" s="82">
        <f t="shared" si="21"/>
        <v>16193.748161222786</v>
      </c>
      <c r="G496" s="49">
        <f t="shared" si="22"/>
        <v>4246607701604.2891</v>
      </c>
      <c r="H496" s="49">
        <f t="shared" si="23"/>
        <v>6.8768495659288984E+16</v>
      </c>
    </row>
    <row r="497" spans="1:8">
      <c r="A497" s="82">
        <f>Riesgo!E501</f>
        <v>20288432.822543461</v>
      </c>
      <c r="F497" s="82">
        <f t="shared" si="21"/>
        <v>-28479.013758152723</v>
      </c>
      <c r="G497" s="49">
        <f t="shared" si="22"/>
        <v>-23098024422046.496</v>
      </c>
      <c r="H497" s="49">
        <f t="shared" si="23"/>
        <v>6.5780895530160973E+17</v>
      </c>
    </row>
    <row r="498" spans="1:8">
      <c r="A498" s="82">
        <f>Riesgo!E502</f>
        <v>20340957.337818015</v>
      </c>
      <c r="F498" s="82">
        <f t="shared" si="21"/>
        <v>24045.501516401768</v>
      </c>
      <c r="G498" s="49">
        <f t="shared" si="22"/>
        <v>13902775782483.678</v>
      </c>
      <c r="H498" s="49">
        <f t="shared" si="23"/>
        <v>3.3429921615990509E+17</v>
      </c>
    </row>
    <row r="499" spans="1:8">
      <c r="A499" s="82">
        <f>Riesgo!E503</f>
        <v>20334089.86568683</v>
      </c>
      <c r="F499" s="82">
        <f t="shared" si="21"/>
        <v>17178.029385216534</v>
      </c>
      <c r="G499" s="49">
        <f t="shared" si="22"/>
        <v>5068973537090.3486</v>
      </c>
      <c r="H499" s="49">
        <f t="shared" si="23"/>
        <v>8.7074976373022992E+16</v>
      </c>
    </row>
    <row r="500" spans="1:8">
      <c r="A500" s="82">
        <f>Riesgo!E504</f>
        <v>20298065.740413997</v>
      </c>
      <c r="F500" s="82">
        <f t="shared" si="21"/>
        <v>-18846.095887616277</v>
      </c>
      <c r="G500" s="49">
        <f t="shared" si="22"/>
        <v>-6693668329963.4844</v>
      </c>
      <c r="H500" s="49">
        <f t="shared" si="23"/>
        <v>1.2614951518639213E+17</v>
      </c>
    </row>
    <row r="501" spans="1:8">
      <c r="A501" s="82">
        <f>Riesgo!E505</f>
        <v>20277401.688563589</v>
      </c>
      <c r="F501" s="82">
        <f t="shared" si="21"/>
        <v>-39510.147738024592</v>
      </c>
      <c r="G501" s="49">
        <f t="shared" si="22"/>
        <v>-61677386228529.148</v>
      </c>
      <c r="H501" s="49">
        <f t="shared" si="23"/>
        <v>2.4368826419843901E+18</v>
      </c>
    </row>
    <row r="502" spans="1:8">
      <c r="A502" s="82">
        <f>Riesgo!E506</f>
        <v>20316481.241664737</v>
      </c>
      <c r="F502" s="82">
        <f t="shared" si="21"/>
        <v>-430.59463687613606</v>
      </c>
      <c r="G502" s="49">
        <f t="shared" si="22"/>
        <v>-79837301.420440778</v>
      </c>
      <c r="H502" s="49">
        <f t="shared" si="23"/>
        <v>34377513814.305321</v>
      </c>
    </row>
    <row r="503" spans="1:8">
      <c r="A503" s="82">
        <f>Riesgo!E507</f>
        <v>20384399.203053392</v>
      </c>
      <c r="F503" s="82">
        <f t="shared" si="21"/>
        <v>67487.366751778871</v>
      </c>
      <c r="G503" s="49">
        <f t="shared" si="22"/>
        <v>307374226605150.75</v>
      </c>
      <c r="H503" s="49">
        <f t="shared" si="23"/>
        <v>2.0743877160946196E+19</v>
      </c>
    </row>
    <row r="504" spans="1:8">
      <c r="A504" s="82">
        <f>Riesgo!E508</f>
        <v>20360398.442200858</v>
      </c>
      <c r="F504" s="82">
        <f t="shared" si="21"/>
        <v>43486.605899244547</v>
      </c>
      <c r="G504" s="49">
        <f t="shared" si="22"/>
        <v>82236863448086.078</v>
      </c>
      <c r="H504" s="49">
        <f t="shared" si="23"/>
        <v>3.5762020711569085E+18</v>
      </c>
    </row>
    <row r="505" spans="1:8">
      <c r="A505" s="82">
        <f>Riesgo!E509</f>
        <v>20316191.98999656</v>
      </c>
      <c r="F505" s="82">
        <f t="shared" si="21"/>
        <v>-719.84630505368114</v>
      </c>
      <c r="G505" s="49">
        <f t="shared" si="22"/>
        <v>-373009024.63966918</v>
      </c>
      <c r="H505" s="49">
        <f t="shared" si="23"/>
        <v>268509168138.54337</v>
      </c>
    </row>
    <row r="506" spans="1:8">
      <c r="A506" s="82">
        <f>Riesgo!E510</f>
        <v>20336230.988686778</v>
      </c>
      <c r="F506" s="82">
        <f t="shared" si="21"/>
        <v>19319.152385164052</v>
      </c>
      <c r="G506" s="49">
        <f t="shared" si="22"/>
        <v>7210480461396.9814</v>
      </c>
      <c r="H506" s="49">
        <f t="shared" si="23"/>
        <v>1.3930037080397629E+17</v>
      </c>
    </row>
    <row r="507" spans="1:8">
      <c r="A507" s="82">
        <f>Riesgo!E511</f>
        <v>20317147.000201244</v>
      </c>
      <c r="F507" s="82">
        <f t="shared" si="21"/>
        <v>235.16389963030815</v>
      </c>
      <c r="G507" s="49">
        <f t="shared" si="22"/>
        <v>13005048.014131768</v>
      </c>
      <c r="H507" s="49">
        <f t="shared" si="23"/>
        <v>3058317805.8826218</v>
      </c>
    </row>
    <row r="508" spans="1:8">
      <c r="A508" s="82">
        <f>Riesgo!E512</f>
        <v>20332770.412866287</v>
      </c>
      <c r="F508" s="82">
        <f t="shared" si="21"/>
        <v>15858.576564673334</v>
      </c>
      <c r="G508" s="49">
        <f t="shared" si="22"/>
        <v>3988344001344.1094</v>
      </c>
      <c r="H508" s="49">
        <f t="shared" si="23"/>
        <v>6.3249458711571168E+16</v>
      </c>
    </row>
    <row r="509" spans="1:8">
      <c r="A509" s="82">
        <f>Riesgo!E513</f>
        <v>20313844.700400893</v>
      </c>
      <c r="F509" s="82">
        <f t="shared" si="21"/>
        <v>-3067.1359007209539</v>
      </c>
      <c r="G509" s="49">
        <f t="shared" si="22"/>
        <v>-28853536978.846069</v>
      </c>
      <c r="H509" s="49">
        <f t="shared" si="23"/>
        <v>88497719130598.391</v>
      </c>
    </row>
    <row r="510" spans="1:8">
      <c r="A510" s="82">
        <f>Riesgo!E514</f>
        <v>20316830.30295692</v>
      </c>
      <c r="F510" s="82">
        <f t="shared" si="21"/>
        <v>-81.533344693481922</v>
      </c>
      <c r="G510" s="49">
        <f t="shared" si="22"/>
        <v>-542008.0982597844</v>
      </c>
      <c r="H510" s="49">
        <f t="shared" si="23"/>
        <v>44191733.102073625</v>
      </c>
    </row>
    <row r="511" spans="1:8">
      <c r="A511" s="82">
        <f>Riesgo!E515</f>
        <v>20311605.741391778</v>
      </c>
      <c r="F511" s="82">
        <f t="shared" si="21"/>
        <v>-5306.0949098356068</v>
      </c>
      <c r="G511" s="49">
        <f t="shared" si="22"/>
        <v>-149391208930.28174</v>
      </c>
      <c r="H511" s="49">
        <f t="shared" si="23"/>
        <v>792683933279155.62</v>
      </c>
    </row>
    <row r="512" spans="1:8">
      <c r="A512" s="82">
        <f>Riesgo!E516</f>
        <v>20315525.464775361</v>
      </c>
      <c r="F512" s="82">
        <f t="shared" si="21"/>
        <v>-1386.3715262524784</v>
      </c>
      <c r="G512" s="49">
        <f t="shared" si="22"/>
        <v>-2664642131.3220429</v>
      </c>
      <c r="H512" s="49">
        <f t="shared" si="23"/>
        <v>3694183978517.5972</v>
      </c>
    </row>
    <row r="513" spans="1:8">
      <c r="A513" s="82">
        <f>Riesgo!E517</f>
        <v>20346089.972909737</v>
      </c>
      <c r="F513" s="82">
        <f t="shared" si="21"/>
        <v>29178.136608123779</v>
      </c>
      <c r="G513" s="49">
        <f t="shared" si="22"/>
        <v>24841205055693.523</v>
      </c>
      <c r="H513" s="49">
        <f t="shared" si="23"/>
        <v>7.2482007462544064E+17</v>
      </c>
    </row>
    <row r="514" spans="1:8">
      <c r="A514" s="82">
        <f>Riesgo!E518</f>
        <v>20320696.322302472</v>
      </c>
      <c r="F514" s="82">
        <f t="shared" si="21"/>
        <v>3784.4860008582473</v>
      </c>
      <c r="G514" s="49">
        <f t="shared" si="22"/>
        <v>54202673622.736099</v>
      </c>
      <c r="H514" s="49">
        <f t="shared" si="23"/>
        <v>205129259534333.34</v>
      </c>
    </row>
    <row r="515" spans="1:8">
      <c r="A515" s="82">
        <f>Riesgo!E519</f>
        <v>20302323.956743792</v>
      </c>
      <c r="F515" s="82">
        <f t="shared" ref="F515:F578" si="24">A515-$D$4</f>
        <v>-14587.8795578219</v>
      </c>
      <c r="G515" s="49">
        <f t="shared" ref="G515:G578" si="25">IF(A515=0,0,(A515-D$4)^3)</f>
        <v>-3104391652299.5874</v>
      </c>
      <c r="H515" s="49">
        <f t="shared" ref="H515:H578" si="26">IF(A515=0,0,(A515-D$4)^4)</f>
        <v>4.5286491524054104E+16</v>
      </c>
    </row>
    <row r="516" spans="1:8">
      <c r="A516" s="82">
        <f>Riesgo!E520</f>
        <v>20287246.387189835</v>
      </c>
      <c r="F516" s="82">
        <f t="shared" si="24"/>
        <v>-29665.449111778289</v>
      </c>
      <c r="G516" s="49">
        <f t="shared" si="25"/>
        <v>-26106748344141.363</v>
      </c>
      <c r="H516" s="49">
        <f t="shared" si="26"/>
        <v>7.7446841447712768E+17</v>
      </c>
    </row>
    <row r="517" spans="1:8">
      <c r="A517" s="82">
        <f>Riesgo!E521</f>
        <v>20310605.754991185</v>
      </c>
      <c r="F517" s="82">
        <f t="shared" si="24"/>
        <v>-6306.081310428679</v>
      </c>
      <c r="G517" s="49">
        <f t="shared" si="25"/>
        <v>-250771800823.80429</v>
      </c>
      <c r="H517" s="49">
        <f t="shared" si="26"/>
        <v>1581387366357535.2</v>
      </c>
    </row>
    <row r="518" spans="1:8">
      <c r="A518" s="82">
        <f>Riesgo!E522</f>
        <v>20304291.957810629</v>
      </c>
      <c r="F518" s="82">
        <f t="shared" si="24"/>
        <v>-12619.87849098444</v>
      </c>
      <c r="G518" s="49">
        <f t="shared" si="25"/>
        <v>-2009858672377.6064</v>
      </c>
      <c r="H518" s="49">
        <f t="shared" si="26"/>
        <v>2.5364172229456696E+16</v>
      </c>
    </row>
    <row r="519" spans="1:8">
      <c r="A519" s="82">
        <f>Riesgo!E523</f>
        <v>20301261.043218236</v>
      </c>
      <c r="F519" s="82">
        <f t="shared" si="24"/>
        <v>-15650.793083377182</v>
      </c>
      <c r="G519" s="49">
        <f t="shared" si="25"/>
        <v>-3833619886421.5122</v>
      </c>
      <c r="H519" s="49">
        <f t="shared" si="26"/>
        <v>5.9999191602703016E+16</v>
      </c>
    </row>
    <row r="520" spans="1:8">
      <c r="A520" s="82">
        <f>Riesgo!E524</f>
        <v>20329203.459887695</v>
      </c>
      <c r="F520" s="82">
        <f t="shared" si="24"/>
        <v>12291.623586080968</v>
      </c>
      <c r="G520" s="49">
        <f t="shared" si="25"/>
        <v>1857067785489.8882</v>
      </c>
      <c r="H520" s="49">
        <f t="shared" si="26"/>
        <v>2.2826378193078664E+16</v>
      </c>
    </row>
    <row r="521" spans="1:8">
      <c r="A521" s="82">
        <f>Riesgo!E525</f>
        <v>20363404.237739164</v>
      </c>
      <c r="F521" s="82">
        <f t="shared" si="24"/>
        <v>46492.401437550783</v>
      </c>
      <c r="G521" s="49">
        <f t="shared" si="25"/>
        <v>100495343079065.92</v>
      </c>
      <c r="H521" s="49">
        <f t="shared" si="26"/>
        <v>4.6722698330363238E+18</v>
      </c>
    </row>
    <row r="522" spans="1:8">
      <c r="A522" s="82">
        <f>Riesgo!E526</f>
        <v>20333702.524819165</v>
      </c>
      <c r="F522" s="82">
        <f t="shared" si="24"/>
        <v>16790.688517551869</v>
      </c>
      <c r="G522" s="49">
        <f t="shared" si="25"/>
        <v>4733752150640.9297</v>
      </c>
      <c r="H522" s="49">
        <f t="shared" si="26"/>
        <v>7.948295788070312E+16</v>
      </c>
    </row>
    <row r="523" spans="1:8">
      <c r="A523" s="82">
        <f>Riesgo!E527</f>
        <v>20295658.062166285</v>
      </c>
      <c r="F523" s="82">
        <f t="shared" si="24"/>
        <v>-21253.774135328829</v>
      </c>
      <c r="G523" s="49">
        <f t="shared" si="25"/>
        <v>-9600816807068.248</v>
      </c>
      <c r="H523" s="49">
        <f t="shared" si="26"/>
        <v>2.0405359193209744E+17</v>
      </c>
    </row>
    <row r="524" spans="1:8">
      <c r="A524" s="82">
        <f>Riesgo!E528</f>
        <v>20306134.998536222</v>
      </c>
      <c r="F524" s="82">
        <f t="shared" si="24"/>
        <v>-10776.837765391916</v>
      </c>
      <c r="G524" s="49">
        <f t="shared" si="25"/>
        <v>-1251624440686.8826</v>
      </c>
      <c r="H524" s="49">
        <f t="shared" si="26"/>
        <v>1.348855354048193E+16</v>
      </c>
    </row>
    <row r="525" spans="1:8">
      <c r="A525" s="82">
        <f>Riesgo!E529</f>
        <v>20286438.690399434</v>
      </c>
      <c r="F525" s="82">
        <f t="shared" si="24"/>
        <v>-30473.145902179182</v>
      </c>
      <c r="G525" s="49">
        <f t="shared" si="25"/>
        <v>-28297747891686.051</v>
      </c>
      <c r="H525" s="49">
        <f t="shared" si="26"/>
        <v>8.6232140020643226E+17</v>
      </c>
    </row>
    <row r="526" spans="1:8">
      <c r="A526" s="82">
        <f>Riesgo!E530</f>
        <v>20330563.003721088</v>
      </c>
      <c r="F526" s="82">
        <f t="shared" si="24"/>
        <v>13651.167419474572</v>
      </c>
      <c r="G526" s="49">
        <f t="shared" si="25"/>
        <v>2543954730356.1978</v>
      </c>
      <c r="H526" s="49">
        <f t="shared" si="26"/>
        <v>3.4727951931656748E+16</v>
      </c>
    </row>
    <row r="527" spans="1:8">
      <c r="A527" s="82">
        <f>Riesgo!E531</f>
        <v>20254668.418460537</v>
      </c>
      <c r="F527" s="82">
        <f t="shared" si="24"/>
        <v>-62243.417841076851</v>
      </c>
      <c r="G527" s="49">
        <f t="shared" si="25"/>
        <v>-241146129883987.84</v>
      </c>
      <c r="H527" s="49">
        <f t="shared" si="26"/>
        <v>1.5009759323127644E+19</v>
      </c>
    </row>
    <row r="528" spans="1:8">
      <c r="A528" s="82">
        <f>Riesgo!E532</f>
        <v>20328787.121230837</v>
      </c>
      <c r="F528" s="82">
        <f t="shared" si="24"/>
        <v>11875.284929223359</v>
      </c>
      <c r="G528" s="49">
        <f t="shared" si="25"/>
        <v>1674681088184.7649</v>
      </c>
      <c r="H528" s="49">
        <f t="shared" si="26"/>
        <v>1.9887315087775912E+16</v>
      </c>
    </row>
    <row r="529" spans="1:8">
      <c r="A529" s="82">
        <f>Riesgo!E533</f>
        <v>20310235.299912326</v>
      </c>
      <c r="F529" s="82">
        <f t="shared" si="24"/>
        <v>-6676.5363892875612</v>
      </c>
      <c r="G529" s="49">
        <f t="shared" si="25"/>
        <v>-297614208502.3316</v>
      </c>
      <c r="H529" s="49">
        <f t="shared" si="26"/>
        <v>1987032093034832.3</v>
      </c>
    </row>
    <row r="530" spans="1:8">
      <c r="A530" s="82">
        <f>Riesgo!E534</f>
        <v>20295401.769353449</v>
      </c>
      <c r="F530" s="82">
        <f t="shared" si="24"/>
        <v>-21510.066948164254</v>
      </c>
      <c r="G530" s="49">
        <f t="shared" si="25"/>
        <v>-9952341878039.2227</v>
      </c>
      <c r="H530" s="49">
        <f t="shared" si="26"/>
        <v>2.1407554008764246E+17</v>
      </c>
    </row>
    <row r="531" spans="1:8">
      <c r="A531" s="82">
        <f>Riesgo!E535</f>
        <v>20323849.305582058</v>
      </c>
      <c r="F531" s="82">
        <f t="shared" si="24"/>
        <v>6937.4692804440856</v>
      </c>
      <c r="G531" s="49">
        <f t="shared" si="25"/>
        <v>333889851633.13562</v>
      </c>
      <c r="H531" s="49">
        <f t="shared" si="26"/>
        <v>2316350588756911.5</v>
      </c>
    </row>
    <row r="532" spans="1:8">
      <c r="A532" s="82">
        <f>Riesgo!E536</f>
        <v>20330132.07359973</v>
      </c>
      <c r="F532" s="82">
        <f t="shared" si="24"/>
        <v>13220.237298116088</v>
      </c>
      <c r="G532" s="49">
        <f t="shared" si="25"/>
        <v>2310562666869.4985</v>
      </c>
      <c r="H532" s="49">
        <f t="shared" si="26"/>
        <v>3.054618674818272E+16</v>
      </c>
    </row>
    <row r="533" spans="1:8">
      <c r="A533" s="82">
        <f>Riesgo!E537</f>
        <v>20402576.751236502</v>
      </c>
      <c r="F533" s="82">
        <f t="shared" si="24"/>
        <v>85664.914934888482</v>
      </c>
      <c r="G533" s="49">
        <f t="shared" si="25"/>
        <v>628650063707506.12</v>
      </c>
      <c r="H533" s="49">
        <f t="shared" si="26"/>
        <v>5.3853254231315735E+19</v>
      </c>
    </row>
    <row r="534" spans="1:8">
      <c r="A534" s="82">
        <f>Riesgo!E538</f>
        <v>20308588.561826319</v>
      </c>
      <c r="F534" s="82">
        <f t="shared" si="24"/>
        <v>-8323.2744752950966</v>
      </c>
      <c r="G534" s="49">
        <f t="shared" si="25"/>
        <v>-576610636776.9353</v>
      </c>
      <c r="H534" s="49">
        <f t="shared" si="26"/>
        <v>4799288595269118</v>
      </c>
    </row>
    <row r="535" spans="1:8">
      <c r="A535" s="82">
        <f>Riesgo!E539</f>
        <v>20369038.650250472</v>
      </c>
      <c r="F535" s="82">
        <f t="shared" si="24"/>
        <v>52126.813948858529</v>
      </c>
      <c r="G535" s="49">
        <f t="shared" si="25"/>
        <v>141639225549843.66</v>
      </c>
      <c r="H535" s="49">
        <f t="shared" si="26"/>
        <v>7.38320155809711E+18</v>
      </c>
    </row>
    <row r="536" spans="1:8">
      <c r="A536" s="82">
        <f>Riesgo!E540</f>
        <v>20347508.10682869</v>
      </c>
      <c r="F536" s="82">
        <f t="shared" si="24"/>
        <v>30596.270527075976</v>
      </c>
      <c r="G536" s="49">
        <f t="shared" si="25"/>
        <v>28642140888990</v>
      </c>
      <c r="H536" s="49">
        <f t="shared" si="26"/>
        <v>8.763426911141623E+17</v>
      </c>
    </row>
    <row r="537" spans="1:8">
      <c r="A537" s="82">
        <f>Riesgo!E541</f>
        <v>20373179.753101069</v>
      </c>
      <c r="F537" s="82">
        <f t="shared" si="24"/>
        <v>56267.916799455881</v>
      </c>
      <c r="G537" s="49">
        <f t="shared" si="25"/>
        <v>178148639421311.47</v>
      </c>
      <c r="H537" s="49">
        <f t="shared" si="26"/>
        <v>1.002405282089462E+19</v>
      </c>
    </row>
    <row r="538" spans="1:8">
      <c r="A538" s="82">
        <f>Riesgo!E542</f>
        <v>20355663.830107544</v>
      </c>
      <c r="F538" s="82">
        <f t="shared" si="24"/>
        <v>38751.993805930018</v>
      </c>
      <c r="G538" s="49">
        <f t="shared" si="25"/>
        <v>58194528809782.523</v>
      </c>
      <c r="H538" s="49">
        <f t="shared" si="26"/>
        <v>2.2551540199757084E+18</v>
      </c>
    </row>
    <row r="539" spans="1:8">
      <c r="A539" s="82">
        <f>Riesgo!E543</f>
        <v>20321702.720272731</v>
      </c>
      <c r="F539" s="82">
        <f t="shared" si="24"/>
        <v>4790.8839711174369</v>
      </c>
      <c r="G539" s="49">
        <f t="shared" si="25"/>
        <v>109963095994.62642</v>
      </c>
      <c r="H539" s="49">
        <f t="shared" si="26"/>
        <v>526820434015103.69</v>
      </c>
    </row>
    <row r="540" spans="1:8">
      <c r="A540" s="82">
        <f>Riesgo!E544</f>
        <v>20320032.21217113</v>
      </c>
      <c r="F540" s="82">
        <f t="shared" si="24"/>
        <v>3120.3758695162833</v>
      </c>
      <c r="G540" s="49">
        <f t="shared" si="25"/>
        <v>30382305915.072105</v>
      </c>
      <c r="H540" s="49">
        <f t="shared" si="26"/>
        <v>94804214237652.828</v>
      </c>
    </row>
    <row r="541" spans="1:8">
      <c r="A541" s="82">
        <f>Riesgo!E545</f>
        <v>20305391.847997874</v>
      </c>
      <c r="F541" s="82">
        <f t="shared" si="24"/>
        <v>-11519.988303739578</v>
      </c>
      <c r="G541" s="49">
        <f t="shared" si="25"/>
        <v>-1528819151358.5305</v>
      </c>
      <c r="H541" s="49">
        <f t="shared" si="26"/>
        <v>1.7611978742183338E+16</v>
      </c>
    </row>
    <row r="542" spans="1:8">
      <c r="A542" s="82">
        <f>Riesgo!E546</f>
        <v>20331123.436383482</v>
      </c>
      <c r="F542" s="82">
        <f t="shared" si="24"/>
        <v>14211.60008186847</v>
      </c>
      <c r="G542" s="49">
        <f t="shared" si="25"/>
        <v>2870310855421.7163</v>
      </c>
      <c r="H542" s="49">
        <f t="shared" si="26"/>
        <v>4.0791709987899224E+16</v>
      </c>
    </row>
    <row r="543" spans="1:8">
      <c r="A543" s="82">
        <f>Riesgo!E547</f>
        <v>20288746.080783118</v>
      </c>
      <c r="F543" s="82">
        <f t="shared" si="24"/>
        <v>-28165.755518496037</v>
      </c>
      <c r="G543" s="49">
        <f t="shared" si="25"/>
        <v>-22344169424538.23</v>
      </c>
      <c r="H543" s="49">
        <f t="shared" si="26"/>
        <v>6.2934041327539802E+17</v>
      </c>
    </row>
    <row r="544" spans="1:8">
      <c r="A544" s="82">
        <f>Riesgo!E548</f>
        <v>20320945.336385492</v>
      </c>
      <c r="F544" s="82">
        <f t="shared" si="24"/>
        <v>4033.5000838786364</v>
      </c>
      <c r="G544" s="49">
        <f t="shared" si="25"/>
        <v>65621508689.270454</v>
      </c>
      <c r="H544" s="49">
        <f t="shared" si="26"/>
        <v>264684360802415.06</v>
      </c>
    </row>
    <row r="545" spans="1:8">
      <c r="A545" s="82">
        <f>Riesgo!E549</f>
        <v>20315212.477627113</v>
      </c>
      <c r="F545" s="82">
        <f t="shared" si="24"/>
        <v>-1699.3586745001376</v>
      </c>
      <c r="G545" s="49">
        <f t="shared" si="25"/>
        <v>-4907441805.2742405</v>
      </c>
      <c r="H545" s="49">
        <f t="shared" si="26"/>
        <v>8339503801397.3965</v>
      </c>
    </row>
    <row r="546" spans="1:8">
      <c r="A546" s="82">
        <f>Riesgo!E550</f>
        <v>20262888.482926778</v>
      </c>
      <c r="F546" s="82">
        <f t="shared" si="24"/>
        <v>-54023.353374835104</v>
      </c>
      <c r="G546" s="49">
        <f t="shared" si="25"/>
        <v>-157668383687372.78</v>
      </c>
      <c r="H546" s="49">
        <f t="shared" si="26"/>
        <v>8.5177748079820268E+18</v>
      </c>
    </row>
    <row r="547" spans="1:8">
      <c r="A547" s="82">
        <f>Riesgo!E551</f>
        <v>20363719.862102196</v>
      </c>
      <c r="F547" s="82">
        <f t="shared" si="24"/>
        <v>46808.025800582021</v>
      </c>
      <c r="G547" s="49">
        <f t="shared" si="25"/>
        <v>102555976332569.17</v>
      </c>
      <c r="H547" s="49">
        <f t="shared" si="26"/>
        <v>4.8004427861787771E+18</v>
      </c>
    </row>
    <row r="548" spans="1:8">
      <c r="A548" s="82">
        <f>Riesgo!E552</f>
        <v>20323359.203045066</v>
      </c>
      <c r="F548" s="82">
        <f t="shared" si="24"/>
        <v>6447.366743452847</v>
      </c>
      <c r="G548" s="49">
        <f t="shared" si="25"/>
        <v>268007608988.90692</v>
      </c>
      <c r="H548" s="49">
        <f t="shared" si="26"/>
        <v>1727943345187392.5</v>
      </c>
    </row>
    <row r="549" spans="1:8">
      <c r="A549" s="82">
        <f>Riesgo!E553</f>
        <v>20323253.598371416</v>
      </c>
      <c r="F549" s="82">
        <f t="shared" si="24"/>
        <v>6341.7620698027313</v>
      </c>
      <c r="G549" s="49">
        <f t="shared" si="25"/>
        <v>255052645419.36664</v>
      </c>
      <c r="H549" s="49">
        <f t="shared" si="26"/>
        <v>1617483192523384.5</v>
      </c>
    </row>
    <row r="550" spans="1:8">
      <c r="A550" s="82">
        <f>Riesgo!E554</f>
        <v>20318437.943799168</v>
      </c>
      <c r="F550" s="82">
        <f t="shared" si="24"/>
        <v>1526.1074975542724</v>
      </c>
      <c r="G550" s="49">
        <f t="shared" si="25"/>
        <v>3554310609.8274264</v>
      </c>
      <c r="H550" s="49">
        <f t="shared" si="26"/>
        <v>5424260070294.334</v>
      </c>
    </row>
    <row r="551" spans="1:8">
      <c r="A551" s="82">
        <f>Riesgo!E555</f>
        <v>20340967.668098427</v>
      </c>
      <c r="F551" s="82">
        <f t="shared" si="24"/>
        <v>24055.831796813756</v>
      </c>
      <c r="G551" s="49">
        <f t="shared" si="25"/>
        <v>13920701956579.018</v>
      </c>
      <c r="H551" s="49">
        <f t="shared" si="26"/>
        <v>3.3487406476104102E+17</v>
      </c>
    </row>
    <row r="552" spans="1:8">
      <c r="A552" s="82">
        <f>Riesgo!E556</f>
        <v>20356377.148682881</v>
      </c>
      <c r="F552" s="82">
        <f t="shared" si="24"/>
        <v>39465.312381267548</v>
      </c>
      <c r="G552" s="49">
        <f t="shared" si="25"/>
        <v>61467653469741.719</v>
      </c>
      <c r="H552" s="49">
        <f t="shared" si="26"/>
        <v>2.4258401455268613E+18</v>
      </c>
    </row>
    <row r="553" spans="1:8">
      <c r="A553" s="82">
        <f>Riesgo!E557</f>
        <v>20292301.806856856</v>
      </c>
      <c r="F553" s="82">
        <f t="shared" si="24"/>
        <v>-24610.029444757849</v>
      </c>
      <c r="G553" s="49">
        <f t="shared" si="25"/>
        <v>-14905151680902.285</v>
      </c>
      <c r="H553" s="49">
        <f t="shared" si="26"/>
        <v>3.668162217455872E+17</v>
      </c>
    </row>
    <row r="554" spans="1:8">
      <c r="A554" s="82">
        <f>Riesgo!E558</f>
        <v>20277587.743062537</v>
      </c>
      <c r="F554" s="82">
        <f t="shared" si="24"/>
        <v>-39324.093239076436</v>
      </c>
      <c r="G554" s="49">
        <f t="shared" si="25"/>
        <v>-60810160753532.781</v>
      </c>
      <c r="H554" s="49">
        <f t="shared" si="26"/>
        <v>2.3913044313551498E+18</v>
      </c>
    </row>
    <row r="555" spans="1:8">
      <c r="A555" s="82">
        <f>Riesgo!E559</f>
        <v>20271295.907495938</v>
      </c>
      <c r="F555" s="82">
        <f t="shared" si="24"/>
        <v>-45615.928805675358</v>
      </c>
      <c r="G555" s="49">
        <f t="shared" si="25"/>
        <v>-94918215877982.016</v>
      </c>
      <c r="H555" s="49">
        <f t="shared" si="26"/>
        <v>4.3297825778517519E+18</v>
      </c>
    </row>
    <row r="556" spans="1:8">
      <c r="A556" s="82">
        <f>Riesgo!E560</f>
        <v>20286262.457538594</v>
      </c>
      <c r="F556" s="82">
        <f t="shared" si="24"/>
        <v>-30649.378763020039</v>
      </c>
      <c r="G556" s="49">
        <f t="shared" si="25"/>
        <v>-28791548848496.098</v>
      </c>
      <c r="H556" s="49">
        <f t="shared" si="26"/>
        <v>8.8244308583155034E+17</v>
      </c>
    </row>
    <row r="557" spans="1:8">
      <c r="A557" s="82">
        <f>Riesgo!E561</f>
        <v>20313767.715310749</v>
      </c>
      <c r="F557" s="82">
        <f t="shared" si="24"/>
        <v>-3144.1209908649325</v>
      </c>
      <c r="G557" s="49">
        <f t="shared" si="25"/>
        <v>-31081198010.34964</v>
      </c>
      <c r="H557" s="49">
        <f t="shared" si="26"/>
        <v>97723047085569.672</v>
      </c>
    </row>
    <row r="558" spans="1:8">
      <c r="A558" s="82">
        <f>Riesgo!E562</f>
        <v>20305898.401368897</v>
      </c>
      <c r="F558" s="82">
        <f t="shared" si="24"/>
        <v>-11013.434932716191</v>
      </c>
      <c r="G558" s="49">
        <f t="shared" si="25"/>
        <v>-1335882839415.7119</v>
      </c>
      <c r="H558" s="49">
        <f t="shared" si="26"/>
        <v>1.4712658729637096E+16</v>
      </c>
    </row>
    <row r="559" spans="1:8">
      <c r="A559" s="82">
        <f>Riesgo!E563</f>
        <v>20345686.766751714</v>
      </c>
      <c r="F559" s="82">
        <f t="shared" si="24"/>
        <v>28774.930450100452</v>
      </c>
      <c r="G559" s="49">
        <f t="shared" si="25"/>
        <v>23825545222711.684</v>
      </c>
      <c r="H559" s="49">
        <f t="shared" si="26"/>
        <v>6.8557840671925171E+17</v>
      </c>
    </row>
    <row r="560" spans="1:8">
      <c r="A560" s="82">
        <f>Riesgo!E564</f>
        <v>20345958.233147547</v>
      </c>
      <c r="F560" s="82">
        <f t="shared" si="24"/>
        <v>29046.39684593305</v>
      </c>
      <c r="G560" s="49">
        <f t="shared" si="25"/>
        <v>24506246624222.25</v>
      </c>
      <c r="H560" s="49">
        <f t="shared" si="26"/>
        <v>7.1181816465146662E+17</v>
      </c>
    </row>
    <row r="561" spans="1:8">
      <c r="A561" s="82">
        <f>Riesgo!E565</f>
        <v>20295534.04123044</v>
      </c>
      <c r="F561" s="82">
        <f t="shared" si="24"/>
        <v>-21377.795071173459</v>
      </c>
      <c r="G561" s="49">
        <f t="shared" si="25"/>
        <v>-9769868735814.5352</v>
      </c>
      <c r="H561" s="49">
        <f t="shared" si="26"/>
        <v>2.0885825170650765E+17</v>
      </c>
    </row>
    <row r="562" spans="1:8">
      <c r="A562" s="82">
        <f>Riesgo!E566</f>
        <v>20287824.023069974</v>
      </c>
      <c r="F562" s="82">
        <f t="shared" si="24"/>
        <v>-29087.813231639564</v>
      </c>
      <c r="G562" s="49">
        <f t="shared" si="25"/>
        <v>-24611224331806.457</v>
      </c>
      <c r="H562" s="49">
        <f t="shared" si="26"/>
        <v>7.1588669676556941E+17</v>
      </c>
    </row>
    <row r="563" spans="1:8">
      <c r="A563" s="82">
        <f>Riesgo!E567</f>
        <v>20250792.453379314</v>
      </c>
      <c r="F563" s="82">
        <f t="shared" si="24"/>
        <v>-66119.382922299206</v>
      </c>
      <c r="G563" s="49">
        <f t="shared" si="25"/>
        <v>-289058919681948.19</v>
      </c>
      <c r="H563" s="49">
        <f t="shared" si="26"/>
        <v>1.9112397397556863E+19</v>
      </c>
    </row>
    <row r="564" spans="1:8">
      <c r="A564" s="82">
        <f>Riesgo!E568</f>
        <v>20329484.698295817</v>
      </c>
      <c r="F564" s="82">
        <f t="shared" si="24"/>
        <v>12572.86199420318</v>
      </c>
      <c r="G564" s="49">
        <f t="shared" si="25"/>
        <v>1987478529230.0828</v>
      </c>
      <c r="H564" s="49">
        <f t="shared" si="26"/>
        <v>2.498829326445174E+16</v>
      </c>
    </row>
    <row r="565" spans="1:8">
      <c r="A565" s="82">
        <f>Riesgo!E569</f>
        <v>20325826.796575427</v>
      </c>
      <c r="F565" s="82">
        <f t="shared" si="24"/>
        <v>8914.9602738134563</v>
      </c>
      <c r="G565" s="49">
        <f t="shared" si="25"/>
        <v>708529988936.00916</v>
      </c>
      <c r="H565" s="49">
        <f t="shared" si="26"/>
        <v>6316516704170010</v>
      </c>
    </row>
    <row r="566" spans="1:8">
      <c r="A566" s="82">
        <f>Riesgo!E570</f>
        <v>20322956.386562753</v>
      </c>
      <c r="F566" s="82">
        <f t="shared" si="24"/>
        <v>6044.5502611398697</v>
      </c>
      <c r="G566" s="49">
        <f t="shared" si="25"/>
        <v>220847241686.97449</v>
      </c>
      <c r="H566" s="49">
        <f t="shared" si="26"/>
        <v>1334922252411021.5</v>
      </c>
    </row>
    <row r="567" spans="1:8">
      <c r="A567" s="82">
        <f>Riesgo!E571</f>
        <v>20337078.033753626</v>
      </c>
      <c r="F567" s="82">
        <f t="shared" si="24"/>
        <v>20166.19745201245</v>
      </c>
      <c r="G567" s="49">
        <f t="shared" si="25"/>
        <v>8201098828636.6514</v>
      </c>
      <c r="H567" s="49">
        <f t="shared" si="26"/>
        <v>1.6538497830175472E+17</v>
      </c>
    </row>
    <row r="568" spans="1:8">
      <c r="A568" s="82">
        <f>Riesgo!E572</f>
        <v>20374657.470831499</v>
      </c>
      <c r="F568" s="82">
        <f t="shared" si="24"/>
        <v>57745.634529884905</v>
      </c>
      <c r="G568" s="49">
        <f t="shared" si="25"/>
        <v>192556185329571.94</v>
      </c>
      <c r="H568" s="49">
        <f t="shared" si="26"/>
        <v>1.1119279104510245E+19</v>
      </c>
    </row>
    <row r="569" spans="1:8">
      <c r="A569" s="82">
        <f>Riesgo!E573</f>
        <v>20374029.809626464</v>
      </c>
      <c r="F569" s="82">
        <f t="shared" si="24"/>
        <v>57117.973324850202</v>
      </c>
      <c r="G569" s="49">
        <f t="shared" si="25"/>
        <v>186345267566852.25</v>
      </c>
      <c r="H569" s="49">
        <f t="shared" si="26"/>
        <v>1.064366402209554E+19</v>
      </c>
    </row>
    <row r="570" spans="1:8">
      <c r="A570" s="82">
        <f>Riesgo!E574</f>
        <v>20284952.653037369</v>
      </c>
      <c r="F570" s="82">
        <f t="shared" si="24"/>
        <v>-31959.183264244348</v>
      </c>
      <c r="G570" s="49">
        <f t="shared" si="25"/>
        <v>-32642770856325.816</v>
      </c>
      <c r="H570" s="49">
        <f t="shared" si="26"/>
        <v>1.0432362960500513E+18</v>
      </c>
    </row>
    <row r="571" spans="1:8">
      <c r="A571" s="82">
        <f>Riesgo!E575</f>
        <v>20242430.70408145</v>
      </c>
      <c r="F571" s="82">
        <f t="shared" si="24"/>
        <v>-74481.132220163941</v>
      </c>
      <c r="G571" s="49">
        <f t="shared" si="25"/>
        <v>-413179541872639.37</v>
      </c>
      <c r="H571" s="49">
        <f t="shared" si="26"/>
        <v>3.0774080088882819E+19</v>
      </c>
    </row>
    <row r="572" spans="1:8">
      <c r="A572" s="82">
        <f>Riesgo!E576</f>
        <v>20360962.371182781</v>
      </c>
      <c r="F572" s="82">
        <f t="shared" si="24"/>
        <v>44050.534881167114</v>
      </c>
      <c r="G572" s="49">
        <f t="shared" si="25"/>
        <v>85477843817069.594</v>
      </c>
      <c r="H572" s="49">
        <f t="shared" si="26"/>
        <v>3.7653447406307789E+18</v>
      </c>
    </row>
    <row r="573" spans="1:8">
      <c r="A573" s="82">
        <f>Riesgo!E577</f>
        <v>20310445.382020116</v>
      </c>
      <c r="F573" s="82">
        <f t="shared" si="24"/>
        <v>-6466.4542814977467</v>
      </c>
      <c r="G573" s="49">
        <f t="shared" si="25"/>
        <v>-270394986077.3132</v>
      </c>
      <c r="H573" s="49">
        <f t="shared" si="26"/>
        <v>1748496815415165.5</v>
      </c>
    </row>
    <row r="574" spans="1:8">
      <c r="A574" s="82">
        <f>Riesgo!E578</f>
        <v>20260899.127370477</v>
      </c>
      <c r="F574" s="82">
        <f t="shared" si="24"/>
        <v>-56012.708931136876</v>
      </c>
      <c r="G574" s="49">
        <f t="shared" si="25"/>
        <v>-175735592761032.78</v>
      </c>
      <c r="H574" s="49">
        <f t="shared" si="26"/>
        <v>9.8434266061645332E+18</v>
      </c>
    </row>
    <row r="575" spans="1:8">
      <c r="A575" s="82">
        <f>Riesgo!E579</f>
        <v>20334103.6144602</v>
      </c>
      <c r="F575" s="82">
        <f t="shared" si="24"/>
        <v>17191.778158586472</v>
      </c>
      <c r="G575" s="49">
        <f t="shared" si="25"/>
        <v>5081154438844.5732</v>
      </c>
      <c r="H575" s="49">
        <f t="shared" si="26"/>
        <v>8.7354079902132832E+16</v>
      </c>
    </row>
    <row r="576" spans="1:8">
      <c r="A576" s="82">
        <f>Riesgo!E580</f>
        <v>20323555.384908613</v>
      </c>
      <c r="F576" s="82">
        <f t="shared" si="24"/>
        <v>6643.5486069992185</v>
      </c>
      <c r="G576" s="49">
        <f t="shared" si="25"/>
        <v>293224564878.9682</v>
      </c>
      <c r="H576" s="49">
        <f t="shared" si="26"/>
        <v>1948051649539621.2</v>
      </c>
    </row>
    <row r="577" spans="1:8">
      <c r="A577" s="82">
        <f>Riesgo!E581</f>
        <v>20289833.069688249</v>
      </c>
      <c r="F577" s="82">
        <f t="shared" si="24"/>
        <v>-27078.76661336422</v>
      </c>
      <c r="G577" s="49">
        <f t="shared" si="25"/>
        <v>-19855765610639.598</v>
      </c>
      <c r="H577" s="49">
        <f t="shared" si="26"/>
        <v>5.3766964290017299E+17</v>
      </c>
    </row>
    <row r="578" spans="1:8">
      <c r="A578" s="82">
        <f>Riesgo!E582</f>
        <v>20334081.581866361</v>
      </c>
      <c r="F578" s="82">
        <f t="shared" si="24"/>
        <v>17169.745564747602</v>
      </c>
      <c r="G578" s="49">
        <f t="shared" si="25"/>
        <v>5061643787003.96</v>
      </c>
      <c r="H578" s="49">
        <f t="shared" si="26"/>
        <v>8.6907135962243488E+16</v>
      </c>
    </row>
    <row r="579" spans="1:8">
      <c r="A579" s="82">
        <f>Riesgo!E583</f>
        <v>20264805.072785955</v>
      </c>
      <c r="F579" s="82">
        <f t="shared" ref="F579:F642" si="27">A579-$D$4</f>
        <v>-52106.763515658677</v>
      </c>
      <c r="G579" s="49">
        <f t="shared" ref="G579:G642" si="28">IF(A579=0,0,(A579-D$4)^3)</f>
        <v>-141475845013892.59</v>
      </c>
      <c r="H579" s="49">
        <f t="shared" ref="H579:H642" si="29">IF(A579=0,0,(A579-D$4)^4)</f>
        <v>7.3718483993168804E+18</v>
      </c>
    </row>
    <row r="580" spans="1:8">
      <c r="A580" s="82">
        <f>Riesgo!E584</f>
        <v>20333854.832318753</v>
      </c>
      <c r="F580" s="82">
        <f t="shared" si="27"/>
        <v>16942.996017139405</v>
      </c>
      <c r="G580" s="49">
        <f t="shared" si="28"/>
        <v>4863743083785.2012</v>
      </c>
      <c r="H580" s="49">
        <f t="shared" si="29"/>
        <v>8.2406379696962E+16</v>
      </c>
    </row>
    <row r="581" spans="1:8">
      <c r="A581" s="82">
        <f>Riesgo!E585</f>
        <v>20371356.185794186</v>
      </c>
      <c r="F581" s="82">
        <f t="shared" si="27"/>
        <v>54444.349492572248</v>
      </c>
      <c r="G581" s="49">
        <f t="shared" si="28"/>
        <v>161383243424652.44</v>
      </c>
      <c r="H581" s="49">
        <f t="shared" si="29"/>
        <v>8.7864057072566405E+18</v>
      </c>
    </row>
    <row r="582" spans="1:8">
      <c r="A582" s="82">
        <f>Riesgo!E586</f>
        <v>20377664.074472401</v>
      </c>
      <c r="F582" s="82">
        <f t="shared" si="27"/>
        <v>60752.238170787692</v>
      </c>
      <c r="G582" s="49">
        <f t="shared" si="28"/>
        <v>224226453115508.87</v>
      </c>
      <c r="H582" s="49">
        <f t="shared" si="29"/>
        <v>1.3622258883864355E+19</v>
      </c>
    </row>
    <row r="583" spans="1:8">
      <c r="A583" s="82">
        <f>Riesgo!E587</f>
        <v>20290181.240572482</v>
      </c>
      <c r="F583" s="82">
        <f t="shared" si="27"/>
        <v>-26730.595729131252</v>
      </c>
      <c r="G583" s="49">
        <f t="shared" si="28"/>
        <v>-19099672178162.902</v>
      </c>
      <c r="H583" s="49">
        <f t="shared" si="29"/>
        <v>5.1054561555340832E+17</v>
      </c>
    </row>
    <row r="584" spans="1:8">
      <c r="A584" s="82">
        <f>Riesgo!E588</f>
        <v>20353689.847205468</v>
      </c>
      <c r="F584" s="82">
        <f t="shared" si="27"/>
        <v>36778.010903853923</v>
      </c>
      <c r="G584" s="49">
        <f t="shared" si="28"/>
        <v>49746749829319.797</v>
      </c>
      <c r="H584" s="49">
        <f t="shared" si="29"/>
        <v>1.8295865076540168E+18</v>
      </c>
    </row>
    <row r="585" spans="1:8">
      <c r="A585" s="82">
        <f>Riesgo!E589</f>
        <v>20351362.443485171</v>
      </c>
      <c r="F585" s="82">
        <f t="shared" si="27"/>
        <v>34450.607183557004</v>
      </c>
      <c r="G585" s="49">
        <f t="shared" si="28"/>
        <v>40887507983992.695</v>
      </c>
      <c r="H585" s="49">
        <f t="shared" si="29"/>
        <v>1.408599476271083E+18</v>
      </c>
    </row>
    <row r="586" spans="1:8">
      <c r="A586" s="82">
        <f>Riesgo!E590</f>
        <v>20303829.078675531</v>
      </c>
      <c r="F586" s="82">
        <f t="shared" si="27"/>
        <v>-13082.757626082748</v>
      </c>
      <c r="G586" s="49">
        <f t="shared" si="28"/>
        <v>-2239225787378.7441</v>
      </c>
      <c r="H586" s="49">
        <f t="shared" si="29"/>
        <v>2.9295248246350408E+16</v>
      </c>
    </row>
    <row r="587" spans="1:8">
      <c r="A587" s="82">
        <f>Riesgo!E591</f>
        <v>20237019.783966586</v>
      </c>
      <c r="F587" s="82">
        <f t="shared" si="27"/>
        <v>-79892.052335027605</v>
      </c>
      <c r="G587" s="49">
        <f t="shared" si="28"/>
        <v>-509930200222257.94</v>
      </c>
      <c r="H587" s="49">
        <f t="shared" si="29"/>
        <v>4.0739370243367739E+19</v>
      </c>
    </row>
    <row r="588" spans="1:8">
      <c r="A588" s="82">
        <f>Riesgo!E592</f>
        <v>20341122.121568363</v>
      </c>
      <c r="F588" s="82">
        <f t="shared" si="27"/>
        <v>24210.285266749561</v>
      </c>
      <c r="G588" s="49">
        <f t="shared" si="28"/>
        <v>14190566072060.98</v>
      </c>
      <c r="H588" s="49">
        <f t="shared" si="29"/>
        <v>3.4355765270125414E+17</v>
      </c>
    </row>
    <row r="589" spans="1:8">
      <c r="A589" s="82">
        <f>Riesgo!E593</f>
        <v>20309898.028347213</v>
      </c>
      <c r="F589" s="82">
        <f t="shared" si="27"/>
        <v>-7013.8079544007778</v>
      </c>
      <c r="G589" s="49">
        <f t="shared" si="28"/>
        <v>-345033775781.23291</v>
      </c>
      <c r="H589" s="49">
        <f t="shared" si="29"/>
        <v>2420000641111346</v>
      </c>
    </row>
    <row r="590" spans="1:8">
      <c r="A590" s="82">
        <f>Riesgo!E594</f>
        <v>20319969.113584593</v>
      </c>
      <c r="F590" s="82">
        <f t="shared" si="27"/>
        <v>3057.2772829793394</v>
      </c>
      <c r="G590" s="49">
        <f t="shared" si="28"/>
        <v>28576200733.597622</v>
      </c>
      <c r="H590" s="49">
        <f t="shared" si="29"/>
        <v>87365369336685.547</v>
      </c>
    </row>
    <row r="591" spans="1:8">
      <c r="A591" s="82">
        <f>Riesgo!E595</f>
        <v>20294792.536692057</v>
      </c>
      <c r="F591" s="82">
        <f t="shared" si="27"/>
        <v>-22119.299609556794</v>
      </c>
      <c r="G591" s="49">
        <f t="shared" si="28"/>
        <v>-10822164069187.318</v>
      </c>
      <c r="H591" s="49">
        <f t="shared" si="29"/>
        <v>2.3937868947013459E+17</v>
      </c>
    </row>
    <row r="592" spans="1:8">
      <c r="A592" s="82">
        <f>Riesgo!E596</f>
        <v>20351818.242964935</v>
      </c>
      <c r="F592" s="82">
        <f t="shared" si="27"/>
        <v>34906.406663320959</v>
      </c>
      <c r="G592" s="49">
        <f t="shared" si="28"/>
        <v>42531963437684.211</v>
      </c>
      <c r="H592" s="49">
        <f t="shared" si="29"/>
        <v>1.4846380119453036E+18</v>
      </c>
    </row>
    <row r="593" spans="1:8">
      <c r="A593" s="82">
        <f>Riesgo!E597</f>
        <v>20313047.045819547</v>
      </c>
      <c r="F593" s="82">
        <f t="shared" si="27"/>
        <v>-3864.7904820665717</v>
      </c>
      <c r="G593" s="49">
        <f t="shared" si="28"/>
        <v>-57726850655.89212</v>
      </c>
      <c r="H593" s="49">
        <f t="shared" si="29"/>
        <v>223102182974570.31</v>
      </c>
    </row>
    <row r="594" spans="1:8">
      <c r="A594" s="82">
        <f>Riesgo!E598</f>
        <v>20291303.655486431</v>
      </c>
      <c r="F594" s="82">
        <f t="shared" si="27"/>
        <v>-25608.180815182626</v>
      </c>
      <c r="G594" s="49">
        <f t="shared" si="28"/>
        <v>-16793305277558.369</v>
      </c>
      <c r="H594" s="49">
        <f t="shared" si="29"/>
        <v>4.3004599803227539E+17</v>
      </c>
    </row>
    <row r="595" spans="1:8">
      <c r="A595" s="82">
        <f>Riesgo!E599</f>
        <v>20311568.912128899</v>
      </c>
      <c r="F595" s="82">
        <f t="shared" si="27"/>
        <v>-5342.9241727143526</v>
      </c>
      <c r="G595" s="49">
        <f t="shared" si="28"/>
        <v>-152523594626.95688</v>
      </c>
      <c r="H595" s="49">
        <f t="shared" si="29"/>
        <v>814922000641652.87</v>
      </c>
    </row>
    <row r="596" spans="1:8">
      <c r="A596" s="82">
        <f>Riesgo!E600</f>
        <v>20307994.877496846</v>
      </c>
      <c r="F596" s="82">
        <f t="shared" si="27"/>
        <v>-8916.9588047675788</v>
      </c>
      <c r="G596" s="49">
        <f t="shared" si="28"/>
        <v>-709006604602.56909</v>
      </c>
      <c r="H596" s="49">
        <f t="shared" si="29"/>
        <v>6322182685549243</v>
      </c>
    </row>
    <row r="597" spans="1:8">
      <c r="A597" s="82">
        <f>Riesgo!E601</f>
        <v>20235715.866552349</v>
      </c>
      <c r="F597" s="82">
        <f t="shared" si="27"/>
        <v>-81195.969749264419</v>
      </c>
      <c r="G597" s="49">
        <f t="shared" si="28"/>
        <v>-535307612307480.06</v>
      </c>
      <c r="H597" s="49">
        <f t="shared" si="29"/>
        <v>4.3464820695469113E+19</v>
      </c>
    </row>
    <row r="598" spans="1:8">
      <c r="A598" s="82">
        <f>Riesgo!E602</f>
        <v>20355799.595777754</v>
      </c>
      <c r="F598" s="82">
        <f t="shared" si="27"/>
        <v>38887.759476140141</v>
      </c>
      <c r="G598" s="49">
        <f t="shared" si="28"/>
        <v>58808319034046.594</v>
      </c>
      <c r="H598" s="49">
        <f t="shared" si="29"/>
        <v>2.2869237657921183E+18</v>
      </c>
    </row>
    <row r="599" spans="1:8">
      <c r="A599" s="82">
        <f>Riesgo!E603</f>
        <v>20385361.684297964</v>
      </c>
      <c r="F599" s="82">
        <f t="shared" si="27"/>
        <v>68449.847996350378</v>
      </c>
      <c r="G599" s="49">
        <f t="shared" si="28"/>
        <v>320713664534904.75</v>
      </c>
      <c r="H599" s="49">
        <f t="shared" si="29"/>
        <v>2.1952801587766739E+19</v>
      </c>
    </row>
    <row r="600" spans="1:8">
      <c r="A600" s="82">
        <f>Riesgo!E604</f>
        <v>20329866.770697117</v>
      </c>
      <c r="F600" s="82">
        <f t="shared" si="27"/>
        <v>12954.934395503253</v>
      </c>
      <c r="G600" s="49">
        <f t="shared" si="28"/>
        <v>2174230852435.6582</v>
      </c>
      <c r="H600" s="49">
        <f t="shared" si="29"/>
        <v>2.8167018053983068E+16</v>
      </c>
    </row>
    <row r="601" spans="1:8">
      <c r="A601" s="82">
        <f>Riesgo!E605</f>
        <v>20297867.511076622</v>
      </c>
      <c r="F601" s="82">
        <f t="shared" si="27"/>
        <v>-19044.325224991888</v>
      </c>
      <c r="G601" s="49">
        <f t="shared" si="28"/>
        <v>-6907116295110.6406</v>
      </c>
      <c r="H601" s="49">
        <f t="shared" si="29"/>
        <v>1.3154136909092806E+17</v>
      </c>
    </row>
    <row r="602" spans="1:8">
      <c r="A602" s="82">
        <f>Riesgo!E606</f>
        <v>20340822.311083913</v>
      </c>
      <c r="F602" s="82">
        <f t="shared" si="27"/>
        <v>23910.47478229925</v>
      </c>
      <c r="G602" s="49">
        <f t="shared" si="28"/>
        <v>13669876769341.072</v>
      </c>
      <c r="H602" s="49">
        <f t="shared" si="29"/>
        <v>3.2685324377046803E+17</v>
      </c>
    </row>
    <row r="603" spans="1:8">
      <c r="A603" s="82">
        <f>Riesgo!E607</f>
        <v>20344078.71964059</v>
      </c>
      <c r="F603" s="82">
        <f t="shared" si="27"/>
        <v>27166.883338976651</v>
      </c>
      <c r="G603" s="49">
        <f t="shared" si="28"/>
        <v>20050234364006.141</v>
      </c>
      <c r="H603" s="49">
        <f t="shared" si="29"/>
        <v>5.4470237788609555E+17</v>
      </c>
    </row>
    <row r="604" spans="1:8">
      <c r="A604" s="82">
        <f>Riesgo!E608</f>
        <v>20321353.479276381</v>
      </c>
      <c r="F604" s="82">
        <f t="shared" si="27"/>
        <v>4441.6429747678339</v>
      </c>
      <c r="G604" s="49">
        <f t="shared" si="28"/>
        <v>87625586802.140793</v>
      </c>
      <c r="H604" s="49">
        <f t="shared" si="29"/>
        <v>389201572029637.75</v>
      </c>
    </row>
    <row r="605" spans="1:8">
      <c r="A605" s="82">
        <f>Riesgo!E609</f>
        <v>20291666.91702123</v>
      </c>
      <c r="F605" s="82">
        <f t="shared" si="27"/>
        <v>-25244.919280383736</v>
      </c>
      <c r="G605" s="49">
        <f t="shared" si="28"/>
        <v>-16088737251356.486</v>
      </c>
      <c r="H605" s="49">
        <f t="shared" si="29"/>
        <v>4.0615887323379744E+17</v>
      </c>
    </row>
    <row r="606" spans="1:8">
      <c r="A606" s="82">
        <f>Riesgo!E610</f>
        <v>20346614.20072265</v>
      </c>
      <c r="F606" s="82">
        <f t="shared" si="27"/>
        <v>29702.364421036094</v>
      </c>
      <c r="G606" s="49">
        <f t="shared" si="28"/>
        <v>26204330394580.781</v>
      </c>
      <c r="H606" s="49">
        <f t="shared" si="29"/>
        <v>7.7833057078907085E+17</v>
      </c>
    </row>
    <row r="607" spans="1:8">
      <c r="A607" s="82">
        <f>Riesgo!E611</f>
        <v>20321687.600046825</v>
      </c>
      <c r="F607" s="82">
        <f t="shared" si="27"/>
        <v>4775.7637452110648</v>
      </c>
      <c r="G607" s="49">
        <f t="shared" si="28"/>
        <v>108925234335.77376</v>
      </c>
      <c r="H607" s="49">
        <f t="shared" si="29"/>
        <v>520201185079407.81</v>
      </c>
    </row>
    <row r="608" spans="1:8">
      <c r="A608" s="82">
        <f>Riesgo!E612</f>
        <v>20323788.478898536</v>
      </c>
      <c r="F608" s="82">
        <f t="shared" si="27"/>
        <v>6876.6425969228148</v>
      </c>
      <c r="G608" s="49">
        <f t="shared" si="28"/>
        <v>325184142638.7926</v>
      </c>
      <c r="H608" s="49">
        <f t="shared" si="29"/>
        <v>2236175127113745.5</v>
      </c>
    </row>
    <row r="609" spans="1:8">
      <c r="A609" s="82">
        <f>Riesgo!E613</f>
        <v>20324646.644689839</v>
      </c>
      <c r="F609" s="82">
        <f t="shared" si="27"/>
        <v>7734.8083882257342</v>
      </c>
      <c r="G609" s="49">
        <f t="shared" si="28"/>
        <v>462752398700.26532</v>
      </c>
      <c r="H609" s="49">
        <f t="shared" si="29"/>
        <v>3579301135138392</v>
      </c>
    </row>
    <row r="610" spans="1:8">
      <c r="A610" s="82">
        <f>Riesgo!E614</f>
        <v>20338528.286738593</v>
      </c>
      <c r="F610" s="82">
        <f t="shared" si="27"/>
        <v>21616.450436979532</v>
      </c>
      <c r="G610" s="49">
        <f t="shared" si="28"/>
        <v>10100738888056.896</v>
      </c>
      <c r="H610" s="49">
        <f t="shared" si="29"/>
        <v>2.1834212155055366E+17</v>
      </c>
    </row>
    <row r="611" spans="1:8">
      <c r="A611" s="82">
        <f>Riesgo!E615</f>
        <v>20311095.963535864</v>
      </c>
      <c r="F611" s="82">
        <f t="shared" si="27"/>
        <v>-5815.8727657496929</v>
      </c>
      <c r="G611" s="49">
        <f t="shared" si="28"/>
        <v>-196718267356.16837</v>
      </c>
      <c r="H611" s="49">
        <f t="shared" si="29"/>
        <v>1144088413642206.5</v>
      </c>
    </row>
    <row r="612" spans="1:8">
      <c r="A612" s="82">
        <f>Riesgo!E616</f>
        <v>20329560.116756514</v>
      </c>
      <c r="F612" s="82">
        <f t="shared" si="27"/>
        <v>12648.280454900116</v>
      </c>
      <c r="G612" s="49">
        <f t="shared" si="28"/>
        <v>2023459239489.5784</v>
      </c>
      <c r="H612" s="49">
        <f t="shared" si="29"/>
        <v>2.5593279950123084E+16</v>
      </c>
    </row>
    <row r="613" spans="1:8">
      <c r="A613" s="82">
        <f>Riesgo!E617</f>
        <v>20304428.55232279</v>
      </c>
      <c r="F613" s="82">
        <f t="shared" si="27"/>
        <v>-12483.283978823572</v>
      </c>
      <c r="G613" s="49">
        <f t="shared" si="28"/>
        <v>-1945299838853.8181</v>
      </c>
      <c r="H613" s="49">
        <f t="shared" si="29"/>
        <v>2.428373031237194E+16</v>
      </c>
    </row>
    <row r="614" spans="1:8">
      <c r="A614" s="82">
        <f>Riesgo!E618</f>
        <v>20344842.010467578</v>
      </c>
      <c r="F614" s="82">
        <f t="shared" si="27"/>
        <v>27930.174165964127</v>
      </c>
      <c r="G614" s="49">
        <f t="shared" si="28"/>
        <v>21788178852257.801</v>
      </c>
      <c r="H614" s="49">
        <f t="shared" si="29"/>
        <v>6.0854763010273664E+17</v>
      </c>
    </row>
    <row r="615" spans="1:8">
      <c r="A615" s="82">
        <f>Riesgo!E619</f>
        <v>20312312.371760033</v>
      </c>
      <c r="F615" s="82">
        <f t="shared" si="27"/>
        <v>-4599.464541580528</v>
      </c>
      <c r="G615" s="49">
        <f t="shared" si="28"/>
        <v>-97302013056.055313</v>
      </c>
      <c r="H615" s="49">
        <f t="shared" si="29"/>
        <v>447537158875732.06</v>
      </c>
    </row>
    <row r="616" spans="1:8">
      <c r="A616" s="82">
        <f>Riesgo!E620</f>
        <v>20298855.572693314</v>
      </c>
      <c r="F616" s="82">
        <f t="shared" si="27"/>
        <v>-18056.263608299196</v>
      </c>
      <c r="G616" s="49">
        <f t="shared" si="28"/>
        <v>-5886859347429.9561</v>
      </c>
      <c r="H616" s="49">
        <f t="shared" si="29"/>
        <v>1.0629468420217547E+17</v>
      </c>
    </row>
    <row r="617" spans="1:8">
      <c r="A617" s="82">
        <f>Riesgo!E621</f>
        <v>20300264.528199542</v>
      </c>
      <c r="F617" s="82">
        <f t="shared" si="27"/>
        <v>-16647.308102071285</v>
      </c>
      <c r="G617" s="49">
        <f t="shared" si="28"/>
        <v>-4613516222913.2715</v>
      </c>
      <c r="H617" s="49">
        <f t="shared" si="29"/>
        <v>7.6802625996741424E+16</v>
      </c>
    </row>
    <row r="618" spans="1:8">
      <c r="A618" s="82">
        <f>Riesgo!E622</f>
        <v>20369752.92929351</v>
      </c>
      <c r="F618" s="82">
        <f t="shared" si="27"/>
        <v>52841.092991895974</v>
      </c>
      <c r="G618" s="49">
        <f t="shared" si="28"/>
        <v>147541901608595.75</v>
      </c>
      <c r="H618" s="49">
        <f t="shared" si="29"/>
        <v>7.7962753431009741E+18</v>
      </c>
    </row>
    <row r="619" spans="1:8">
      <c r="A619" s="82">
        <f>Riesgo!E623</f>
        <v>20313996.70984444</v>
      </c>
      <c r="F619" s="82">
        <f t="shared" si="27"/>
        <v>-2915.1264571733773</v>
      </c>
      <c r="G619" s="49">
        <f t="shared" si="28"/>
        <v>-24772634620.012112</v>
      </c>
      <c r="H619" s="49">
        <f t="shared" si="29"/>
        <v>72215362594686.453</v>
      </c>
    </row>
    <row r="620" spans="1:8">
      <c r="A620" s="82">
        <f>Riesgo!E624</f>
        <v>20373406.727718599</v>
      </c>
      <c r="F620" s="82">
        <f t="shared" si="27"/>
        <v>56494.891416985542</v>
      </c>
      <c r="G620" s="49">
        <f t="shared" si="28"/>
        <v>180313205801029.62</v>
      </c>
      <c r="H620" s="49">
        <f t="shared" si="29"/>
        <v>1.0186774982777737E+19</v>
      </c>
    </row>
    <row r="621" spans="1:8">
      <c r="A621" s="82">
        <f>Riesgo!E625</f>
        <v>20304527.736282092</v>
      </c>
      <c r="F621" s="82">
        <f t="shared" si="27"/>
        <v>-12384.100019522011</v>
      </c>
      <c r="G621" s="49">
        <f t="shared" si="28"/>
        <v>-1899299057494.3552</v>
      </c>
      <c r="H621" s="49">
        <f t="shared" si="29"/>
        <v>2.352110949499398E+16</v>
      </c>
    </row>
    <row r="622" spans="1:8">
      <c r="A622" s="82">
        <f>Riesgo!E626</f>
        <v>20331485.349487443</v>
      </c>
      <c r="F622" s="82">
        <f t="shared" si="27"/>
        <v>14573.513185828924</v>
      </c>
      <c r="G622" s="49">
        <f t="shared" si="28"/>
        <v>3095228921440.0527</v>
      </c>
      <c r="H622" s="49">
        <f t="shared" si="29"/>
        <v>4.5108359499765648E+16</v>
      </c>
    </row>
    <row r="623" spans="1:8">
      <c r="A623" s="82">
        <f>Riesgo!E627</f>
        <v>20361353.997529723</v>
      </c>
      <c r="F623" s="82">
        <f t="shared" si="27"/>
        <v>44442.161228109151</v>
      </c>
      <c r="G623" s="49">
        <f t="shared" si="28"/>
        <v>87777965723091.797</v>
      </c>
      <c r="H623" s="49">
        <f t="shared" si="29"/>
        <v>3.9010425049410842E+18</v>
      </c>
    </row>
    <row r="624" spans="1:8">
      <c r="A624" s="82">
        <f>Riesgo!E628</f>
        <v>20337857.040634241</v>
      </c>
      <c r="F624" s="82">
        <f t="shared" si="27"/>
        <v>20945.204332627356</v>
      </c>
      <c r="G624" s="49">
        <f t="shared" si="28"/>
        <v>9188694329143.6875</v>
      </c>
      <c r="H624" s="49">
        <f t="shared" si="29"/>
        <v>1.924590802739688E+17</v>
      </c>
    </row>
    <row r="625" spans="1:8">
      <c r="A625" s="82">
        <f>Riesgo!E629</f>
        <v>20287744.167318679</v>
      </c>
      <c r="F625" s="82">
        <f t="shared" si="27"/>
        <v>-29167.668982934207</v>
      </c>
      <c r="G625" s="49">
        <f t="shared" si="28"/>
        <v>-24814479378844.238</v>
      </c>
      <c r="H625" s="49">
        <f t="shared" si="29"/>
        <v>7.2378052050597555E+17</v>
      </c>
    </row>
    <row r="626" spans="1:8">
      <c r="A626" s="82">
        <f>Riesgo!E630</f>
        <v>20296401.367084388</v>
      </c>
      <c r="F626" s="82">
        <f t="shared" si="27"/>
        <v>-20510.469217225909</v>
      </c>
      <c r="G626" s="49">
        <f t="shared" si="28"/>
        <v>-8628330807442.3613</v>
      </c>
      <c r="H626" s="49">
        <f t="shared" si="29"/>
        <v>1.7697111342208851E+17</v>
      </c>
    </row>
    <row r="627" spans="1:8">
      <c r="A627" s="82">
        <f>Riesgo!E631</f>
        <v>20287255.344828717</v>
      </c>
      <c r="F627" s="82">
        <f t="shared" si="27"/>
        <v>-29656.491472896188</v>
      </c>
      <c r="G627" s="49">
        <f t="shared" si="28"/>
        <v>-26083106273200.734</v>
      </c>
      <c r="H627" s="49">
        <f t="shared" si="29"/>
        <v>7.7353341877782272E+17</v>
      </c>
    </row>
    <row r="628" spans="1:8">
      <c r="A628" s="82">
        <f>Riesgo!E632</f>
        <v>20366816.849179767</v>
      </c>
      <c r="F628" s="82">
        <f t="shared" si="27"/>
        <v>49905.012878153473</v>
      </c>
      <c r="G628" s="49">
        <f t="shared" si="28"/>
        <v>124288949112122.17</v>
      </c>
      <c r="H628" s="49">
        <f t="shared" si="29"/>
        <v>6.2026416060526182E+18</v>
      </c>
    </row>
    <row r="629" spans="1:8">
      <c r="A629" s="82">
        <f>Riesgo!E633</f>
        <v>20314767.387717452</v>
      </c>
      <c r="F629" s="82">
        <f t="shared" si="27"/>
        <v>-2144.4485841616988</v>
      </c>
      <c r="G629" s="49">
        <f t="shared" si="28"/>
        <v>-9861589347.2824879</v>
      </c>
      <c r="H629" s="49">
        <f t="shared" si="29"/>
        <v>21147671313364.02</v>
      </c>
    </row>
    <row r="630" spans="1:8">
      <c r="A630" s="82">
        <f>Riesgo!E634</f>
        <v>20320877.404280912</v>
      </c>
      <c r="F630" s="82">
        <f t="shared" si="27"/>
        <v>3965.567979298532</v>
      </c>
      <c r="G630" s="49">
        <f t="shared" si="28"/>
        <v>62361448953.558678</v>
      </c>
      <c r="H630" s="49">
        <f t="shared" si="29"/>
        <v>247298565112892.25</v>
      </c>
    </row>
    <row r="631" spans="1:8">
      <c r="A631" s="82">
        <f>Riesgo!E635</f>
        <v>20326696.084420629</v>
      </c>
      <c r="F631" s="82">
        <f t="shared" si="27"/>
        <v>9784.2481190152466</v>
      </c>
      <c r="G631" s="49">
        <f t="shared" si="28"/>
        <v>936660858921.87256</v>
      </c>
      <c r="H631" s="49">
        <f t="shared" si="29"/>
        <v>9164522247061536</v>
      </c>
    </row>
    <row r="632" spans="1:8">
      <c r="A632" s="82">
        <f>Riesgo!E636</f>
        <v>20329357.535026632</v>
      </c>
      <c r="F632" s="82">
        <f t="shared" si="27"/>
        <v>12445.69872501865</v>
      </c>
      <c r="G632" s="49">
        <f t="shared" si="28"/>
        <v>1927781690805.6299</v>
      </c>
      <c r="H632" s="49">
        <f t="shared" si="29"/>
        <v>2.3992590131373928E+16</v>
      </c>
    </row>
    <row r="633" spans="1:8">
      <c r="A633" s="82">
        <f>Riesgo!E637</f>
        <v>20373000.580340609</v>
      </c>
      <c r="F633" s="82">
        <f t="shared" si="27"/>
        <v>56088.744038995355</v>
      </c>
      <c r="G633" s="49">
        <f t="shared" si="28"/>
        <v>176452227702521.19</v>
      </c>
      <c r="H633" s="49">
        <f t="shared" si="29"/>
        <v>9.8969838347172352E+18</v>
      </c>
    </row>
    <row r="634" spans="1:8">
      <c r="A634" s="82">
        <f>Riesgo!E638</f>
        <v>20282625.814941432</v>
      </c>
      <c r="F634" s="82">
        <f t="shared" si="27"/>
        <v>-34286.021360181272</v>
      </c>
      <c r="G634" s="49">
        <f t="shared" si="28"/>
        <v>-40304289914291.523</v>
      </c>
      <c r="H634" s="49">
        <f t="shared" si="29"/>
        <v>1.3818737449083379E+18</v>
      </c>
    </row>
    <row r="635" spans="1:8">
      <c r="A635" s="82">
        <f>Riesgo!E639</f>
        <v>20353051.240464188</v>
      </c>
      <c r="F635" s="82">
        <f t="shared" si="27"/>
        <v>36139.404162574559</v>
      </c>
      <c r="G635" s="49">
        <f t="shared" si="28"/>
        <v>47200104913422.203</v>
      </c>
      <c r="H635" s="49">
        <f t="shared" si="29"/>
        <v>1.7057836679820861E+18</v>
      </c>
    </row>
    <row r="636" spans="1:8">
      <c r="A636" s="82">
        <f>Riesgo!E640</f>
        <v>20347913.347578824</v>
      </c>
      <c r="F636" s="82">
        <f t="shared" si="27"/>
        <v>31001.511277209967</v>
      </c>
      <c r="G636" s="49">
        <f t="shared" si="28"/>
        <v>29795357224607.957</v>
      </c>
      <c r="H636" s="49">
        <f t="shared" si="29"/>
        <v>9.237011030071831E+17</v>
      </c>
    </row>
    <row r="637" spans="1:8">
      <c r="A637" s="82">
        <f>Riesgo!E641</f>
        <v>20334229.137865666</v>
      </c>
      <c r="F637" s="82">
        <f t="shared" si="27"/>
        <v>17317.301564052701</v>
      </c>
      <c r="G637" s="49">
        <f t="shared" si="28"/>
        <v>5193267096454.8789</v>
      </c>
      <c r="H637" s="49">
        <f t="shared" si="29"/>
        <v>8.9933372411981504E+16</v>
      </c>
    </row>
    <row r="638" spans="1:8">
      <c r="A638" s="82">
        <f>Riesgo!E642</f>
        <v>20310008.430427004</v>
      </c>
      <c r="F638" s="82">
        <f t="shared" si="27"/>
        <v>-6903.4058746099472</v>
      </c>
      <c r="G638" s="49">
        <f t="shared" si="28"/>
        <v>-328995701229.67133</v>
      </c>
      <c r="H638" s="49">
        <f t="shared" si="29"/>
        <v>2271190856590332</v>
      </c>
    </row>
    <row r="639" spans="1:8">
      <c r="A639" s="82">
        <f>Riesgo!E643</f>
        <v>20307614.824493147</v>
      </c>
      <c r="F639" s="82">
        <f t="shared" si="27"/>
        <v>-9297.0118084661663</v>
      </c>
      <c r="G639" s="49">
        <f t="shared" si="28"/>
        <v>-803581903043.18689</v>
      </c>
      <c r="H639" s="49">
        <f t="shared" si="29"/>
        <v>7470910441662222</v>
      </c>
    </row>
    <row r="640" spans="1:8">
      <c r="A640" s="82">
        <f>Riesgo!E644</f>
        <v>20304044.248409595</v>
      </c>
      <c r="F640" s="82">
        <f t="shared" si="27"/>
        <v>-12867.587892018259</v>
      </c>
      <c r="G640" s="49">
        <f t="shared" si="28"/>
        <v>-2130548525363.4912</v>
      </c>
      <c r="H640" s="49">
        <f t="shared" si="29"/>
        <v>2.7415020408324612E+16</v>
      </c>
    </row>
    <row r="641" spans="1:8">
      <c r="A641" s="82">
        <f>Riesgo!E645</f>
        <v>20338237.611601055</v>
      </c>
      <c r="F641" s="82">
        <f t="shared" si="27"/>
        <v>21325.775299441069</v>
      </c>
      <c r="G641" s="49">
        <f t="shared" si="28"/>
        <v>9698721456925.8066</v>
      </c>
      <c r="H641" s="49">
        <f t="shared" si="29"/>
        <v>2.0683275448226749E+17</v>
      </c>
    </row>
    <row r="642" spans="1:8">
      <c r="A642" s="82">
        <f>Riesgo!E646</f>
        <v>20292945.71376656</v>
      </c>
      <c r="F642" s="82">
        <f t="shared" si="27"/>
        <v>-23966.122535053641</v>
      </c>
      <c r="G642" s="49">
        <f t="shared" si="28"/>
        <v>-13765542334841.557</v>
      </c>
      <c r="H642" s="49">
        <f t="shared" si="29"/>
        <v>3.2990667435828115E+17</v>
      </c>
    </row>
    <row r="643" spans="1:8">
      <c r="A643" s="82">
        <f>Riesgo!E647</f>
        <v>20255420.299867664</v>
      </c>
      <c r="F643" s="82">
        <f t="shared" ref="F643:F706" si="30">A643-$D$4</f>
        <v>-61491.536433950067</v>
      </c>
      <c r="G643" s="49">
        <f t="shared" ref="G643:G706" si="31">IF(A643=0,0,(A643-D$4)^3)</f>
        <v>-232512354247411.5</v>
      </c>
      <c r="H643" s="49">
        <f t="shared" ref="H643:H706" si="32">IF(A643=0,0,(A643-D$4)^4)</f>
        <v>1.429754190254821E+19</v>
      </c>
    </row>
    <row r="644" spans="1:8">
      <c r="A644" s="82">
        <f>Riesgo!E648</f>
        <v>20328600.638449889</v>
      </c>
      <c r="F644" s="82">
        <f t="shared" si="30"/>
        <v>11688.802148275077</v>
      </c>
      <c r="G644" s="49">
        <f t="shared" si="31"/>
        <v>1597018778083.1084</v>
      </c>
      <c r="H644" s="49">
        <f t="shared" si="32"/>
        <v>1.8667236524093476E+16</v>
      </c>
    </row>
    <row r="645" spans="1:8">
      <c r="A645" s="82">
        <f>Riesgo!E649</f>
        <v>20314659.573229011</v>
      </c>
      <c r="F645" s="82">
        <f t="shared" si="30"/>
        <v>-2252.2630726024508</v>
      </c>
      <c r="G645" s="49">
        <f t="shared" si="31"/>
        <v>-11425029996.848869</v>
      </c>
      <c r="H645" s="49">
        <f t="shared" si="32"/>
        <v>25732173165278.008</v>
      </c>
    </row>
    <row r="646" spans="1:8">
      <c r="A646" s="82">
        <f>Riesgo!E650</f>
        <v>20352517.784362715</v>
      </c>
      <c r="F646" s="82">
        <f t="shared" si="30"/>
        <v>35605.948061101139</v>
      </c>
      <c r="G646" s="49">
        <f t="shared" si="31"/>
        <v>45140634782885.07</v>
      </c>
      <c r="H646" s="49">
        <f t="shared" si="32"/>
        <v>1.6072750975245412E+18</v>
      </c>
    </row>
    <row r="647" spans="1:8">
      <c r="A647" s="82">
        <f>Riesgo!E651</f>
        <v>20362748.594506569</v>
      </c>
      <c r="F647" s="82">
        <f t="shared" si="30"/>
        <v>45836.758204955608</v>
      </c>
      <c r="G647" s="49">
        <f t="shared" si="31"/>
        <v>96303414142953.437</v>
      </c>
      <c r="H647" s="49">
        <f t="shared" si="32"/>
        <v>4.4142363083822587E+18</v>
      </c>
    </row>
    <row r="648" spans="1:8">
      <c r="A648" s="82">
        <f>Riesgo!E652</f>
        <v>20314330.653554715</v>
      </c>
      <c r="F648" s="82">
        <f t="shared" si="30"/>
        <v>-2581.1827468983829</v>
      </c>
      <c r="G648" s="49">
        <f t="shared" si="31"/>
        <v>-17197141338.428066</v>
      </c>
      <c r="H648" s="49">
        <f t="shared" si="32"/>
        <v>44388964518723.484</v>
      </c>
    </row>
    <row r="649" spans="1:8">
      <c r="A649" s="82">
        <f>Riesgo!E653</f>
        <v>20231195.023930717</v>
      </c>
      <c r="F649" s="82">
        <f t="shared" si="30"/>
        <v>-85716.812370896339</v>
      </c>
      <c r="G649" s="49">
        <f t="shared" si="31"/>
        <v>-629793300545335.5</v>
      </c>
      <c r="H649" s="49">
        <f t="shared" si="32"/>
        <v>5.3983874175292056E+19</v>
      </c>
    </row>
    <row r="650" spans="1:8">
      <c r="A650" s="82">
        <f>Riesgo!E654</f>
        <v>20367531.803419009</v>
      </c>
      <c r="F650" s="82">
        <f t="shared" si="30"/>
        <v>50619.967117395252</v>
      </c>
      <c r="G650" s="49">
        <f t="shared" si="31"/>
        <v>129707645554543.89</v>
      </c>
      <c r="H650" s="49">
        <f t="shared" si="32"/>
        <v>6.5657967528457697E+18</v>
      </c>
    </row>
    <row r="651" spans="1:8">
      <c r="A651" s="82">
        <f>Riesgo!E655</f>
        <v>20303902.922779839</v>
      </c>
      <c r="F651" s="82">
        <f t="shared" si="30"/>
        <v>-13008.913521774113</v>
      </c>
      <c r="G651" s="49">
        <f t="shared" si="31"/>
        <v>-2201522254831.6089</v>
      </c>
      <c r="H651" s="49">
        <f t="shared" si="32"/>
        <v>2.8639412629365552E+16</v>
      </c>
    </row>
    <row r="652" spans="1:8">
      <c r="A652" s="82">
        <f>Riesgo!E656</f>
        <v>20340015.294184644</v>
      </c>
      <c r="F652" s="82">
        <f t="shared" si="30"/>
        <v>23103.457883030176</v>
      </c>
      <c r="G652" s="49">
        <f t="shared" si="31"/>
        <v>12331927311549.527</v>
      </c>
      <c r="H652" s="49">
        <f t="shared" si="32"/>
        <v>2.8491016325897408E+17</v>
      </c>
    </row>
    <row r="653" spans="1:8">
      <c r="A653" s="82">
        <f>Riesgo!E657</f>
        <v>20289608.752527162</v>
      </c>
      <c r="F653" s="82">
        <f t="shared" si="30"/>
        <v>-27303.083774451166</v>
      </c>
      <c r="G653" s="49">
        <f t="shared" si="31"/>
        <v>-20353312697653.008</v>
      </c>
      <c r="H653" s="49">
        <f t="shared" si="32"/>
        <v>5.5570820167162074E+17</v>
      </c>
    </row>
    <row r="654" spans="1:8">
      <c r="A654" s="82">
        <f>Riesgo!E658</f>
        <v>20316111.250350941</v>
      </c>
      <c r="F654" s="82">
        <f t="shared" si="30"/>
        <v>-800.5859506726265</v>
      </c>
      <c r="G654" s="49">
        <f t="shared" si="31"/>
        <v>-513125849.50427985</v>
      </c>
      <c r="H654" s="49">
        <f t="shared" si="32"/>
        <v>410801346040.08295</v>
      </c>
    </row>
    <row r="655" spans="1:8">
      <c r="A655" s="82">
        <f>Riesgo!E659</f>
        <v>20345659.06671185</v>
      </c>
      <c r="F655" s="82">
        <f t="shared" si="30"/>
        <v>28747.230410236865</v>
      </c>
      <c r="G655" s="49">
        <f t="shared" si="31"/>
        <v>23756804819454.602</v>
      </c>
      <c r="H655" s="49">
        <f t="shared" si="32"/>
        <v>6.8294234195588698E+17</v>
      </c>
    </row>
    <row r="656" spans="1:8">
      <c r="A656" s="82">
        <f>Riesgo!E660</f>
        <v>20324829.369267199</v>
      </c>
      <c r="F656" s="82">
        <f t="shared" si="30"/>
        <v>7917.5329655855894</v>
      </c>
      <c r="G656" s="49">
        <f t="shared" si="31"/>
        <v>496328988032.01782</v>
      </c>
      <c r="H656" s="49">
        <f t="shared" si="32"/>
        <v>3929701124519236.5</v>
      </c>
    </row>
    <row r="657" spans="1:8">
      <c r="A657" s="82">
        <f>Riesgo!E661</f>
        <v>20370032.236067351</v>
      </c>
      <c r="F657" s="82">
        <f t="shared" si="30"/>
        <v>53120.399765737355</v>
      </c>
      <c r="G657" s="49">
        <f t="shared" si="31"/>
        <v>149893915451666.91</v>
      </c>
      <c r="H657" s="49">
        <f t="shared" si="32"/>
        <v>7.9624247112441805E+18</v>
      </c>
    </row>
    <row r="658" spans="1:8">
      <c r="A658" s="82">
        <f>Riesgo!E662</f>
        <v>20334445.868227236</v>
      </c>
      <c r="F658" s="82">
        <f t="shared" si="30"/>
        <v>17534.031925622374</v>
      </c>
      <c r="G658" s="49">
        <f t="shared" si="31"/>
        <v>5390702675108.3604</v>
      </c>
      <c r="H658" s="49">
        <f t="shared" si="32"/>
        <v>9.4520752806887936E+16</v>
      </c>
    </row>
    <row r="659" spans="1:8">
      <c r="A659" s="82">
        <f>Riesgo!E663</f>
        <v>20290875.087154936</v>
      </c>
      <c r="F659" s="82">
        <f t="shared" si="30"/>
        <v>-26036.749146677554</v>
      </c>
      <c r="G659" s="49">
        <f t="shared" si="31"/>
        <v>-17650632658074.75</v>
      </c>
      <c r="H659" s="49">
        <f t="shared" si="32"/>
        <v>4.5956509479844672E+17</v>
      </c>
    </row>
    <row r="660" spans="1:8">
      <c r="A660" s="82">
        <f>Riesgo!E664</f>
        <v>20304238.231636733</v>
      </c>
      <c r="F660" s="82">
        <f t="shared" si="30"/>
        <v>-12673.604664880782</v>
      </c>
      <c r="G660" s="49">
        <f t="shared" si="31"/>
        <v>-2035637615598.4539</v>
      </c>
      <c r="H660" s="49">
        <f t="shared" si="32"/>
        <v>2.579886638105536E+16</v>
      </c>
    </row>
    <row r="661" spans="1:8">
      <c r="A661" s="82">
        <f>Riesgo!E665</f>
        <v>20296424.985761132</v>
      </c>
      <c r="F661" s="82">
        <f t="shared" si="30"/>
        <v>-20486.850540481508</v>
      </c>
      <c r="G661" s="49">
        <f t="shared" si="31"/>
        <v>-8598557450497.9766</v>
      </c>
      <c r="H661" s="49">
        <f t="shared" si="32"/>
        <v>1.7615736135209574E+17</v>
      </c>
    </row>
    <row r="662" spans="1:8">
      <c r="A662" s="82">
        <f>Riesgo!E666</f>
        <v>20401462.155130092</v>
      </c>
      <c r="F662" s="82">
        <f t="shared" si="30"/>
        <v>84550.318828478456</v>
      </c>
      <c r="G662" s="49">
        <f t="shared" si="31"/>
        <v>604429634030607</v>
      </c>
      <c r="H662" s="49">
        <f t="shared" si="32"/>
        <v>5.1104718266668368E+19</v>
      </c>
    </row>
    <row r="663" spans="1:8">
      <c r="A663" s="82">
        <f>Riesgo!E667</f>
        <v>20344027.148209639</v>
      </c>
      <c r="F663" s="82">
        <f t="shared" si="30"/>
        <v>27115.311908025295</v>
      </c>
      <c r="G663" s="49">
        <f t="shared" si="31"/>
        <v>19936265719861.594</v>
      </c>
      <c r="H663" s="49">
        <f t="shared" si="32"/>
        <v>5.4057806327531955E+17</v>
      </c>
    </row>
    <row r="664" spans="1:8">
      <c r="A664" s="82">
        <f>Riesgo!E668</f>
        <v>20315730.796993546</v>
      </c>
      <c r="F664" s="82">
        <f t="shared" si="30"/>
        <v>-1181.0393080674112</v>
      </c>
      <c r="G664" s="49">
        <f t="shared" si="31"/>
        <v>-1647377222.5526671</v>
      </c>
      <c r="H664" s="49">
        <f t="shared" si="32"/>
        <v>1945617255049.6157</v>
      </c>
    </row>
    <row r="665" spans="1:8">
      <c r="A665" s="82">
        <f>Riesgo!E669</f>
        <v>20308181.133682892</v>
      </c>
      <c r="F665" s="82">
        <f t="shared" si="30"/>
        <v>-8730.7026187218726</v>
      </c>
      <c r="G665" s="49">
        <f t="shared" si="31"/>
        <v>-665499275760.8092</v>
      </c>
      <c r="H665" s="49">
        <f t="shared" si="32"/>
        <v>5810276269642406</v>
      </c>
    </row>
    <row r="666" spans="1:8">
      <c r="A666" s="82">
        <f>Riesgo!E670</f>
        <v>20343509.987179529</v>
      </c>
      <c r="F666" s="82">
        <f t="shared" si="30"/>
        <v>26598.150877915323</v>
      </c>
      <c r="G666" s="49">
        <f t="shared" si="31"/>
        <v>18817171178383.324</v>
      </c>
      <c r="H666" s="49">
        <f t="shared" si="32"/>
        <v>5.0050195809819936E+17</v>
      </c>
    </row>
    <row r="667" spans="1:8">
      <c r="A667" s="82">
        <f>Riesgo!E671</f>
        <v>20271163.404533498</v>
      </c>
      <c r="F667" s="82">
        <f t="shared" si="30"/>
        <v>-45748.43176811561</v>
      </c>
      <c r="G667" s="49">
        <f t="shared" si="31"/>
        <v>-95747762490496.531</v>
      </c>
      <c r="H667" s="49">
        <f t="shared" si="32"/>
        <v>4.3803099792462198E+18</v>
      </c>
    </row>
    <row r="668" spans="1:8">
      <c r="A668" s="82">
        <f>Riesgo!E672</f>
        <v>20320123.086087141</v>
      </c>
      <c r="F668" s="82">
        <f t="shared" si="30"/>
        <v>3211.2497855275869</v>
      </c>
      <c r="G668" s="49">
        <f t="shared" si="31"/>
        <v>33114809788.828568</v>
      </c>
      <c r="H668" s="49">
        <f t="shared" si="32"/>
        <v>106339925832162.58</v>
      </c>
    </row>
    <row r="669" spans="1:8">
      <c r="A669" s="82">
        <f>Riesgo!E673</f>
        <v>20287746.164391547</v>
      </c>
      <c r="F669" s="82">
        <f t="shared" si="30"/>
        <v>-29165.671910066158</v>
      </c>
      <c r="G669" s="49">
        <f t="shared" si="31"/>
        <v>-24809382681139.238</v>
      </c>
      <c r="H669" s="49">
        <f t="shared" si="32"/>
        <v>7.2358231556938445E+17</v>
      </c>
    </row>
    <row r="670" spans="1:8">
      <c r="A670" s="82">
        <f>Riesgo!E674</f>
        <v>20383061.475267723</v>
      </c>
      <c r="F670" s="82">
        <f t="shared" si="30"/>
        <v>66149.638966109604</v>
      </c>
      <c r="G670" s="49">
        <f t="shared" si="31"/>
        <v>289455918940204.44</v>
      </c>
      <c r="H670" s="49">
        <f t="shared" si="32"/>
        <v>1.9147404534498013E+19</v>
      </c>
    </row>
    <row r="671" spans="1:8">
      <c r="A671" s="82">
        <f>Riesgo!E675</f>
        <v>20232231.735968046</v>
      </c>
      <c r="F671" s="82">
        <f t="shared" si="30"/>
        <v>-84680.100333567709</v>
      </c>
      <c r="G671" s="49">
        <f t="shared" si="31"/>
        <v>-607217237621021.62</v>
      </c>
      <c r="H671" s="49">
        <f t="shared" si="32"/>
        <v>5.1419216606019936E+19</v>
      </c>
    </row>
    <row r="672" spans="1:8">
      <c r="A672" s="82">
        <f>Riesgo!E676</f>
        <v>20288944.618729167</v>
      </c>
      <c r="F672" s="82">
        <f t="shared" si="30"/>
        <v>-27967.217572446913</v>
      </c>
      <c r="G672" s="49">
        <f t="shared" si="31"/>
        <v>-21874985968919</v>
      </c>
      <c r="H672" s="49">
        <f t="shared" si="32"/>
        <v>6.1178249198698099E+17</v>
      </c>
    </row>
    <row r="673" spans="1:8">
      <c r="A673" s="82">
        <f>Riesgo!E677</f>
        <v>20349203.572630294</v>
      </c>
      <c r="F673" s="82">
        <f t="shared" si="30"/>
        <v>32291.736328680068</v>
      </c>
      <c r="G673" s="49">
        <f t="shared" si="31"/>
        <v>33672409399614.324</v>
      </c>
      <c r="H673" s="49">
        <f t="shared" si="32"/>
        <v>1.0873405658837142E+18</v>
      </c>
    </row>
    <row r="674" spans="1:8">
      <c r="A674" s="82">
        <f>Riesgo!E678</f>
        <v>20350594.356302194</v>
      </c>
      <c r="F674" s="82">
        <f t="shared" si="30"/>
        <v>33682.520000580698</v>
      </c>
      <c r="G674" s="49">
        <f t="shared" si="31"/>
        <v>38213228304180.844</v>
      </c>
      <c r="H674" s="49">
        <f t="shared" si="32"/>
        <v>1.2871178266423278E+18</v>
      </c>
    </row>
    <row r="675" spans="1:8">
      <c r="A675" s="82">
        <f>Riesgo!E679</f>
        <v>20342887.666965466</v>
      </c>
      <c r="F675" s="82">
        <f t="shared" si="30"/>
        <v>25975.830663852394</v>
      </c>
      <c r="G675" s="49">
        <f t="shared" si="31"/>
        <v>17527030136405.137</v>
      </c>
      <c r="H675" s="49">
        <f t="shared" si="32"/>
        <v>4.5527916686349754E+17</v>
      </c>
    </row>
    <row r="676" spans="1:8">
      <c r="A676" s="82">
        <f>Riesgo!E680</f>
        <v>20326191.717261858</v>
      </c>
      <c r="F676" s="82">
        <f t="shared" si="30"/>
        <v>9279.8809602446854</v>
      </c>
      <c r="G676" s="49">
        <f t="shared" si="31"/>
        <v>799147997854.71179</v>
      </c>
      <c r="H676" s="49">
        <f t="shared" si="32"/>
        <v>7415998289709601</v>
      </c>
    </row>
    <row r="677" spans="1:8">
      <c r="A677" s="82">
        <f>Riesgo!E681</f>
        <v>20244784.410755187</v>
      </c>
      <c r="F677" s="82">
        <f t="shared" si="30"/>
        <v>-72127.425546426326</v>
      </c>
      <c r="G677" s="49">
        <f t="shared" si="31"/>
        <v>-375233231417359.69</v>
      </c>
      <c r="H677" s="49">
        <f t="shared" si="32"/>
        <v>2.7064606961600569E+19</v>
      </c>
    </row>
    <row r="678" spans="1:8">
      <c r="A678" s="82">
        <f>Riesgo!E682</f>
        <v>20318805.179475483</v>
      </c>
      <c r="F678" s="82">
        <f t="shared" si="30"/>
        <v>1893.3431738689542</v>
      </c>
      <c r="G678" s="49">
        <f t="shared" si="31"/>
        <v>6787158864.0192051</v>
      </c>
      <c r="H678" s="49">
        <f t="shared" si="32"/>
        <v>12850420905154.928</v>
      </c>
    </row>
    <row r="679" spans="1:8">
      <c r="A679" s="82">
        <f>Riesgo!E683</f>
        <v>20306706.84258458</v>
      </c>
      <c r="F679" s="82">
        <f t="shared" si="30"/>
        <v>-10204.993717033416</v>
      </c>
      <c r="G679" s="49">
        <f t="shared" si="31"/>
        <v>-1062767402163.6194</v>
      </c>
      <c r="H679" s="49">
        <f t="shared" si="32"/>
        <v>1.0845534661747662E+16</v>
      </c>
    </row>
    <row r="680" spans="1:8">
      <c r="A680" s="82">
        <f>Riesgo!E684</f>
        <v>20307174.28654578</v>
      </c>
      <c r="F680" s="82">
        <f t="shared" si="30"/>
        <v>-9737.549755834043</v>
      </c>
      <c r="G680" s="49">
        <f t="shared" si="31"/>
        <v>-923313253062.98535</v>
      </c>
      <c r="H680" s="49">
        <f t="shared" si="32"/>
        <v>8990808741921809</v>
      </c>
    </row>
    <row r="681" spans="1:8">
      <c r="A681" s="82">
        <f>Riesgo!E685</f>
        <v>20297938.767424721</v>
      </c>
      <c r="F681" s="82">
        <f t="shared" si="30"/>
        <v>-18973.068876892328</v>
      </c>
      <c r="G681" s="49">
        <f t="shared" si="31"/>
        <v>-6829874915408.9766</v>
      </c>
      <c r="H681" s="49">
        <f t="shared" si="32"/>
        <v>1.295836871906137E+17</v>
      </c>
    </row>
    <row r="682" spans="1:8">
      <c r="A682" s="82">
        <f>Riesgo!E686</f>
        <v>20311113.857368551</v>
      </c>
      <c r="F682" s="82">
        <f t="shared" si="30"/>
        <v>-5797.9789330624044</v>
      </c>
      <c r="G682" s="49">
        <f t="shared" si="31"/>
        <v>-194908104990.38364</v>
      </c>
      <c r="H682" s="49">
        <f t="shared" si="32"/>
        <v>1130073086617359.5</v>
      </c>
    </row>
    <row r="683" spans="1:8">
      <c r="A683" s="82">
        <f>Riesgo!E687</f>
        <v>20347611.482456256</v>
      </c>
      <c r="F683" s="82">
        <f t="shared" si="30"/>
        <v>30699.646154642105</v>
      </c>
      <c r="G683" s="49">
        <f t="shared" si="31"/>
        <v>28933442524397.391</v>
      </c>
      <c r="H683" s="49">
        <f t="shared" si="32"/>
        <v>8.8824644753467482E+17</v>
      </c>
    </row>
    <row r="684" spans="1:8">
      <c r="A684" s="82">
        <f>Riesgo!E688</f>
        <v>20262911.138428945</v>
      </c>
      <c r="F684" s="82">
        <f t="shared" si="30"/>
        <v>-54000.697872668505</v>
      </c>
      <c r="G684" s="49">
        <f t="shared" si="31"/>
        <v>-157470105069002.66</v>
      </c>
      <c r="H684" s="49">
        <f t="shared" si="32"/>
        <v>8.5034955678085786E+18</v>
      </c>
    </row>
    <row r="685" spans="1:8">
      <c r="A685" s="82">
        <f>Riesgo!E689</f>
        <v>20258744.797473598</v>
      </c>
      <c r="F685" s="82">
        <f t="shared" si="30"/>
        <v>-58167.038828015327</v>
      </c>
      <c r="G685" s="49">
        <f t="shared" si="31"/>
        <v>-196802615455834.31</v>
      </c>
      <c r="H685" s="49">
        <f t="shared" si="32"/>
        <v>1.1447425374674483E+19</v>
      </c>
    </row>
    <row r="686" spans="1:8">
      <c r="A686" s="82">
        <f>Riesgo!E690</f>
        <v>20357485.05400892</v>
      </c>
      <c r="F686" s="82">
        <f t="shared" si="30"/>
        <v>40573.217707306147</v>
      </c>
      <c r="G686" s="49">
        <f t="shared" si="31"/>
        <v>66791062766903.172</v>
      </c>
      <c r="H686" s="49">
        <f t="shared" si="32"/>
        <v>2.7099283305439119E+18</v>
      </c>
    </row>
    <row r="687" spans="1:8">
      <c r="A687" s="82">
        <f>Riesgo!E691</f>
        <v>20352477.171454925</v>
      </c>
      <c r="F687" s="82">
        <f t="shared" si="30"/>
        <v>35565.335153311491</v>
      </c>
      <c r="G687" s="49">
        <f t="shared" si="31"/>
        <v>44986345774437.93</v>
      </c>
      <c r="H687" s="49">
        <f t="shared" si="32"/>
        <v>1.5999544647906429E+18</v>
      </c>
    </row>
    <row r="688" spans="1:8">
      <c r="A688" s="82">
        <f>Riesgo!E692</f>
        <v>20311666.219620939</v>
      </c>
      <c r="F688" s="82">
        <f t="shared" si="30"/>
        <v>-5245.6166806742549</v>
      </c>
      <c r="G688" s="49">
        <f t="shared" si="31"/>
        <v>-144340981811.47449</v>
      </c>
      <c r="H688" s="49">
        <f t="shared" si="32"/>
        <v>757157461895169.87</v>
      </c>
    </row>
    <row r="689" spans="1:8">
      <c r="A689" s="82">
        <f>Riesgo!E693</f>
        <v>20333294.850072931</v>
      </c>
      <c r="F689" s="82">
        <f t="shared" si="30"/>
        <v>16383.013771317899</v>
      </c>
      <c r="G689" s="49">
        <f t="shared" si="31"/>
        <v>4397252342672.5869</v>
      </c>
      <c r="H689" s="49">
        <f t="shared" si="32"/>
        <v>7.204024568596488E+16</v>
      </c>
    </row>
    <row r="690" spans="1:8">
      <c r="A690" s="82">
        <f>Riesgo!E694</f>
        <v>20267615.790362682</v>
      </c>
      <c r="F690" s="82">
        <f t="shared" si="30"/>
        <v>-49296.045938931406</v>
      </c>
      <c r="G690" s="49">
        <f t="shared" si="31"/>
        <v>-119794328394635.53</v>
      </c>
      <c r="H690" s="49">
        <f t="shared" si="32"/>
        <v>5.9053867157653873E+18</v>
      </c>
    </row>
    <row r="691" spans="1:8">
      <c r="A691" s="82">
        <f>Riesgo!E695</f>
        <v>20319633.325679135</v>
      </c>
      <c r="F691" s="82">
        <f t="shared" si="30"/>
        <v>2721.4893775209785</v>
      </c>
      <c r="G691" s="49">
        <f t="shared" si="31"/>
        <v>20156723136.139889</v>
      </c>
      <c r="H691" s="49">
        <f t="shared" si="32"/>
        <v>54856307900636.055</v>
      </c>
    </row>
    <row r="692" spans="1:8">
      <c r="A692" s="82">
        <f>Riesgo!E696</f>
        <v>20249020.78355851</v>
      </c>
      <c r="F692" s="82">
        <f t="shared" si="30"/>
        <v>-67891.052743103355</v>
      </c>
      <c r="G692" s="49">
        <f t="shared" si="31"/>
        <v>-312923103738156</v>
      </c>
      <c r="H692" s="49">
        <f t="shared" si="32"/>
        <v>2.1244678940422754E+19</v>
      </c>
    </row>
    <row r="693" spans="1:8">
      <c r="A693" s="82">
        <f>Riesgo!E697</f>
        <v>20263097.33403011</v>
      </c>
      <c r="F693" s="82">
        <f t="shared" si="30"/>
        <v>-53814.50227150321</v>
      </c>
      <c r="G693" s="49">
        <f t="shared" si="31"/>
        <v>-155846833812222.16</v>
      </c>
      <c r="H693" s="49">
        <f t="shared" si="32"/>
        <v>8.3868197921944125E+18</v>
      </c>
    </row>
    <row r="694" spans="1:8">
      <c r="A694" s="82">
        <f>Riesgo!E698</f>
        <v>20254944.738299128</v>
      </c>
      <c r="F694" s="82">
        <f t="shared" si="30"/>
        <v>-61967.098002485931</v>
      </c>
      <c r="G694" s="49">
        <f t="shared" si="31"/>
        <v>-237948775481757.87</v>
      </c>
      <c r="H694" s="49">
        <f t="shared" si="32"/>
        <v>1.4744995089849612E+19</v>
      </c>
    </row>
    <row r="695" spans="1:8">
      <c r="A695" s="82">
        <f>Riesgo!E699</f>
        <v>20320150.124382786</v>
      </c>
      <c r="F695" s="82">
        <f t="shared" si="30"/>
        <v>3238.2880811728537</v>
      </c>
      <c r="G695" s="49">
        <f t="shared" si="31"/>
        <v>33958339363.817593</v>
      </c>
      <c r="H695" s="49">
        <f t="shared" si="32"/>
        <v>109966885618273.45</v>
      </c>
    </row>
    <row r="696" spans="1:8">
      <c r="A696" s="82">
        <f>Riesgo!E700</f>
        <v>20399481.678884722</v>
      </c>
      <c r="F696" s="82">
        <f t="shared" si="30"/>
        <v>82569.842583108693</v>
      </c>
      <c r="G696" s="49">
        <f t="shared" si="31"/>
        <v>562942930886179.56</v>
      </c>
      <c r="H696" s="49">
        <f t="shared" si="32"/>
        <v>4.648210918654568E+19</v>
      </c>
    </row>
    <row r="697" spans="1:8">
      <c r="A697" s="82">
        <f>Riesgo!E701</f>
        <v>20357564.470963042</v>
      </c>
      <c r="F697" s="82">
        <f t="shared" si="30"/>
        <v>40652.63466142863</v>
      </c>
      <c r="G697" s="49">
        <f t="shared" si="31"/>
        <v>67184036193000.648</v>
      </c>
      <c r="H697" s="49">
        <f t="shared" si="32"/>
        <v>2.7312080784342533E+18</v>
      </c>
    </row>
    <row r="698" spans="1:8">
      <c r="A698" s="82">
        <f>Riesgo!E702</f>
        <v>20316475.169276699</v>
      </c>
      <c r="F698" s="82">
        <f t="shared" si="30"/>
        <v>-436.66702491417527</v>
      </c>
      <c r="G698" s="49">
        <f t="shared" si="31"/>
        <v>-83262834.559314266</v>
      </c>
      <c r="H698" s="49">
        <f t="shared" si="32"/>
        <v>36358134252.936943</v>
      </c>
    </row>
    <row r="699" spans="1:8">
      <c r="A699" s="82">
        <f>Riesgo!E703</f>
        <v>20332006.776765894</v>
      </c>
      <c r="F699" s="82">
        <f t="shared" si="30"/>
        <v>15094.940464280546</v>
      </c>
      <c r="G699" s="49">
        <f t="shared" si="31"/>
        <v>3439491285282.5498</v>
      </c>
      <c r="H699" s="49">
        <f t="shared" si="32"/>
        <v>5.1918916178751864E+16</v>
      </c>
    </row>
    <row r="700" spans="1:8">
      <c r="A700" s="82">
        <f>Riesgo!E704</f>
        <v>20325830.783881452</v>
      </c>
      <c r="F700" s="82">
        <f t="shared" si="30"/>
        <v>8918.9475798383355</v>
      </c>
      <c r="G700" s="49">
        <f t="shared" si="31"/>
        <v>709481105787.24133</v>
      </c>
      <c r="H700" s="49">
        <f t="shared" si="32"/>
        <v>6327824791402143</v>
      </c>
    </row>
    <row r="701" spans="1:8">
      <c r="A701" s="82">
        <f>Riesgo!E705</f>
        <v>20340842.245382689</v>
      </c>
      <c r="F701" s="82">
        <f t="shared" si="30"/>
        <v>23930.409081075341</v>
      </c>
      <c r="G701" s="49">
        <f t="shared" si="31"/>
        <v>13704095243588.375</v>
      </c>
      <c r="H701" s="49">
        <f t="shared" si="32"/>
        <v>3.2794460526508864E+17</v>
      </c>
    </row>
    <row r="702" spans="1:8">
      <c r="A702" s="82">
        <f>Riesgo!E706</f>
        <v>20237776.091673825</v>
      </c>
      <c r="F702" s="82">
        <f t="shared" si="30"/>
        <v>-79135.744627788663</v>
      </c>
      <c r="G702" s="49">
        <f t="shared" si="31"/>
        <v>-495584916272541.37</v>
      </c>
      <c r="H702" s="49">
        <f t="shared" si="32"/>
        <v>3.9218481375527862E+19</v>
      </c>
    </row>
    <row r="703" spans="1:8">
      <c r="A703" s="82">
        <f>Riesgo!E707</f>
        <v>20315874.494875651</v>
      </c>
      <c r="F703" s="82">
        <f t="shared" si="30"/>
        <v>-1037.3414259627461</v>
      </c>
      <c r="G703" s="49">
        <f t="shared" si="31"/>
        <v>-1116259492.3827193</v>
      </c>
      <c r="H703" s="49">
        <f t="shared" si="32"/>
        <v>1157942213572.7412</v>
      </c>
    </row>
    <row r="704" spans="1:8">
      <c r="A704" s="82">
        <f>Riesgo!E708</f>
        <v>20339015.926178657</v>
      </c>
      <c r="F704" s="82">
        <f t="shared" si="30"/>
        <v>22104.089877042919</v>
      </c>
      <c r="G704" s="49">
        <f t="shared" si="31"/>
        <v>10799854719614.355</v>
      </c>
      <c r="H704" s="49">
        <f t="shared" si="32"/>
        <v>2.3872095938136186E+17</v>
      </c>
    </row>
    <row r="705" spans="1:8">
      <c r="A705" s="82">
        <f>Riesgo!E709</f>
        <v>20344527.958089013</v>
      </c>
      <c r="F705" s="82">
        <f t="shared" si="30"/>
        <v>27616.121787399054</v>
      </c>
      <c r="G705" s="49">
        <f t="shared" si="31"/>
        <v>21061440323213.551</v>
      </c>
      <c r="H705" s="49">
        <f t="shared" si="32"/>
        <v>5.8163530098390272E+17</v>
      </c>
    </row>
    <row r="706" spans="1:8">
      <c r="A706" s="82">
        <f>Riesgo!E710</f>
        <v>20294019.475797944</v>
      </c>
      <c r="F706" s="82">
        <f t="shared" si="30"/>
        <v>-22892.360503669828</v>
      </c>
      <c r="G706" s="49">
        <f t="shared" si="31"/>
        <v>-11996974324205.445</v>
      </c>
      <c r="H706" s="49">
        <f t="shared" si="32"/>
        <v>2.7463906118298176E+17</v>
      </c>
    </row>
    <row r="707" spans="1:8">
      <c r="A707" s="82">
        <f>Riesgo!E711</f>
        <v>20391110.923755337</v>
      </c>
      <c r="F707" s="82">
        <f t="shared" ref="F707:F770" si="33">A707-$D$4</f>
        <v>74199.087453722954</v>
      </c>
      <c r="G707" s="49">
        <f t="shared" ref="G707:G770" si="34">IF(A707=0,0,(A707-D$4)^3)</f>
        <v>408503415731513.06</v>
      </c>
      <c r="H707" s="49">
        <f t="shared" ref="H707:H770" si="35">IF(A707=0,0,(A707-D$4)^4)</f>
        <v>3.0310580669007081E+19</v>
      </c>
    </row>
    <row r="708" spans="1:8">
      <c r="A708" s="82">
        <f>Riesgo!E712</f>
        <v>20335708.745516215</v>
      </c>
      <c r="F708" s="82">
        <f t="shared" si="33"/>
        <v>18796.909214600921</v>
      </c>
      <c r="G708" s="49">
        <f t="shared" si="34"/>
        <v>6641395317182.749</v>
      </c>
      <c r="H708" s="49">
        <f t="shared" si="35"/>
        <v>1.2483770483535982E+17</v>
      </c>
    </row>
    <row r="709" spans="1:8">
      <c r="A709" s="82">
        <f>Riesgo!E713</f>
        <v>20291978.373021085</v>
      </c>
      <c r="F709" s="82">
        <f t="shared" si="33"/>
        <v>-24933.463280528784</v>
      </c>
      <c r="G709" s="49">
        <f t="shared" si="34"/>
        <v>-15500575391552.277</v>
      </c>
      <c r="H709" s="49">
        <f t="shared" si="35"/>
        <v>3.8648302735233683E+17</v>
      </c>
    </row>
    <row r="710" spans="1:8">
      <c r="A710" s="82">
        <f>Riesgo!E714</f>
        <v>20380311.058675081</v>
      </c>
      <c r="F710" s="82">
        <f t="shared" si="33"/>
        <v>63399.222373466939</v>
      </c>
      <c r="G710" s="49">
        <f t="shared" si="34"/>
        <v>254830726965492.34</v>
      </c>
      <c r="H710" s="49">
        <f t="shared" si="35"/>
        <v>1.6156069926477488E+19</v>
      </c>
    </row>
    <row r="711" spans="1:8">
      <c r="A711" s="82">
        <f>Riesgo!E715</f>
        <v>20281070.359207738</v>
      </c>
      <c r="F711" s="82">
        <f t="shared" si="33"/>
        <v>-35841.477093875408</v>
      </c>
      <c r="G711" s="49">
        <f t="shared" si="34"/>
        <v>-46042372944655.102</v>
      </c>
      <c r="H711" s="49">
        <f t="shared" si="35"/>
        <v>1.6502266552435246E+18</v>
      </c>
    </row>
    <row r="712" spans="1:8">
      <c r="A712" s="82">
        <f>Riesgo!E716</f>
        <v>20359254.011523154</v>
      </c>
      <c r="F712" s="82">
        <f t="shared" si="33"/>
        <v>42342.175221540034</v>
      </c>
      <c r="G712" s="49">
        <f t="shared" si="34"/>
        <v>75913583904754.937</v>
      </c>
      <c r="H712" s="49">
        <f t="shared" si="35"/>
        <v>3.2143462713902147E+18</v>
      </c>
    </row>
    <row r="713" spans="1:8">
      <c r="A713" s="82">
        <f>Riesgo!E717</f>
        <v>20309814.304066204</v>
      </c>
      <c r="F713" s="82">
        <f t="shared" si="33"/>
        <v>-7097.5322354100645</v>
      </c>
      <c r="G713" s="49">
        <f t="shared" si="34"/>
        <v>-357537929660.09784</v>
      </c>
      <c r="H713" s="49">
        <f t="shared" si="35"/>
        <v>2537636981144320.5</v>
      </c>
    </row>
    <row r="714" spans="1:8">
      <c r="A714" s="82">
        <f>Riesgo!E718</f>
        <v>20309345.45232917</v>
      </c>
      <c r="F714" s="82">
        <f t="shared" si="33"/>
        <v>-7566.3839724436402</v>
      </c>
      <c r="G714" s="49">
        <f t="shared" si="34"/>
        <v>-433176741608.30634</v>
      </c>
      <c r="H714" s="49">
        <f t="shared" si="35"/>
        <v>3277581554940449.5</v>
      </c>
    </row>
    <row r="715" spans="1:8">
      <c r="A715" s="82">
        <f>Riesgo!E719</f>
        <v>20308837.391740791</v>
      </c>
      <c r="F715" s="82">
        <f t="shared" si="33"/>
        <v>-8074.4445608220994</v>
      </c>
      <c r="G715" s="49">
        <f t="shared" si="34"/>
        <v>-526426776072.31482</v>
      </c>
      <c r="H715" s="49">
        <f t="shared" si="35"/>
        <v>4250603818728216</v>
      </c>
    </row>
    <row r="716" spans="1:8">
      <c r="A716" s="82">
        <f>Riesgo!E720</f>
        <v>20276397.18832501</v>
      </c>
      <c r="F716" s="82">
        <f t="shared" si="33"/>
        <v>-40514.647976603359</v>
      </c>
      <c r="G716" s="49">
        <f t="shared" si="34"/>
        <v>-66502230103444.953</v>
      </c>
      <c r="H716" s="49">
        <f t="shared" si="35"/>
        <v>2.6943144423001467E+18</v>
      </c>
    </row>
    <row r="717" spans="1:8">
      <c r="A717" s="82">
        <f>Riesgo!E721</f>
        <v>20301598.22345404</v>
      </c>
      <c r="F717" s="82">
        <f t="shared" si="33"/>
        <v>-15313.612847574055</v>
      </c>
      <c r="G717" s="49">
        <f t="shared" si="34"/>
        <v>-3591145402699.939</v>
      </c>
      <c r="H717" s="49">
        <f t="shared" si="35"/>
        <v>5.4993410376292288E+16</v>
      </c>
    </row>
    <row r="718" spans="1:8">
      <c r="A718" s="82">
        <f>Riesgo!E722</f>
        <v>20238682.814790096</v>
      </c>
      <c r="F718" s="82">
        <f t="shared" si="33"/>
        <v>-78229.021511517465</v>
      </c>
      <c r="G718" s="49">
        <f t="shared" si="34"/>
        <v>-478744386140131</v>
      </c>
      <c r="H718" s="49">
        <f t="shared" si="35"/>
        <v>3.7451704881874534E+19</v>
      </c>
    </row>
    <row r="719" spans="1:8">
      <c r="A719" s="82">
        <f>Riesgo!E723</f>
        <v>20316305.140418455</v>
      </c>
      <c r="F719" s="82">
        <f t="shared" si="33"/>
        <v>-606.69588315859437</v>
      </c>
      <c r="G719" s="49">
        <f t="shared" si="34"/>
        <v>-223312556.75249988</v>
      </c>
      <c r="H719" s="49">
        <f t="shared" si="35"/>
        <v>135482808839.36165</v>
      </c>
    </row>
    <row r="720" spans="1:8">
      <c r="A720" s="82">
        <f>Riesgo!E724</f>
        <v>20281626.42946833</v>
      </c>
      <c r="F720" s="82">
        <f t="shared" si="33"/>
        <v>-35285.406833283603</v>
      </c>
      <c r="G720" s="49">
        <f t="shared" si="34"/>
        <v>-43932446352069.844</v>
      </c>
      <c r="H720" s="49">
        <f t="shared" si="35"/>
        <v>1.5501742427141906E+18</v>
      </c>
    </row>
    <row r="721" spans="1:8">
      <c r="A721" s="82">
        <f>Riesgo!E725</f>
        <v>20351619.450373136</v>
      </c>
      <c r="F721" s="82">
        <f t="shared" si="33"/>
        <v>34707.614071521908</v>
      </c>
      <c r="G721" s="49">
        <f t="shared" si="34"/>
        <v>41809433117680.125</v>
      </c>
      <c r="H721" s="49">
        <f t="shared" si="35"/>
        <v>1.4511056691975491E+18</v>
      </c>
    </row>
    <row r="722" spans="1:8">
      <c r="A722" s="82">
        <f>Riesgo!E726</f>
        <v>20285302.204945132</v>
      </c>
      <c r="F722" s="82">
        <f t="shared" si="33"/>
        <v>-31609.631356481463</v>
      </c>
      <c r="G722" s="49">
        <f t="shared" si="34"/>
        <v>-31583357256812.844</v>
      </c>
      <c r="H722" s="49">
        <f t="shared" si="35"/>
        <v>9.9833827988790771E+17</v>
      </c>
    </row>
    <row r="723" spans="1:8">
      <c r="A723" s="82">
        <f>Riesgo!E727</f>
        <v>20306902.887243647</v>
      </c>
      <c r="F723" s="82">
        <f t="shared" si="33"/>
        <v>-10008.949057966471</v>
      </c>
      <c r="G723" s="49">
        <f t="shared" si="34"/>
        <v>-1002687120675.7869</v>
      </c>
      <c r="H723" s="49">
        <f t="shared" si="35"/>
        <v>1.003584431192303E+16</v>
      </c>
    </row>
    <row r="724" spans="1:8">
      <c r="A724" s="82">
        <f>Riesgo!E728</f>
        <v>20300391.991766375</v>
      </c>
      <c r="F724" s="82">
        <f t="shared" si="33"/>
        <v>-16519.844535239041</v>
      </c>
      <c r="G724" s="49">
        <f t="shared" si="34"/>
        <v>-4508352525347.5283</v>
      </c>
      <c r="H724" s="49">
        <f t="shared" si="35"/>
        <v>7.4477282828793488E+16</v>
      </c>
    </row>
    <row r="725" spans="1:8">
      <c r="A725" s="82">
        <f>Riesgo!E729</f>
        <v>20333326.782047424</v>
      </c>
      <c r="F725" s="82">
        <f t="shared" si="33"/>
        <v>16414.945745810866</v>
      </c>
      <c r="G725" s="49">
        <f t="shared" si="34"/>
        <v>4423014416784.0205</v>
      </c>
      <c r="H725" s="49">
        <f t="shared" si="35"/>
        <v>7.2603541684449008E+16</v>
      </c>
    </row>
    <row r="726" spans="1:8">
      <c r="A726" s="82">
        <f>Riesgo!E730</f>
        <v>20337102.902874138</v>
      </c>
      <c r="F726" s="82">
        <f t="shared" si="33"/>
        <v>20191.066572524607</v>
      </c>
      <c r="G726" s="49">
        <f t="shared" si="34"/>
        <v>8231477248297.1436</v>
      </c>
      <c r="H726" s="49">
        <f t="shared" si="35"/>
        <v>1.6620230511058931E+17</v>
      </c>
    </row>
    <row r="727" spans="1:8">
      <c r="A727" s="82">
        <f>Riesgo!E731</f>
        <v>20309365.763699878</v>
      </c>
      <c r="F727" s="82">
        <f t="shared" si="33"/>
        <v>-7546.0726017355919</v>
      </c>
      <c r="G727" s="49">
        <f t="shared" si="34"/>
        <v>-429697609744.67517</v>
      </c>
      <c r="H727" s="49">
        <f t="shared" si="35"/>
        <v>3242529359925566</v>
      </c>
    </row>
    <row r="728" spans="1:8">
      <c r="A728" s="82">
        <f>Riesgo!E732</f>
        <v>20325571.756664492</v>
      </c>
      <c r="F728" s="82">
        <f t="shared" si="33"/>
        <v>8659.9203628785908</v>
      </c>
      <c r="G728" s="49">
        <f t="shared" si="34"/>
        <v>649443978863.65942</v>
      </c>
      <c r="H728" s="49">
        <f t="shared" si="35"/>
        <v>5624133137110297</v>
      </c>
    </row>
    <row r="729" spans="1:8">
      <c r="A729" s="82">
        <f>Riesgo!E733</f>
        <v>20367028.521634895</v>
      </c>
      <c r="F729" s="82">
        <f t="shared" si="33"/>
        <v>50116.685333281755</v>
      </c>
      <c r="G729" s="49">
        <f t="shared" si="34"/>
        <v>125877183908388.92</v>
      </c>
      <c r="H729" s="49">
        <f t="shared" si="35"/>
        <v>6.3085472165763645E+18</v>
      </c>
    </row>
    <row r="730" spans="1:8">
      <c r="A730" s="82">
        <f>Riesgo!E734</f>
        <v>20312529.969080605</v>
      </c>
      <c r="F730" s="82">
        <f t="shared" si="33"/>
        <v>-4381.8672210089862</v>
      </c>
      <c r="G730" s="49">
        <f t="shared" si="34"/>
        <v>-84135182363.48233</v>
      </c>
      <c r="H730" s="49">
        <f t="shared" si="35"/>
        <v>368669197732156.62</v>
      </c>
    </row>
    <row r="731" spans="1:8">
      <c r="A731" s="82">
        <f>Riesgo!E735</f>
        <v>20291739.476162221</v>
      </c>
      <c r="F731" s="82">
        <f t="shared" si="33"/>
        <v>-25172.360139392316</v>
      </c>
      <c r="G731" s="49">
        <f t="shared" si="34"/>
        <v>-15950408483162.506</v>
      </c>
      <c r="H731" s="49">
        <f t="shared" si="35"/>
        <v>4.015094267085849E+17</v>
      </c>
    </row>
    <row r="732" spans="1:8">
      <c r="A732" s="82">
        <f>Riesgo!E736</f>
        <v>20294874.003986631</v>
      </c>
      <c r="F732" s="82">
        <f t="shared" si="33"/>
        <v>-22037.83231498301</v>
      </c>
      <c r="G732" s="49">
        <f t="shared" si="34"/>
        <v>-10703027040251.881</v>
      </c>
      <c r="H732" s="49">
        <f t="shared" si="35"/>
        <v>2.3587151517579984E+17</v>
      </c>
    </row>
    <row r="733" spans="1:8">
      <c r="A733" s="82">
        <f>Riesgo!E737</f>
        <v>20311619.693412073</v>
      </c>
      <c r="F733" s="82">
        <f t="shared" si="33"/>
        <v>-5292.1428895406425</v>
      </c>
      <c r="G733" s="49">
        <f t="shared" si="34"/>
        <v>-148215862390.0755</v>
      </c>
      <c r="H733" s="49">
        <f t="shared" si="35"/>
        <v>784379522264772.37</v>
      </c>
    </row>
    <row r="734" spans="1:8">
      <c r="A734" s="82">
        <f>Riesgo!E738</f>
        <v>20276544.234542854</v>
      </c>
      <c r="F734" s="82">
        <f t="shared" si="33"/>
        <v>-40367.601758759469</v>
      </c>
      <c r="G734" s="49">
        <f t="shared" si="34"/>
        <v>-65780753842823.383</v>
      </c>
      <c r="H734" s="49">
        <f t="shared" si="35"/>
        <v>2.655411274518081E+18</v>
      </c>
    </row>
    <row r="735" spans="1:8">
      <c r="A735" s="82">
        <f>Riesgo!E739</f>
        <v>20328159.484235674</v>
      </c>
      <c r="F735" s="82">
        <f t="shared" si="33"/>
        <v>11247.647934060544</v>
      </c>
      <c r="G735" s="49">
        <f t="shared" si="34"/>
        <v>1422935261662.8293</v>
      </c>
      <c r="H735" s="49">
        <f t="shared" si="35"/>
        <v>1.600467485614382E+16</v>
      </c>
    </row>
    <row r="736" spans="1:8">
      <c r="A736" s="82">
        <f>Riesgo!E740</f>
        <v>20290936.584968869</v>
      </c>
      <c r="F736" s="82">
        <f t="shared" si="33"/>
        <v>-25975.251332744956</v>
      </c>
      <c r="G736" s="49">
        <f t="shared" si="34"/>
        <v>-17525857462377.707</v>
      </c>
      <c r="H736" s="49">
        <f t="shared" si="35"/>
        <v>4.5523855240712467E+17</v>
      </c>
    </row>
    <row r="737" spans="1:8">
      <c r="A737" s="82">
        <f>Riesgo!E741</f>
        <v>20316621.306609225</v>
      </c>
      <c r="F737" s="82">
        <f t="shared" si="33"/>
        <v>-290.52969238907099</v>
      </c>
      <c r="G737" s="49">
        <f t="shared" si="34"/>
        <v>-24522885.637784064</v>
      </c>
      <c r="H737" s="49">
        <f t="shared" si="35"/>
        <v>7124626420.8377705</v>
      </c>
    </row>
    <row r="738" spans="1:8">
      <c r="A738" s="82">
        <f>Riesgo!E742</f>
        <v>20277944.990536191</v>
      </c>
      <c r="F738" s="82">
        <f t="shared" si="33"/>
        <v>-38966.84576542303</v>
      </c>
      <c r="G738" s="49">
        <f t="shared" si="34"/>
        <v>-59167845797964.68</v>
      </c>
      <c r="H738" s="49">
        <f t="shared" si="35"/>
        <v>2.3055843214816225E+18</v>
      </c>
    </row>
    <row r="739" spans="1:8">
      <c r="A739" s="82">
        <f>Riesgo!E743</f>
        <v>20295038.349237081</v>
      </c>
      <c r="F739" s="82">
        <f t="shared" si="33"/>
        <v>-21873.487064532936</v>
      </c>
      <c r="G739" s="49">
        <f t="shared" si="34"/>
        <v>-10465357557303.617</v>
      </c>
      <c r="H739" s="49">
        <f t="shared" si="35"/>
        <v>2.2891386315539267E+17</v>
      </c>
    </row>
    <row r="740" spans="1:8">
      <c r="A740" s="82">
        <f>Riesgo!E744</f>
        <v>20290366.2520351</v>
      </c>
      <c r="F740" s="82">
        <f t="shared" si="33"/>
        <v>-26545.584266513586</v>
      </c>
      <c r="G740" s="49">
        <f t="shared" si="34"/>
        <v>-18705824943263.809</v>
      </c>
      <c r="H740" s="49">
        <f t="shared" si="35"/>
        <v>4.9655705230606112E+17</v>
      </c>
    </row>
    <row r="741" spans="1:8">
      <c r="A741" s="82">
        <f>Riesgo!E745</f>
        <v>20354890.171450485</v>
      </c>
      <c r="F741" s="82">
        <f t="shared" si="33"/>
        <v>37978.335148870945</v>
      </c>
      <c r="G741" s="49">
        <f t="shared" si="34"/>
        <v>54778201362438.477</v>
      </c>
      <c r="H741" s="49">
        <f t="shared" si="35"/>
        <v>2.0803848901950275E+18</v>
      </c>
    </row>
    <row r="742" spans="1:8">
      <c r="A742" s="82">
        <f>Riesgo!E746</f>
        <v>20299893.152853075</v>
      </c>
      <c r="F742" s="82">
        <f t="shared" si="33"/>
        <v>-17018.683448538184</v>
      </c>
      <c r="G742" s="49">
        <f t="shared" si="34"/>
        <v>-4929216359038.1738</v>
      </c>
      <c r="H742" s="49">
        <f t="shared" si="35"/>
        <v>8.388877286382664E+16</v>
      </c>
    </row>
    <row r="743" spans="1:8">
      <c r="A743" s="82">
        <f>Riesgo!E747</f>
        <v>20370565.739381976</v>
      </c>
      <c r="F743" s="82">
        <f t="shared" si="33"/>
        <v>53653.903080362827</v>
      </c>
      <c r="G743" s="49">
        <f t="shared" si="34"/>
        <v>154455707549060.5</v>
      </c>
      <c r="H743" s="49">
        <f t="shared" si="35"/>
        <v>8.2871515630461563E+18</v>
      </c>
    </row>
    <row r="744" spans="1:8">
      <c r="A744" s="82">
        <f>Riesgo!E748</f>
        <v>20309284.228799466</v>
      </c>
      <c r="F744" s="82">
        <f t="shared" si="33"/>
        <v>-7627.6075021475554</v>
      </c>
      <c r="G744" s="49">
        <f t="shared" si="34"/>
        <v>-443777226585.03967</v>
      </c>
      <c r="H744" s="49">
        <f t="shared" si="35"/>
        <v>3384958502782284</v>
      </c>
    </row>
    <row r="745" spans="1:8">
      <c r="A745" s="82">
        <f>Riesgo!E749</f>
        <v>20300776.942195397</v>
      </c>
      <c r="F745" s="82">
        <f t="shared" si="33"/>
        <v>-16134.894106216729</v>
      </c>
      <c r="G745" s="49">
        <f t="shared" si="34"/>
        <v>-4200474556319.062</v>
      </c>
      <c r="H745" s="49">
        <f t="shared" si="35"/>
        <v>6.777421216206576E+16</v>
      </c>
    </row>
    <row r="746" spans="1:8">
      <c r="A746" s="82">
        <f>Riesgo!E750</f>
        <v>20335845.211228762</v>
      </c>
      <c r="F746" s="82">
        <f t="shared" si="33"/>
        <v>18933.374927148223</v>
      </c>
      <c r="G746" s="49">
        <f t="shared" si="34"/>
        <v>6787097767678.4199</v>
      </c>
      <c r="H746" s="49">
        <f t="shared" si="35"/>
        <v>1.2850266670266627E+17</v>
      </c>
    </row>
    <row r="747" spans="1:8">
      <c r="A747" s="82">
        <f>Riesgo!E751</f>
        <v>20331059.490414757</v>
      </c>
      <c r="F747" s="82">
        <f t="shared" si="33"/>
        <v>14147.654113143682</v>
      </c>
      <c r="G747" s="49">
        <f t="shared" si="34"/>
        <v>2831739510604.0327</v>
      </c>
      <c r="H747" s="49">
        <f t="shared" si="35"/>
        <v>4.0062471134548624E+16</v>
      </c>
    </row>
    <row r="748" spans="1:8">
      <c r="A748" s="82">
        <f>Riesgo!E752</f>
        <v>20325838.155509457</v>
      </c>
      <c r="F748" s="82">
        <f t="shared" si="33"/>
        <v>8926.3192078433931</v>
      </c>
      <c r="G748" s="49">
        <f t="shared" si="34"/>
        <v>711241746699.8894</v>
      </c>
      <c r="H748" s="49">
        <f t="shared" si="35"/>
        <v>6348770864987308</v>
      </c>
    </row>
    <row r="749" spans="1:8">
      <c r="A749" s="82">
        <f>Riesgo!E753</f>
        <v>20278229.72371247</v>
      </c>
      <c r="F749" s="82">
        <f t="shared" si="33"/>
        <v>-38682.112589143217</v>
      </c>
      <c r="G749" s="49">
        <f t="shared" si="34"/>
        <v>-57880270752472.602</v>
      </c>
      <c r="H749" s="49">
        <f t="shared" si="35"/>
        <v>2.2389311499372383E+18</v>
      </c>
    </row>
    <row r="750" spans="1:8">
      <c r="A750" s="82">
        <f>Riesgo!E754</f>
        <v>20336132.608752642</v>
      </c>
      <c r="F750" s="82">
        <f t="shared" si="33"/>
        <v>19220.772451028228</v>
      </c>
      <c r="G750" s="49">
        <f t="shared" si="34"/>
        <v>7100885532100.3115</v>
      </c>
      <c r="H750" s="49">
        <f t="shared" si="35"/>
        <v>1.3648450501329858E+17</v>
      </c>
    </row>
    <row r="751" spans="1:8">
      <c r="A751" s="82">
        <f>Riesgo!E755</f>
        <v>20380684.03119266</v>
      </c>
      <c r="F751" s="82">
        <f t="shared" si="33"/>
        <v>63772.194891046733</v>
      </c>
      <c r="G751" s="49">
        <f t="shared" si="34"/>
        <v>259354682871389.62</v>
      </c>
      <c r="H751" s="49">
        <f t="shared" si="35"/>
        <v>1.6539617381979879E+19</v>
      </c>
    </row>
    <row r="752" spans="1:8">
      <c r="A752" s="82">
        <f>Riesgo!E756</f>
        <v>20300486.453500111</v>
      </c>
      <c r="F752" s="82">
        <f t="shared" si="33"/>
        <v>-16425.382801502943</v>
      </c>
      <c r="G752" s="49">
        <f t="shared" si="34"/>
        <v>-4431456590131.8115</v>
      </c>
      <c r="H752" s="49">
        <f t="shared" si="35"/>
        <v>7.2788370861157936E+16</v>
      </c>
    </row>
    <row r="753" spans="1:8">
      <c r="A753" s="82">
        <f>Riesgo!E757</f>
        <v>20319054.910955604</v>
      </c>
      <c r="F753" s="82">
        <f t="shared" si="33"/>
        <v>2143.0746539905667</v>
      </c>
      <c r="G753" s="49">
        <f t="shared" si="34"/>
        <v>9842646776.7636108</v>
      </c>
      <c r="H753" s="49">
        <f t="shared" si="35"/>
        <v>21093526835464.043</v>
      </c>
    </row>
    <row r="754" spans="1:8">
      <c r="A754" s="82">
        <f>Riesgo!E758</f>
        <v>20349790.49699067</v>
      </c>
      <c r="F754" s="82">
        <f t="shared" si="33"/>
        <v>32878.66068905592</v>
      </c>
      <c r="G754" s="49">
        <f t="shared" si="34"/>
        <v>35542040284248.961</v>
      </c>
      <c r="H754" s="49">
        <f t="shared" si="35"/>
        <v>1.1685746827025784E+18</v>
      </c>
    </row>
    <row r="755" spans="1:8">
      <c r="A755" s="82">
        <f>Riesgo!E759</f>
        <v>20355506.960551437</v>
      </c>
      <c r="F755" s="82">
        <f t="shared" si="33"/>
        <v>38595.124249823391</v>
      </c>
      <c r="G755" s="49">
        <f t="shared" si="34"/>
        <v>57490664734591.102</v>
      </c>
      <c r="H755" s="49">
        <f t="shared" si="35"/>
        <v>2.2188593486364833E+18</v>
      </c>
    </row>
    <row r="756" spans="1:8">
      <c r="A756" s="82">
        <f>Riesgo!E760</f>
        <v>20339977.60282483</v>
      </c>
      <c r="F756" s="82">
        <f t="shared" si="33"/>
        <v>23065.76652321592</v>
      </c>
      <c r="G756" s="49">
        <f t="shared" si="34"/>
        <v>12271670198054.109</v>
      </c>
      <c r="H756" s="49">
        <f t="shared" si="35"/>
        <v>2.8305547963822294E+17</v>
      </c>
    </row>
    <row r="757" spans="1:8">
      <c r="A757" s="82">
        <f>Riesgo!E761</f>
        <v>20322960.36635913</v>
      </c>
      <c r="F757" s="82">
        <f t="shared" si="33"/>
        <v>6048.530057515949</v>
      </c>
      <c r="G757" s="49">
        <f t="shared" si="34"/>
        <v>221283753504.77237</v>
      </c>
      <c r="H757" s="49">
        <f t="shared" si="35"/>
        <v>1338441434313566</v>
      </c>
    </row>
    <row r="758" spans="1:8">
      <c r="A758" s="82">
        <f>Riesgo!E762</f>
        <v>20265208.246605482</v>
      </c>
      <c r="F758" s="82">
        <f t="shared" si="33"/>
        <v>-51703.589696131647</v>
      </c>
      <c r="G758" s="49">
        <f t="shared" si="34"/>
        <v>-138217199587332.12</v>
      </c>
      <c r="H758" s="49">
        <f t="shared" si="35"/>
        <v>7.1463253764117565E+18</v>
      </c>
    </row>
    <row r="759" spans="1:8">
      <c r="A759" s="82">
        <f>Riesgo!E763</f>
        <v>20310075.529562593</v>
      </c>
      <c r="F759" s="82">
        <f t="shared" si="33"/>
        <v>-6836.3067390210927</v>
      </c>
      <c r="G759" s="49">
        <f t="shared" si="34"/>
        <v>-319495409553.48401</v>
      </c>
      <c r="H759" s="49">
        <f t="shared" si="35"/>
        <v>2184168621416787</v>
      </c>
    </row>
    <row r="760" spans="1:8">
      <c r="A760" s="82">
        <f>Riesgo!E764</f>
        <v>20302790.82525887</v>
      </c>
      <c r="F760" s="82">
        <f t="shared" si="33"/>
        <v>-14121.011042743921</v>
      </c>
      <c r="G760" s="49">
        <f t="shared" si="34"/>
        <v>-2815771299423.0713</v>
      </c>
      <c r="H760" s="49">
        <f t="shared" si="35"/>
        <v>3.9761537612994592E+16</v>
      </c>
    </row>
    <row r="761" spans="1:8">
      <c r="A761" s="82">
        <f>Riesgo!E765</f>
        <v>20336717.969690047</v>
      </c>
      <c r="F761" s="82">
        <f t="shared" si="33"/>
        <v>19806.133388433605</v>
      </c>
      <c r="G761" s="49">
        <f t="shared" si="34"/>
        <v>7769607835571.4092</v>
      </c>
      <c r="H761" s="49">
        <f t="shared" si="35"/>
        <v>1.5388588916714624E+17</v>
      </c>
    </row>
    <row r="762" spans="1:8">
      <c r="A762" s="82">
        <f>Riesgo!E766</f>
        <v>20348656.829586316</v>
      </c>
      <c r="F762" s="82">
        <f t="shared" si="33"/>
        <v>31744.993284702301</v>
      </c>
      <c r="G762" s="49">
        <f t="shared" si="34"/>
        <v>31990845516705.75</v>
      </c>
      <c r="H762" s="49">
        <f t="shared" si="35"/>
        <v>1.0155491760997728E+18</v>
      </c>
    </row>
    <row r="763" spans="1:8">
      <c r="A763" s="82">
        <f>Riesgo!E767</f>
        <v>20367577.415925089</v>
      </c>
      <c r="F763" s="82">
        <f t="shared" si="33"/>
        <v>50665.579623475671</v>
      </c>
      <c r="G763" s="49">
        <f t="shared" si="34"/>
        <v>130058591460612.86</v>
      </c>
      <c r="H763" s="49">
        <f t="shared" si="35"/>
        <v>6.5894939213647739E+18</v>
      </c>
    </row>
    <row r="764" spans="1:8">
      <c r="A764" s="82">
        <f>Riesgo!E768</f>
        <v>20344707.239561453</v>
      </c>
      <c r="F764" s="82">
        <f t="shared" si="33"/>
        <v>27795.403259839863</v>
      </c>
      <c r="G764" s="49">
        <f t="shared" si="34"/>
        <v>21474296128150.465</v>
      </c>
      <c r="H764" s="49">
        <f t="shared" si="35"/>
        <v>5.9688672060315994E+17</v>
      </c>
    </row>
    <row r="765" spans="1:8">
      <c r="A765" s="82">
        <f>Riesgo!E769</f>
        <v>20335068.027710844</v>
      </c>
      <c r="F765" s="82">
        <f t="shared" si="33"/>
        <v>18156.191409230232</v>
      </c>
      <c r="G765" s="49">
        <f t="shared" si="34"/>
        <v>5985139231020.4795</v>
      </c>
      <c r="H765" s="49">
        <f t="shared" si="35"/>
        <v>1.0866733348930086E+17</v>
      </c>
    </row>
    <row r="766" spans="1:8">
      <c r="A766" s="82">
        <f>Riesgo!E770</f>
        <v>20340226.251469918</v>
      </c>
      <c r="F766" s="82">
        <f t="shared" si="33"/>
        <v>23314.415168303996</v>
      </c>
      <c r="G766" s="49">
        <f t="shared" si="34"/>
        <v>12672829080172.799</v>
      </c>
      <c r="H766" s="49">
        <f t="shared" si="35"/>
        <v>2.954595985321047E+17</v>
      </c>
    </row>
    <row r="767" spans="1:8">
      <c r="A767" s="82">
        <f>Riesgo!E771</f>
        <v>20254843.950492956</v>
      </c>
      <c r="F767" s="82">
        <f t="shared" si="33"/>
        <v>-62067.885808657855</v>
      </c>
      <c r="G767" s="49">
        <f t="shared" si="34"/>
        <v>-239111716636134.19</v>
      </c>
      <c r="H767" s="49">
        <f t="shared" si="35"/>
        <v>1.4841158723683731E+19</v>
      </c>
    </row>
    <row r="768" spans="1:8">
      <c r="A768" s="82">
        <f>Riesgo!E772</f>
        <v>20350049.809223343</v>
      </c>
      <c r="F768" s="82">
        <f t="shared" si="33"/>
        <v>33137.972921729088</v>
      </c>
      <c r="G768" s="49">
        <f t="shared" si="34"/>
        <v>36389644778000.109</v>
      </c>
      <c r="H768" s="49">
        <f t="shared" si="35"/>
        <v>1.2058790632847078E+18</v>
      </c>
    </row>
    <row r="769" spans="1:8">
      <c r="A769" s="82">
        <f>Riesgo!E773</f>
        <v>20315972.381893381</v>
      </c>
      <c r="F769" s="82">
        <f t="shared" si="33"/>
        <v>-939.45440823212266</v>
      </c>
      <c r="G769" s="49">
        <f t="shared" si="34"/>
        <v>-829138584.60976791</v>
      </c>
      <c r="H769" s="49">
        <f t="shared" si="35"/>
        <v>778937898346.98926</v>
      </c>
    </row>
    <row r="770" spans="1:8">
      <c r="A770" s="82">
        <f>Riesgo!E774</f>
        <v>20336407.171339728</v>
      </c>
      <c r="F770" s="82">
        <f t="shared" si="33"/>
        <v>19495.335038114339</v>
      </c>
      <c r="G770" s="49">
        <f t="shared" si="34"/>
        <v>7409554717696.7734</v>
      </c>
      <c r="H770" s="49">
        <f t="shared" si="35"/>
        <v>1.4445175170473933E+17</v>
      </c>
    </row>
    <row r="771" spans="1:8">
      <c r="A771" s="82">
        <f>Riesgo!E775</f>
        <v>20320863.172725085</v>
      </c>
      <c r="F771" s="82">
        <f t="shared" ref="F771:F834" si="36">A771-$D$4</f>
        <v>3951.33642347157</v>
      </c>
      <c r="G771" s="49">
        <f t="shared" ref="G771:G834" si="37">IF(A771=0,0,(A771-D$4)^3)</f>
        <v>61692450808.460594</v>
      </c>
      <c r="H771" s="49">
        <f t="shared" ref="H771:H834" si="38">IF(A771=0,0,(A771-D$4)^4)</f>
        <v>243767627932698.47</v>
      </c>
    </row>
    <row r="772" spans="1:8">
      <c r="A772" s="82">
        <f>Riesgo!E776</f>
        <v>20358691.233543001</v>
      </c>
      <c r="F772" s="82">
        <f t="shared" si="36"/>
        <v>41779.397241387516</v>
      </c>
      <c r="G772" s="49">
        <f t="shared" si="37"/>
        <v>72926691328377.719</v>
      </c>
      <c r="H772" s="49">
        <f t="shared" si="38"/>
        <v>3.0468332065083433E+18</v>
      </c>
    </row>
    <row r="773" spans="1:8">
      <c r="A773" s="82">
        <f>Riesgo!E777</f>
        <v>20237074.934019137</v>
      </c>
      <c r="F773" s="82">
        <f t="shared" si="36"/>
        <v>-79836.902282476425</v>
      </c>
      <c r="G773" s="49">
        <f t="shared" si="37"/>
        <v>-508874903692717.62</v>
      </c>
      <c r="H773" s="49">
        <f t="shared" si="38"/>
        <v>4.0626995960120099E+19</v>
      </c>
    </row>
    <row r="774" spans="1:8">
      <c r="A774" s="82">
        <f>Riesgo!E778</f>
        <v>20236644.656591654</v>
      </c>
      <c r="F774" s="82">
        <f t="shared" si="36"/>
        <v>-80267.179709959775</v>
      </c>
      <c r="G774" s="49">
        <f t="shared" si="37"/>
        <v>-517147001903230</v>
      </c>
      <c r="H774" s="49">
        <f t="shared" si="38"/>
        <v>4.1509931338233479E+19</v>
      </c>
    </row>
    <row r="775" spans="1:8">
      <c r="A775" s="82">
        <f>Riesgo!E779</f>
        <v>20229604.689362191</v>
      </c>
      <c r="F775" s="82">
        <f t="shared" si="36"/>
        <v>-87307.146939422935</v>
      </c>
      <c r="G775" s="49">
        <f t="shared" si="37"/>
        <v>-665502037071751.75</v>
      </c>
      <c r="H775" s="49">
        <f t="shared" si="38"/>
        <v>5.8103084139108712E+19</v>
      </c>
    </row>
    <row r="776" spans="1:8">
      <c r="A776" s="82">
        <f>Riesgo!E780</f>
        <v>20281097.914161757</v>
      </c>
      <c r="F776" s="82">
        <f t="shared" si="36"/>
        <v>-35813.922139856964</v>
      </c>
      <c r="G776" s="49">
        <f t="shared" si="37"/>
        <v>-45936262333587.367</v>
      </c>
      <c r="H776" s="49">
        <f t="shared" si="38"/>
        <v>1.6451577226111419E+18</v>
      </c>
    </row>
    <row r="777" spans="1:8">
      <c r="A777" s="82">
        <f>Riesgo!E781</f>
        <v>20329152.392812505</v>
      </c>
      <c r="F777" s="82">
        <f t="shared" si="36"/>
        <v>12240.556510891765</v>
      </c>
      <c r="G777" s="49">
        <f t="shared" si="37"/>
        <v>1834017560751.0513</v>
      </c>
      <c r="H777" s="49">
        <f t="shared" si="38"/>
        <v>2.2449395594341112E+16</v>
      </c>
    </row>
    <row r="778" spans="1:8">
      <c r="A778" s="82">
        <f>Riesgo!E782</f>
        <v>20242702.628546741</v>
      </c>
      <c r="F778" s="82">
        <f t="shared" si="36"/>
        <v>-74209.207754872739</v>
      </c>
      <c r="G778" s="49">
        <f t="shared" si="37"/>
        <v>-408670590624033.44</v>
      </c>
      <c r="H778" s="49">
        <f t="shared" si="38"/>
        <v>3.0327120762925445E+19</v>
      </c>
    </row>
    <row r="779" spans="1:8">
      <c r="A779" s="82">
        <f>Riesgo!E783</f>
        <v>20261335.978040673</v>
      </c>
      <c r="F779" s="82">
        <f t="shared" si="36"/>
        <v>-55575.85826094076</v>
      </c>
      <c r="G779" s="49">
        <f t="shared" si="37"/>
        <v>-171655820781525.72</v>
      </c>
      <c r="H779" s="49">
        <f t="shared" si="38"/>
        <v>9.5399195654195241E+18</v>
      </c>
    </row>
    <row r="780" spans="1:8">
      <c r="A780" s="82">
        <f>Riesgo!E784</f>
        <v>20350053.024333529</v>
      </c>
      <c r="F780" s="82">
        <f t="shared" si="36"/>
        <v>33141.188031915575</v>
      </c>
      <c r="G780" s="49">
        <f t="shared" si="37"/>
        <v>36400237586694.195</v>
      </c>
      <c r="H780" s="49">
        <f t="shared" si="38"/>
        <v>1.2063471182670331E+18</v>
      </c>
    </row>
    <row r="781" spans="1:8">
      <c r="A781" s="82">
        <f>Riesgo!E785</f>
        <v>20330023.531620272</v>
      </c>
      <c r="F781" s="82">
        <f t="shared" si="36"/>
        <v>13111.695318657905</v>
      </c>
      <c r="G781" s="49">
        <f t="shared" si="37"/>
        <v>2254117477977.146</v>
      </c>
      <c r="H781" s="49">
        <f t="shared" si="38"/>
        <v>2.9555301583697904E+16</v>
      </c>
    </row>
    <row r="782" spans="1:8">
      <c r="A782" s="82">
        <f>Riesgo!E786</f>
        <v>20310891.063563798</v>
      </c>
      <c r="F782" s="82">
        <f t="shared" si="36"/>
        <v>-6020.7727378159761</v>
      </c>
      <c r="G782" s="49">
        <f t="shared" si="37"/>
        <v>-218251231767.15436</v>
      </c>
      <c r="H782" s="49">
        <f t="shared" si="38"/>
        <v>1314041066218439</v>
      </c>
    </row>
    <row r="783" spans="1:8">
      <c r="A783" s="82">
        <f>Riesgo!E787</f>
        <v>20368775.201389357</v>
      </c>
      <c r="F783" s="82">
        <f t="shared" si="36"/>
        <v>51863.365087743849</v>
      </c>
      <c r="G783" s="49">
        <f t="shared" si="37"/>
        <v>139502527420409.94</v>
      </c>
      <c r="H783" s="49">
        <f t="shared" si="38"/>
        <v>7.2350705102677176E+18</v>
      </c>
    </row>
    <row r="784" spans="1:8">
      <c r="A784" s="82">
        <f>Riesgo!E788</f>
        <v>20229977.926120345</v>
      </c>
      <c r="F784" s="82">
        <f t="shared" si="36"/>
        <v>-86933.91018126905</v>
      </c>
      <c r="G784" s="49">
        <f t="shared" si="37"/>
        <v>-657003438209945.5</v>
      </c>
      <c r="H784" s="49">
        <f t="shared" si="38"/>
        <v>5.7115877886128357E+19</v>
      </c>
    </row>
    <row r="785" spans="1:8">
      <c r="A785" s="82">
        <f>Riesgo!E789</f>
        <v>20341239.12829271</v>
      </c>
      <c r="F785" s="82">
        <f t="shared" si="36"/>
        <v>24327.29199109599</v>
      </c>
      <c r="G785" s="49">
        <f t="shared" si="37"/>
        <v>14397308263562.842</v>
      </c>
      <c r="H785" s="49">
        <f t="shared" si="38"/>
        <v>3.5024752201351238E+17</v>
      </c>
    </row>
    <row r="786" spans="1:8">
      <c r="A786" s="82">
        <f>Riesgo!E790</f>
        <v>20328859.521976091</v>
      </c>
      <c r="F786" s="82">
        <f t="shared" si="36"/>
        <v>11947.685674477369</v>
      </c>
      <c r="G786" s="49">
        <f t="shared" si="37"/>
        <v>1705498592592.5466</v>
      </c>
      <c r="H786" s="49">
        <f t="shared" si="38"/>
        <v>2.0376761102559284E+16</v>
      </c>
    </row>
    <row r="787" spans="1:8">
      <c r="A787" s="82">
        <f>Riesgo!E791</f>
        <v>20362258.616523255</v>
      </c>
      <c r="F787" s="82">
        <f t="shared" si="36"/>
        <v>45346.780221641064</v>
      </c>
      <c r="G787" s="49">
        <f t="shared" si="37"/>
        <v>93247966179539.25</v>
      </c>
      <c r="H787" s="49">
        <f t="shared" si="38"/>
        <v>4.2284950284585851E+18</v>
      </c>
    </row>
    <row r="788" spans="1:8">
      <c r="A788" s="82">
        <f>Riesgo!E792</f>
        <v>20273971.562098015</v>
      </c>
      <c r="F788" s="82">
        <f t="shared" si="36"/>
        <v>-42940.274203598499</v>
      </c>
      <c r="G788" s="49">
        <f t="shared" si="37"/>
        <v>-79176160959336.266</v>
      </c>
      <c r="H788" s="49">
        <f t="shared" si="38"/>
        <v>3.3998460619821496E+18</v>
      </c>
    </row>
    <row r="789" spans="1:8">
      <c r="A789" s="82">
        <f>Riesgo!E793</f>
        <v>20346912.337114044</v>
      </c>
      <c r="F789" s="82">
        <f t="shared" si="36"/>
        <v>30000.500812429935</v>
      </c>
      <c r="G789" s="49">
        <f t="shared" si="37"/>
        <v>27001352216134.129</v>
      </c>
      <c r="H789" s="49">
        <f t="shared" si="38"/>
        <v>8.1005408909683878E+17</v>
      </c>
    </row>
    <row r="790" spans="1:8">
      <c r="A790" s="82">
        <f>Riesgo!E794</f>
        <v>20316094.65151827</v>
      </c>
      <c r="F790" s="82">
        <f t="shared" si="36"/>
        <v>-817.18478334322572</v>
      </c>
      <c r="G790" s="49">
        <f t="shared" si="37"/>
        <v>-545708619.24237919</v>
      </c>
      <c r="H790" s="49">
        <f t="shared" si="38"/>
        <v>445944779784.1145</v>
      </c>
    </row>
    <row r="791" spans="1:8">
      <c r="A791" s="82">
        <f>Riesgo!E795</f>
        <v>20317729.013727322</v>
      </c>
      <c r="F791" s="82">
        <f t="shared" si="36"/>
        <v>817.17742570862174</v>
      </c>
      <c r="G791" s="49">
        <f t="shared" si="37"/>
        <v>545693879.28924298</v>
      </c>
      <c r="H791" s="49">
        <f t="shared" si="38"/>
        <v>445928719502.53491</v>
      </c>
    </row>
    <row r="792" spans="1:8">
      <c r="A792" s="82">
        <f>Riesgo!E796</f>
        <v>20292373.277099725</v>
      </c>
      <c r="F792" s="82">
        <f t="shared" si="36"/>
        <v>-24538.55920188874</v>
      </c>
      <c r="G792" s="49">
        <f t="shared" si="37"/>
        <v>-14775669820817.131</v>
      </c>
      <c r="H792" s="49">
        <f t="shared" si="38"/>
        <v>3.6257364864568198E+17</v>
      </c>
    </row>
    <row r="793" spans="1:8">
      <c r="A793" s="82">
        <f>Riesgo!E797</f>
        <v>20208640.086786553</v>
      </c>
      <c r="F793" s="82">
        <f t="shared" si="36"/>
        <v>-108271.74951506034</v>
      </c>
      <c r="G793" s="49">
        <f t="shared" si="37"/>
        <v>-1269245005785950</v>
      </c>
      <c r="H793" s="49">
        <f t="shared" si="38"/>
        <v>1.3742337733969766E+20</v>
      </c>
    </row>
    <row r="794" spans="1:8">
      <c r="A794" s="82">
        <f>Riesgo!E798</f>
        <v>20331677.246694036</v>
      </c>
      <c r="F794" s="82">
        <f t="shared" si="36"/>
        <v>14765.410392422229</v>
      </c>
      <c r="G794" s="49">
        <f t="shared" si="37"/>
        <v>3219115557662.3579</v>
      </c>
      <c r="H794" s="49">
        <f t="shared" si="38"/>
        <v>4.7531562309515864E+16</v>
      </c>
    </row>
    <row r="795" spans="1:8">
      <c r="A795" s="82">
        <f>Riesgo!E799</f>
        <v>20296949.851806313</v>
      </c>
      <c r="F795" s="82">
        <f t="shared" si="36"/>
        <v>-19961.9844953008</v>
      </c>
      <c r="G795" s="49">
        <f t="shared" si="37"/>
        <v>-7954468050137.6172</v>
      </c>
      <c r="H795" s="49">
        <f t="shared" si="38"/>
        <v>1.587869678852127E+17</v>
      </c>
    </row>
    <row r="796" spans="1:8">
      <c r="A796" s="82">
        <f>Riesgo!E800</f>
        <v>20323820.524934486</v>
      </c>
      <c r="F796" s="82">
        <f t="shared" si="36"/>
        <v>6908.6886328719556</v>
      </c>
      <c r="G796" s="49">
        <f t="shared" si="37"/>
        <v>329751560780.48914</v>
      </c>
      <c r="H796" s="49">
        <f t="shared" si="38"/>
        <v>2278150859635951</v>
      </c>
    </row>
    <row r="797" spans="1:8">
      <c r="A797" s="82">
        <f>Riesgo!E801</f>
        <v>20308976.881130949</v>
      </c>
      <c r="F797" s="82">
        <f t="shared" si="36"/>
        <v>-7934.9551706649363</v>
      </c>
      <c r="G797" s="49">
        <f t="shared" si="37"/>
        <v>-499612657489.82141</v>
      </c>
      <c r="H797" s="49">
        <f t="shared" si="38"/>
        <v>3964404039878508</v>
      </c>
    </row>
    <row r="798" spans="1:8">
      <c r="A798" s="82">
        <f>Riesgo!E802</f>
        <v>20365662.216756906</v>
      </c>
      <c r="F798" s="82">
        <f t="shared" si="36"/>
        <v>48750.380455292761</v>
      </c>
      <c r="G798" s="49">
        <f t="shared" si="37"/>
        <v>115860134423514.3</v>
      </c>
      <c r="H798" s="49">
        <f t="shared" si="38"/>
        <v>5.6482256327476838E+18</v>
      </c>
    </row>
    <row r="799" spans="1:8">
      <c r="A799" s="82">
        <f>Riesgo!E803</f>
        <v>20304946.198414408</v>
      </c>
      <c r="F799" s="82">
        <f t="shared" si="36"/>
        <v>-11965.637887205929</v>
      </c>
      <c r="G799" s="49">
        <f t="shared" si="37"/>
        <v>-1713198033872.376</v>
      </c>
      <c r="H799" s="49">
        <f t="shared" si="38"/>
        <v>2.0499507302390004E+16</v>
      </c>
    </row>
    <row r="800" spans="1:8">
      <c r="A800" s="82">
        <f>Riesgo!E804</f>
        <v>20338846.36861546</v>
      </c>
      <c r="F800" s="82">
        <f t="shared" si="36"/>
        <v>21934.532313846052</v>
      </c>
      <c r="G800" s="49">
        <f t="shared" si="37"/>
        <v>10553223516292.193</v>
      </c>
      <c r="H800" s="49">
        <f t="shared" si="38"/>
        <v>2.3148002223335117E+17</v>
      </c>
    </row>
    <row r="801" spans="1:8">
      <c r="A801" s="82">
        <f>Riesgo!E805</f>
        <v>20303351.449416991</v>
      </c>
      <c r="F801" s="82">
        <f t="shared" si="36"/>
        <v>-13560.386884622276</v>
      </c>
      <c r="G801" s="49">
        <f t="shared" si="37"/>
        <v>-2493539435693.876</v>
      </c>
      <c r="H801" s="49">
        <f t="shared" si="38"/>
        <v>3.3813359460071672E+16</v>
      </c>
    </row>
    <row r="802" spans="1:8">
      <c r="A802" s="82">
        <f>Riesgo!E806</f>
        <v>20274069.13508052</v>
      </c>
      <c r="F802" s="82">
        <f t="shared" si="36"/>
        <v>-42842.701221093535</v>
      </c>
      <c r="G802" s="49">
        <f t="shared" si="37"/>
        <v>-78637651616231.031</v>
      </c>
      <c r="H802" s="49">
        <f t="shared" si="38"/>
        <v>3.3690494129226291E+18</v>
      </c>
    </row>
    <row r="803" spans="1:8">
      <c r="A803" s="82">
        <f>Riesgo!E807</f>
        <v>20319439.287886441</v>
      </c>
      <c r="F803" s="82">
        <f t="shared" si="36"/>
        <v>2527.4515848271549</v>
      </c>
      <c r="G803" s="49">
        <f t="shared" si="37"/>
        <v>16145389824.056919</v>
      </c>
      <c r="H803" s="49">
        <f t="shared" si="38"/>
        <v>40806691098464.875</v>
      </c>
    </row>
    <row r="804" spans="1:8">
      <c r="A804" s="82">
        <f>Riesgo!E808</f>
        <v>20338580.976489648</v>
      </c>
      <c r="F804" s="82">
        <f t="shared" si="36"/>
        <v>21669.140188034624</v>
      </c>
      <c r="G804" s="49">
        <f t="shared" si="37"/>
        <v>10174780236594.654</v>
      </c>
      <c r="H804" s="49">
        <f t="shared" si="38"/>
        <v>2.2047873932921366E+17</v>
      </c>
    </row>
    <row r="805" spans="1:8">
      <c r="A805" s="82">
        <f>Riesgo!E809</f>
        <v>20344934.385653589</v>
      </c>
      <c r="F805" s="82">
        <f t="shared" si="36"/>
        <v>28022.549351975322</v>
      </c>
      <c r="G805" s="49">
        <f t="shared" si="37"/>
        <v>22005078799066.758</v>
      </c>
      <c r="H805" s="49">
        <f t="shared" si="38"/>
        <v>6.1663840664095398E+17</v>
      </c>
    </row>
    <row r="806" spans="1:8">
      <c r="A806" s="82">
        <f>Riesgo!E810</f>
        <v>20334348.871084616</v>
      </c>
      <c r="F806" s="82">
        <f t="shared" si="36"/>
        <v>17437.034783001989</v>
      </c>
      <c r="G806" s="49">
        <f t="shared" si="37"/>
        <v>5301733599723.9687</v>
      </c>
      <c r="H806" s="49">
        <f t="shared" si="38"/>
        <v>9.2446513188597184E+16</v>
      </c>
    </row>
    <row r="807" spans="1:8">
      <c r="A807" s="82">
        <f>Riesgo!E811</f>
        <v>20287957.485366017</v>
      </c>
      <c r="F807" s="82">
        <f t="shared" si="36"/>
        <v>-28954.350935596973</v>
      </c>
      <c r="G807" s="49">
        <f t="shared" si="37"/>
        <v>-24274008609211.984</v>
      </c>
      <c r="H807" s="49">
        <f t="shared" si="38"/>
        <v>7.0283816388482598E+17</v>
      </c>
    </row>
    <row r="808" spans="1:8">
      <c r="A808" s="82">
        <f>Riesgo!E812</f>
        <v>20316203.590550985</v>
      </c>
      <c r="F808" s="82">
        <f t="shared" si="36"/>
        <v>-708.24575062841177</v>
      </c>
      <c r="G808" s="49">
        <f t="shared" si="37"/>
        <v>-355264598.11936307</v>
      </c>
      <c r="H808" s="49">
        <f t="shared" si="38"/>
        <v>251614641966.74936</v>
      </c>
    </row>
    <row r="809" spans="1:8">
      <c r="A809" s="82">
        <f>Riesgo!E813</f>
        <v>20370539.381068297</v>
      </c>
      <c r="F809" s="82">
        <f t="shared" si="36"/>
        <v>53627.544766683131</v>
      </c>
      <c r="G809" s="49">
        <f t="shared" si="37"/>
        <v>154228183060807.31</v>
      </c>
      <c r="H809" s="49">
        <f t="shared" si="38"/>
        <v>8.2708787913776456E+18</v>
      </c>
    </row>
    <row r="810" spans="1:8">
      <c r="A810" s="82">
        <f>Riesgo!E814</f>
        <v>20417064.852749094</v>
      </c>
      <c r="F810" s="82">
        <f t="shared" si="36"/>
        <v>100153.01644748077</v>
      </c>
      <c r="G810" s="49">
        <f t="shared" si="37"/>
        <v>1004597521217115.2</v>
      </c>
      <c r="H810" s="49">
        <f t="shared" si="38"/>
        <v>1.0061347206555615E+20</v>
      </c>
    </row>
    <row r="811" spans="1:8">
      <c r="A811" s="82">
        <f>Riesgo!E815</f>
        <v>20301088.104541101</v>
      </c>
      <c r="F811" s="82">
        <f t="shared" si="36"/>
        <v>-15823.731760513037</v>
      </c>
      <c r="G811" s="49">
        <f t="shared" si="37"/>
        <v>-3962111898961.1318</v>
      </c>
      <c r="H811" s="49">
        <f t="shared" si="38"/>
        <v>6.2695395894297888E+16</v>
      </c>
    </row>
    <row r="812" spans="1:8">
      <c r="A812" s="82">
        <f>Riesgo!E816</f>
        <v>20350677.155059382</v>
      </c>
      <c r="F812" s="82">
        <f t="shared" si="36"/>
        <v>33765.31875776872</v>
      </c>
      <c r="G812" s="49">
        <f t="shared" si="37"/>
        <v>38495730205921.945</v>
      </c>
      <c r="H812" s="49">
        <f t="shared" si="38"/>
        <v>1.29982060121602E+18</v>
      </c>
    </row>
    <row r="813" spans="1:8">
      <c r="A813" s="82">
        <f>Riesgo!E817</f>
        <v>20394434.013404522</v>
      </c>
      <c r="F813" s="82">
        <f t="shared" si="36"/>
        <v>77522.177102908492</v>
      </c>
      <c r="G813" s="49">
        <f t="shared" si="37"/>
        <v>465884093032994.81</v>
      </c>
      <c r="H813" s="49">
        <f t="shared" si="38"/>
        <v>3.6116349169531724E+19</v>
      </c>
    </row>
    <row r="814" spans="1:8">
      <c r="A814" s="82">
        <f>Riesgo!E818</f>
        <v>20321847.321444001</v>
      </c>
      <c r="F814" s="82">
        <f t="shared" si="36"/>
        <v>4935.4851423874497</v>
      </c>
      <c r="G814" s="49">
        <f t="shared" si="37"/>
        <v>120223549660.24838</v>
      </c>
      <c r="H814" s="49">
        <f t="shared" si="38"/>
        <v>593361543113235.62</v>
      </c>
    </row>
    <row r="815" spans="1:8">
      <c r="A815" s="82">
        <f>Riesgo!E819</f>
        <v>20355823.888945121</v>
      </c>
      <c r="F815" s="82">
        <f t="shared" si="36"/>
        <v>38912.052643507719</v>
      </c>
      <c r="G815" s="49">
        <f t="shared" si="37"/>
        <v>58918600496365.141</v>
      </c>
      <c r="H815" s="49">
        <f t="shared" si="38"/>
        <v>2.2926436841963604E+18</v>
      </c>
    </row>
    <row r="816" spans="1:8">
      <c r="A816" s="82">
        <f>Riesgo!E820</f>
        <v>20299086.889334455</v>
      </c>
      <c r="F816" s="82">
        <f t="shared" si="36"/>
        <v>-17824.946967158467</v>
      </c>
      <c r="G816" s="49">
        <f t="shared" si="37"/>
        <v>-5663497840301.7402</v>
      </c>
      <c r="H816" s="49">
        <f t="shared" si="38"/>
        <v>1.0095154865199502E+17</v>
      </c>
    </row>
    <row r="817" spans="1:8">
      <c r="A817" s="82">
        <f>Riesgo!E821</f>
        <v>20353907.201281961</v>
      </c>
      <c r="F817" s="82">
        <f t="shared" si="36"/>
        <v>36995.364980347455</v>
      </c>
      <c r="G817" s="49">
        <f t="shared" si="37"/>
        <v>50633966358845.617</v>
      </c>
      <c r="H817" s="49">
        <f t="shared" si="38"/>
        <v>1.8732220658481283E+18</v>
      </c>
    </row>
    <row r="818" spans="1:8">
      <c r="A818" s="82">
        <f>Riesgo!E822</f>
        <v>20312910.675161827</v>
      </c>
      <c r="F818" s="82">
        <f t="shared" si="36"/>
        <v>-4001.1611397862434</v>
      </c>
      <c r="G818" s="49">
        <f t="shared" si="37"/>
        <v>-64055750890.252426</v>
      </c>
      <c r="H818" s="49">
        <f t="shared" si="38"/>
        <v>256297381241906.09</v>
      </c>
    </row>
    <row r="819" spans="1:8">
      <c r="A819" s="82">
        <f>Riesgo!E823</f>
        <v>20349373.581376892</v>
      </c>
      <c r="F819" s="82">
        <f t="shared" si="36"/>
        <v>32461.745075277984</v>
      </c>
      <c r="G819" s="49">
        <f t="shared" si="37"/>
        <v>34207047336631.738</v>
      </c>
      <c r="H819" s="49">
        <f t="shared" si="38"/>
        <v>1.1104204504197061E+18</v>
      </c>
    </row>
    <row r="820" spans="1:8">
      <c r="A820" s="82">
        <f>Riesgo!E824</f>
        <v>20310940.704559609</v>
      </c>
      <c r="F820" s="82">
        <f t="shared" si="36"/>
        <v>-5971.1317420043051</v>
      </c>
      <c r="G820" s="49">
        <f t="shared" si="37"/>
        <v>-212897204852.09705</v>
      </c>
      <c r="H820" s="49">
        <f t="shared" si="38"/>
        <v>1271237257676349.7</v>
      </c>
    </row>
    <row r="821" spans="1:8">
      <c r="A821" s="82">
        <f>Riesgo!E825</f>
        <v>20317280.589070693</v>
      </c>
      <c r="F821" s="82">
        <f t="shared" si="36"/>
        <v>368.75276907905936</v>
      </c>
      <c r="G821" s="49">
        <f t="shared" si="37"/>
        <v>50142487.019912876</v>
      </c>
      <c r="H821" s="49">
        <f t="shared" si="38"/>
        <v>18490180937.103664</v>
      </c>
    </row>
    <row r="822" spans="1:8">
      <c r="A822" s="82">
        <f>Riesgo!E826</f>
        <v>20344140.381856564</v>
      </c>
      <c r="F822" s="82">
        <f t="shared" si="36"/>
        <v>27228.545554950833</v>
      </c>
      <c r="G822" s="49">
        <f t="shared" si="37"/>
        <v>20187071945039.309</v>
      </c>
      <c r="H822" s="49">
        <f t="shared" si="38"/>
        <v>5.4966460807657274E+17</v>
      </c>
    </row>
    <row r="823" spans="1:8">
      <c r="A823" s="82">
        <f>Riesgo!E827</f>
        <v>20373869.362370595</v>
      </c>
      <c r="F823" s="82">
        <f t="shared" si="36"/>
        <v>56957.526068981737</v>
      </c>
      <c r="G823" s="49">
        <f t="shared" si="37"/>
        <v>184779315007694.09</v>
      </c>
      <c r="H823" s="49">
        <f t="shared" si="38"/>
        <v>1.0524572651559324E+19</v>
      </c>
    </row>
    <row r="824" spans="1:8">
      <c r="A824" s="82">
        <f>Riesgo!E828</f>
        <v>20386440.244528852</v>
      </c>
      <c r="F824" s="82">
        <f t="shared" si="36"/>
        <v>69528.408227238804</v>
      </c>
      <c r="G824" s="49">
        <f t="shared" si="37"/>
        <v>336114199806994.56</v>
      </c>
      <c r="H824" s="49">
        <f t="shared" si="38"/>
        <v>2.3369485295152427E+19</v>
      </c>
    </row>
    <row r="825" spans="1:8">
      <c r="A825" s="82">
        <f>Riesgo!E829</f>
        <v>20351739.014968734</v>
      </c>
      <c r="F825" s="82">
        <f t="shared" si="36"/>
        <v>34827.178667120636</v>
      </c>
      <c r="G825" s="49">
        <f t="shared" si="37"/>
        <v>42243012497352.07</v>
      </c>
      <c r="H825" s="49">
        <f t="shared" si="38"/>
        <v>1.4712049436826903E+18</v>
      </c>
    </row>
    <row r="826" spans="1:8">
      <c r="A826" s="82">
        <f>Riesgo!E830</f>
        <v>20333257.321017813</v>
      </c>
      <c r="F826" s="82">
        <f t="shared" si="36"/>
        <v>16345.484716199338</v>
      </c>
      <c r="G826" s="49">
        <f t="shared" si="37"/>
        <v>4367102764067.5278</v>
      </c>
      <c r="H826" s="49">
        <f t="shared" si="38"/>
        <v>7.1382411484137656E+16</v>
      </c>
    </row>
    <row r="827" spans="1:8">
      <c r="A827" s="82">
        <f>Riesgo!E831</f>
        <v>20305915.403286777</v>
      </c>
      <c r="F827" s="82">
        <f t="shared" si="36"/>
        <v>-10996.433014836162</v>
      </c>
      <c r="G827" s="49">
        <f t="shared" si="37"/>
        <v>-1329705604211.7871</v>
      </c>
      <c r="H827" s="49">
        <f t="shared" si="38"/>
        <v>1.4622018606167162E+16</v>
      </c>
    </row>
    <row r="828" spans="1:8">
      <c r="A828" s="82">
        <f>Riesgo!E832</f>
        <v>20305037.859882932</v>
      </c>
      <c r="F828" s="82">
        <f t="shared" si="36"/>
        <v>-11873.976418681443</v>
      </c>
      <c r="G828" s="49">
        <f t="shared" si="37"/>
        <v>-1674127561320.7827</v>
      </c>
      <c r="H828" s="49">
        <f t="shared" si="38"/>
        <v>1.9878551184987648E+16</v>
      </c>
    </row>
    <row r="829" spans="1:8">
      <c r="A829" s="82">
        <f>Riesgo!E833</f>
        <v>20289049.390350424</v>
      </c>
      <c r="F829" s="82">
        <f t="shared" si="36"/>
        <v>-27862.445951189846</v>
      </c>
      <c r="G829" s="49">
        <f t="shared" si="37"/>
        <v>-21630059648295.258</v>
      </c>
      <c r="H829" s="49">
        <f t="shared" si="38"/>
        <v>6.0266636787163917E+17</v>
      </c>
    </row>
    <row r="830" spans="1:8">
      <c r="A830" s="82">
        <f>Riesgo!E834</f>
        <v>20277153.557331976</v>
      </c>
      <c r="F830" s="82">
        <f t="shared" si="36"/>
        <v>-39758.27896963805</v>
      </c>
      <c r="G830" s="49">
        <f t="shared" si="37"/>
        <v>-62846736417513.203</v>
      </c>
      <c r="H830" s="49">
        <f t="shared" si="38"/>
        <v>2.4986780788188012E+18</v>
      </c>
    </row>
    <row r="831" spans="1:8">
      <c r="A831" s="82">
        <f>Riesgo!E835</f>
        <v>20310566.925067071</v>
      </c>
      <c r="F831" s="82">
        <f t="shared" si="36"/>
        <v>-6344.9112345427275</v>
      </c>
      <c r="G831" s="49">
        <f t="shared" si="37"/>
        <v>-255432792942.6915</v>
      </c>
      <c r="H831" s="49">
        <f t="shared" si="38"/>
        <v>1620698397612709.7</v>
      </c>
    </row>
    <row r="832" spans="1:8">
      <c r="A832" s="82">
        <f>Riesgo!E836</f>
        <v>20269092.981413424</v>
      </c>
      <c r="F832" s="82">
        <f t="shared" si="36"/>
        <v>-47818.854888189584</v>
      </c>
      <c r="G832" s="49">
        <f t="shared" si="37"/>
        <v>-109344644194572.67</v>
      </c>
      <c r="H832" s="49">
        <f t="shared" si="38"/>
        <v>5.228735673540992E+18</v>
      </c>
    </row>
    <row r="833" spans="1:8">
      <c r="A833" s="82">
        <f>Riesgo!E837</f>
        <v>20317201.152840406</v>
      </c>
      <c r="F833" s="82">
        <f t="shared" si="36"/>
        <v>289.31653879210353</v>
      </c>
      <c r="G833" s="49">
        <f t="shared" si="37"/>
        <v>24216968.811713599</v>
      </c>
      <c r="H833" s="49">
        <f t="shared" si="38"/>
        <v>7006369596.6412983</v>
      </c>
    </row>
    <row r="834" spans="1:8">
      <c r="A834" s="82">
        <f>Riesgo!E838</f>
        <v>20342399.88243049</v>
      </c>
      <c r="F834" s="82">
        <f t="shared" si="36"/>
        <v>25488.046128876507</v>
      </c>
      <c r="G834" s="49">
        <f t="shared" si="37"/>
        <v>16558066915667.863</v>
      </c>
      <c r="H834" s="49">
        <f t="shared" si="38"/>
        <v>4.2203277335156646E+17</v>
      </c>
    </row>
    <row r="835" spans="1:8">
      <c r="A835" s="82">
        <f>Riesgo!E839</f>
        <v>20242111.021419808</v>
      </c>
      <c r="F835" s="82">
        <f t="shared" ref="F835:F898" si="39">A835-$D$4</f>
        <v>-74800.814881805331</v>
      </c>
      <c r="G835" s="49">
        <f t="shared" ref="G835:G898" si="40">IF(A835=0,0,(A835-D$4)^3)</f>
        <v>-418522670037897.69</v>
      </c>
      <c r="H835" s="49">
        <f t="shared" ref="H835:H898" si="41">IF(A835=0,0,(A835-D$4)^4)</f>
        <v>3.1305836765343683E+19</v>
      </c>
    </row>
    <row r="836" spans="1:8">
      <c r="A836" s="82">
        <f>Riesgo!E840</f>
        <v>20309613.452260699</v>
      </c>
      <c r="F836" s="82">
        <f t="shared" si="39"/>
        <v>-7298.3840409144759</v>
      </c>
      <c r="G836" s="49">
        <f t="shared" si="40"/>
        <v>-388758713804.76794</v>
      </c>
      <c r="H836" s="49">
        <f t="shared" si="41"/>
        <v>2837310392599156.5</v>
      </c>
    </row>
    <row r="837" spans="1:8">
      <c r="A837" s="82">
        <f>Riesgo!E841</f>
        <v>20354985.324248686</v>
      </c>
      <c r="F837" s="82">
        <f t="shared" si="39"/>
        <v>38073.487947072834</v>
      </c>
      <c r="G837" s="49">
        <f t="shared" si="40"/>
        <v>55190965838123.195</v>
      </c>
      <c r="H837" s="49">
        <f t="shared" si="41"/>
        <v>2.1013125726250921E+18</v>
      </c>
    </row>
    <row r="838" spans="1:8">
      <c r="A838" s="82">
        <f>Riesgo!E842</f>
        <v>20351429.642459329</v>
      </c>
      <c r="F838" s="82">
        <f t="shared" si="39"/>
        <v>34517.806157715619</v>
      </c>
      <c r="G838" s="49">
        <f t="shared" si="40"/>
        <v>41127239158941.297</v>
      </c>
      <c r="H838" s="49">
        <f t="shared" si="41"/>
        <v>1.419622069090347E+18</v>
      </c>
    </row>
    <row r="839" spans="1:8">
      <c r="A839" s="82">
        <f>Riesgo!E843</f>
        <v>20294186.995357506</v>
      </c>
      <c r="F839" s="82">
        <f t="shared" si="39"/>
        <v>-22724.840944107622</v>
      </c>
      <c r="G839" s="49">
        <f t="shared" si="40"/>
        <v>-11735525908233.846</v>
      </c>
      <c r="H839" s="49">
        <f t="shared" si="41"/>
        <v>2.6668795966006826E+17</v>
      </c>
    </row>
    <row r="840" spans="1:8">
      <c r="A840" s="82">
        <f>Riesgo!E844</f>
        <v>20328811.86907329</v>
      </c>
      <c r="F840" s="82">
        <f t="shared" si="39"/>
        <v>11900.032771676779</v>
      </c>
      <c r="G840" s="49">
        <f t="shared" si="40"/>
        <v>1685172922429.7871</v>
      </c>
      <c r="H840" s="49">
        <f t="shared" si="41"/>
        <v>2.00536130028568E+16</v>
      </c>
    </row>
    <row r="841" spans="1:8">
      <c r="A841" s="82">
        <f>Riesgo!E845</f>
        <v>20291513.495869819</v>
      </c>
      <c r="F841" s="82">
        <f t="shared" si="39"/>
        <v>-25398.340431794524</v>
      </c>
      <c r="G841" s="49">
        <f t="shared" si="40"/>
        <v>-16383852148792.592</v>
      </c>
      <c r="H841" s="49">
        <f t="shared" si="41"/>
        <v>4.1612265445922246E+17</v>
      </c>
    </row>
    <row r="842" spans="1:8">
      <c r="A842" s="82">
        <f>Riesgo!E846</f>
        <v>20299538.86950697</v>
      </c>
      <c r="F842" s="82">
        <f t="shared" si="39"/>
        <v>-17372.966794643551</v>
      </c>
      <c r="G842" s="49">
        <f t="shared" si="40"/>
        <v>-5243508407939.9492</v>
      </c>
      <c r="H842" s="49">
        <f t="shared" si="41"/>
        <v>9.1095297458575008E+16</v>
      </c>
    </row>
    <row r="843" spans="1:8">
      <c r="A843" s="82">
        <f>Riesgo!E847</f>
        <v>20348220.614043154</v>
      </c>
      <c r="F843" s="82">
        <f t="shared" si="39"/>
        <v>31308.777741540223</v>
      </c>
      <c r="G843" s="49">
        <f t="shared" si="40"/>
        <v>30690102632382.238</v>
      </c>
      <c r="H843" s="49">
        <f t="shared" si="41"/>
        <v>9.6086960218231411E+17</v>
      </c>
    </row>
    <row r="844" spans="1:8">
      <c r="A844" s="82">
        <f>Riesgo!E848</f>
        <v>20334463.852337021</v>
      </c>
      <c r="F844" s="82">
        <f t="shared" si="39"/>
        <v>17552.016035407782</v>
      </c>
      <c r="G844" s="49">
        <f t="shared" si="40"/>
        <v>5407306920835.8447</v>
      </c>
      <c r="H844" s="49">
        <f t="shared" si="41"/>
        <v>9.4909137782882224E+16</v>
      </c>
    </row>
    <row r="845" spans="1:8">
      <c r="A845" s="82">
        <f>Riesgo!E849</f>
        <v>20393727.617530409</v>
      </c>
      <c r="F845" s="82">
        <f t="shared" si="39"/>
        <v>76815.781228795648</v>
      </c>
      <c r="G845" s="49">
        <f t="shared" si="40"/>
        <v>453264133809196</v>
      </c>
      <c r="H845" s="49">
        <f t="shared" si="41"/>
        <v>3.4817838541546754E+19</v>
      </c>
    </row>
    <row r="846" spans="1:8">
      <c r="A846" s="82">
        <f>Riesgo!E850</f>
        <v>20309357.681876443</v>
      </c>
      <c r="F846" s="82">
        <f t="shared" si="39"/>
        <v>-7554.1544251702726</v>
      </c>
      <c r="G846" s="49">
        <f t="shared" si="40"/>
        <v>-431079703855.98608</v>
      </c>
      <c r="H846" s="49">
        <f t="shared" si="41"/>
        <v>3256442652484787.5</v>
      </c>
    </row>
    <row r="847" spans="1:8">
      <c r="A847" s="82">
        <f>Riesgo!E851</f>
        <v>20325185.213955898</v>
      </c>
      <c r="F847" s="82">
        <f t="shared" si="39"/>
        <v>8273.3776542842388</v>
      </c>
      <c r="G847" s="49">
        <f t="shared" si="40"/>
        <v>566302588799.71106</v>
      </c>
      <c r="H847" s="49">
        <f t="shared" si="41"/>
        <v>4685235183738845</v>
      </c>
    </row>
    <row r="848" spans="1:8">
      <c r="A848" s="82">
        <f>Riesgo!E852</f>
        <v>20345010.866652988</v>
      </c>
      <c r="F848" s="82">
        <f t="shared" si="39"/>
        <v>28099.030351374298</v>
      </c>
      <c r="G848" s="49">
        <f t="shared" si="40"/>
        <v>22185744146505.48</v>
      </c>
      <c r="H848" s="49">
        <f t="shared" si="41"/>
        <v>6.2339789814048218E+17</v>
      </c>
    </row>
    <row r="849" spans="1:8">
      <c r="A849" s="82">
        <f>Riesgo!E853</f>
        <v>20296519.872238461</v>
      </c>
      <c r="F849" s="82">
        <f t="shared" si="39"/>
        <v>-20391.964063152671</v>
      </c>
      <c r="G849" s="49">
        <f t="shared" si="40"/>
        <v>-8479635245114.3135</v>
      </c>
      <c r="H849" s="49">
        <f t="shared" si="41"/>
        <v>1.7291641718701386E+17</v>
      </c>
    </row>
    <row r="850" spans="1:8">
      <c r="A850" s="82">
        <f>Riesgo!E854</f>
        <v>20362123.196679443</v>
      </c>
      <c r="F850" s="82">
        <f t="shared" si="39"/>
        <v>45211.360377829522</v>
      </c>
      <c r="G850" s="49">
        <f t="shared" si="40"/>
        <v>92415054620718.437</v>
      </c>
      <c r="H850" s="49">
        <f t="shared" si="41"/>
        <v>4.1782103387941007E+18</v>
      </c>
    </row>
    <row r="851" spans="1:8">
      <c r="A851" s="82">
        <f>Riesgo!E855</f>
        <v>20302049.213899288</v>
      </c>
      <c r="F851" s="82">
        <f t="shared" si="39"/>
        <v>-14862.622402325273</v>
      </c>
      <c r="G851" s="49">
        <f t="shared" si="40"/>
        <v>-3283116796091.9419</v>
      </c>
      <c r="H851" s="49">
        <f t="shared" si="41"/>
        <v>4.8795725243046472E+16</v>
      </c>
    </row>
    <row r="852" spans="1:8">
      <c r="A852" s="82">
        <f>Riesgo!E856</f>
        <v>20273637.507746954</v>
      </c>
      <c r="F852" s="82">
        <f t="shared" si="39"/>
        <v>-43274.328554660082</v>
      </c>
      <c r="G852" s="49">
        <f t="shared" si="40"/>
        <v>-81038429181723.297</v>
      </c>
      <c r="H852" s="49">
        <f t="shared" si="41"/>
        <v>3.5068836099634473E+18</v>
      </c>
    </row>
    <row r="853" spans="1:8">
      <c r="A853" s="82">
        <f>Riesgo!E857</f>
        <v>20317000.524074726</v>
      </c>
      <c r="F853" s="82">
        <f t="shared" si="39"/>
        <v>88.687773112207651</v>
      </c>
      <c r="G853" s="49">
        <f t="shared" si="40"/>
        <v>697575.55069082172</v>
      </c>
      <c r="H853" s="49">
        <f t="shared" si="41"/>
        <v>61866422.168290898</v>
      </c>
    </row>
    <row r="854" spans="1:8">
      <c r="A854" s="82">
        <f>Riesgo!E858</f>
        <v>20340671.807716012</v>
      </c>
      <c r="F854" s="82">
        <f t="shared" si="39"/>
        <v>23759.971414398402</v>
      </c>
      <c r="G854" s="49">
        <f t="shared" si="40"/>
        <v>13413364963117.484</v>
      </c>
      <c r="H854" s="49">
        <f t="shared" si="41"/>
        <v>3.1870116809456454E+17</v>
      </c>
    </row>
    <row r="855" spans="1:8">
      <c r="A855" s="82">
        <f>Riesgo!E859</f>
        <v>20296755.774264213</v>
      </c>
      <c r="F855" s="82">
        <f t="shared" si="39"/>
        <v>-20156.062037400901</v>
      </c>
      <c r="G855" s="49">
        <f t="shared" si="40"/>
        <v>-8188739567399.1719</v>
      </c>
      <c r="H855" s="49">
        <f t="shared" si="41"/>
        <v>1.6505274272861712E+17</v>
      </c>
    </row>
    <row r="856" spans="1:8">
      <c r="A856" s="82">
        <f>Riesgo!E860</f>
        <v>20295363.24306963</v>
      </c>
      <c r="F856" s="82">
        <f t="shared" si="39"/>
        <v>-21548.593231983483</v>
      </c>
      <c r="G856" s="49">
        <f t="shared" si="40"/>
        <v>-10005914083187.951</v>
      </c>
      <c r="H856" s="49">
        <f t="shared" si="41"/>
        <v>2.156133724927921E+17</v>
      </c>
    </row>
    <row r="857" spans="1:8">
      <c r="A857" s="82">
        <f>Riesgo!E861</f>
        <v>20270967.25808014</v>
      </c>
      <c r="F857" s="82">
        <f t="shared" si="39"/>
        <v>-45944.578221473843</v>
      </c>
      <c r="G857" s="49">
        <f t="shared" si="40"/>
        <v>-96984606256831.719</v>
      </c>
      <c r="H857" s="49">
        <f t="shared" si="41"/>
        <v>4.4559168284458465E+18</v>
      </c>
    </row>
    <row r="858" spans="1:8">
      <c r="A858" s="82">
        <f>Riesgo!E862</f>
        <v>20359375.686013415</v>
      </c>
      <c r="F858" s="82">
        <f t="shared" si="39"/>
        <v>42463.849711801857</v>
      </c>
      <c r="G858" s="49">
        <f t="shared" si="40"/>
        <v>76569902201109</v>
      </c>
      <c r="H858" s="49">
        <f t="shared" si="41"/>
        <v>3.2514528195152584E+18</v>
      </c>
    </row>
    <row r="859" spans="1:8">
      <c r="A859" s="82">
        <f>Riesgo!E863</f>
        <v>20368497.163201917</v>
      </c>
      <c r="F859" s="82">
        <f t="shared" si="39"/>
        <v>51585.326900303364</v>
      </c>
      <c r="G859" s="49">
        <f t="shared" si="40"/>
        <v>137270925300273.56</v>
      </c>
      <c r="H859" s="49">
        <f t="shared" si="41"/>
        <v>7.0811655555217357E+18</v>
      </c>
    </row>
    <row r="860" spans="1:8">
      <c r="A860" s="82">
        <f>Riesgo!E864</f>
        <v>20319357.036565535</v>
      </c>
      <c r="F860" s="82">
        <f t="shared" si="39"/>
        <v>2445.2002639211714</v>
      </c>
      <c r="G860" s="49">
        <f t="shared" si="40"/>
        <v>14619862967.364969</v>
      </c>
      <c r="H860" s="49">
        <f t="shared" si="41"/>
        <v>35748492786292.187</v>
      </c>
    </row>
    <row r="861" spans="1:8">
      <c r="A861" s="82">
        <f>Riesgo!E865</f>
        <v>20319176.996918254</v>
      </c>
      <c r="F861" s="82">
        <f t="shared" si="39"/>
        <v>2265.1606166400015</v>
      </c>
      <c r="G861" s="49">
        <f t="shared" si="40"/>
        <v>11622431798.805405</v>
      </c>
      <c r="H861" s="49">
        <f t="shared" si="41"/>
        <v>26326674780238.414</v>
      </c>
    </row>
    <row r="862" spans="1:8">
      <c r="A862" s="82">
        <f>Riesgo!E866</f>
        <v>20261590.665259615</v>
      </c>
      <c r="F862" s="82">
        <f t="shared" si="39"/>
        <v>-55321.171041999012</v>
      </c>
      <c r="G862" s="49">
        <f t="shared" si="40"/>
        <v>-169306680223509.31</v>
      </c>
      <c r="H862" s="49">
        <f t="shared" si="41"/>
        <v>9.3662438151977902E+18</v>
      </c>
    </row>
    <row r="863" spans="1:8">
      <c r="A863" s="82">
        <f>Riesgo!E867</f>
        <v>20404247.695884887</v>
      </c>
      <c r="F863" s="82">
        <f t="shared" si="39"/>
        <v>87335.85958327353</v>
      </c>
      <c r="G863" s="49">
        <f t="shared" si="40"/>
        <v>666158842676086.12</v>
      </c>
      <c r="H863" s="49">
        <f t="shared" si="41"/>
        <v>5.8179555144114659E+19</v>
      </c>
    </row>
    <row r="864" spans="1:8">
      <c r="A864" s="82">
        <f>Riesgo!E868</f>
        <v>20314959.953748245</v>
      </c>
      <c r="F864" s="82">
        <f t="shared" si="39"/>
        <v>-1951.8825533688068</v>
      </c>
      <c r="G864" s="49">
        <f t="shared" si="40"/>
        <v>-7436370966.6684866</v>
      </c>
      <c r="H864" s="49">
        <f t="shared" si="41"/>
        <v>14514922750218.549</v>
      </c>
    </row>
    <row r="865" spans="1:8">
      <c r="A865" s="82">
        <f>Riesgo!E869</f>
        <v>20362362.596147314</v>
      </c>
      <c r="F865" s="82">
        <f t="shared" si="39"/>
        <v>45450.759845700115</v>
      </c>
      <c r="G865" s="49">
        <f t="shared" si="40"/>
        <v>93890887549211.25</v>
      </c>
      <c r="H865" s="49">
        <f t="shared" si="41"/>
        <v>4.267412181698836E+18</v>
      </c>
    </row>
    <row r="866" spans="1:8">
      <c r="A866" s="82">
        <f>Riesgo!E870</f>
        <v>20364872.380967502</v>
      </c>
      <c r="F866" s="82">
        <f t="shared" si="39"/>
        <v>47960.544665887952</v>
      </c>
      <c r="G866" s="49">
        <f t="shared" si="40"/>
        <v>110319508837364.64</v>
      </c>
      <c r="H866" s="49">
        <f t="shared" si="41"/>
        <v>5.2909837311132477E+18</v>
      </c>
    </row>
    <row r="867" spans="1:8">
      <c r="A867" s="82">
        <f>Riesgo!E871</f>
        <v>20317488.301685289</v>
      </c>
      <c r="F867" s="82">
        <f t="shared" si="39"/>
        <v>576.46538367494941</v>
      </c>
      <c r="G867" s="49">
        <f t="shared" si="40"/>
        <v>191566559.75684914</v>
      </c>
      <c r="H867" s="49">
        <f t="shared" si="41"/>
        <v>110431490369.52216</v>
      </c>
    </row>
    <row r="868" spans="1:8">
      <c r="A868" s="82">
        <f>Riesgo!E872</f>
        <v>20288797.745143715</v>
      </c>
      <c r="F868" s="82">
        <f t="shared" si="39"/>
        <v>-28114.091157898307</v>
      </c>
      <c r="G868" s="49">
        <f t="shared" si="40"/>
        <v>-22221437299031.812</v>
      </c>
      <c r="H868" s="49">
        <f t="shared" si="41"/>
        <v>6.2473551388450202E+17</v>
      </c>
    </row>
    <row r="869" spans="1:8">
      <c r="A869" s="82">
        <f>Riesgo!E873</f>
        <v>20287274.793203153</v>
      </c>
      <c r="F869" s="82">
        <f t="shared" si="39"/>
        <v>-29637.043098460883</v>
      </c>
      <c r="G869" s="49">
        <f t="shared" si="40"/>
        <v>-26031824944846.227</v>
      </c>
      <c r="H869" s="49">
        <f t="shared" si="41"/>
        <v>7.7150631782199667E+17</v>
      </c>
    </row>
    <row r="870" spans="1:8">
      <c r="A870" s="82">
        <f>Riesgo!E874</f>
        <v>20332676.691834062</v>
      </c>
      <c r="F870" s="82">
        <f t="shared" si="39"/>
        <v>15764.855532448739</v>
      </c>
      <c r="G870" s="49">
        <f t="shared" si="40"/>
        <v>3918050107286.0112</v>
      </c>
      <c r="H870" s="49">
        <f t="shared" si="41"/>
        <v>6.1767493910259248E+16</v>
      </c>
    </row>
    <row r="871" spans="1:8">
      <c r="A871" s="82">
        <f>Riesgo!E875</f>
        <v>20220773.094222784</v>
      </c>
      <c r="F871" s="82">
        <f t="shared" si="39"/>
        <v>-96138.742078829557</v>
      </c>
      <c r="G871" s="49">
        <f t="shared" si="40"/>
        <v>-888577487483134.5</v>
      </c>
      <c r="H871" s="49">
        <f t="shared" si="41"/>
        <v>8.542672188619545E+19</v>
      </c>
    </row>
    <row r="872" spans="1:8">
      <c r="A872" s="82">
        <f>Riesgo!E876</f>
        <v>20306163.517393909</v>
      </c>
      <c r="F872" s="82">
        <f t="shared" si="39"/>
        <v>-10748.318907704204</v>
      </c>
      <c r="G872" s="49">
        <f t="shared" si="40"/>
        <v>-1241714152450.75</v>
      </c>
      <c r="H872" s="49">
        <f t="shared" si="41"/>
        <v>1.3346339702750298E+16</v>
      </c>
    </row>
    <row r="873" spans="1:8">
      <c r="A873" s="82">
        <f>Riesgo!E877</f>
        <v>20297041.987097487</v>
      </c>
      <c r="F873" s="82">
        <f t="shared" si="39"/>
        <v>-19869.849204126745</v>
      </c>
      <c r="G873" s="49">
        <f t="shared" si="40"/>
        <v>-7844833194077.8574</v>
      </c>
      <c r="H873" s="49">
        <f t="shared" si="41"/>
        <v>1.5587565259785498E+17</v>
      </c>
    </row>
    <row r="874" spans="1:8">
      <c r="A874" s="82">
        <f>Riesgo!E878</f>
        <v>20290813.036312003</v>
      </c>
      <c r="F874" s="82">
        <f t="shared" si="39"/>
        <v>-26098.79998961091</v>
      </c>
      <c r="G874" s="49">
        <f t="shared" si="40"/>
        <v>-17777128735520.77</v>
      </c>
      <c r="H874" s="49">
        <f t="shared" si="41"/>
        <v>4.6396172725792134E+17</v>
      </c>
    </row>
    <row r="875" spans="1:8">
      <c r="A875" s="82">
        <f>Riesgo!E879</f>
        <v>20256805.470788445</v>
      </c>
      <c r="F875" s="82">
        <f t="shared" si="39"/>
        <v>-60106.365513168275</v>
      </c>
      <c r="G875" s="49">
        <f t="shared" si="40"/>
        <v>-217150785197627.12</v>
      </c>
      <c r="H875" s="49">
        <f t="shared" si="41"/>
        <v>1.3052144466560068E+19</v>
      </c>
    </row>
    <row r="876" spans="1:8">
      <c r="A876" s="82">
        <f>Riesgo!E880</f>
        <v>20331223.967417713</v>
      </c>
      <c r="F876" s="82">
        <f t="shared" si="39"/>
        <v>14312.131116099656</v>
      </c>
      <c r="G876" s="49">
        <f t="shared" si="40"/>
        <v>2931655390913.5679</v>
      </c>
      <c r="H876" s="49">
        <f t="shared" si="41"/>
        <v>4.1958236341975376E+16</v>
      </c>
    </row>
    <row r="877" spans="1:8">
      <c r="A877" s="82">
        <f>Riesgo!E881</f>
        <v>20338688.598471813</v>
      </c>
      <c r="F877" s="82">
        <f t="shared" si="39"/>
        <v>21776.762170199305</v>
      </c>
      <c r="G877" s="49">
        <f t="shared" si="40"/>
        <v>10327136664534.594</v>
      </c>
      <c r="H877" s="49">
        <f t="shared" si="41"/>
        <v>2.2489159904271517E+17</v>
      </c>
    </row>
    <row r="878" spans="1:8">
      <c r="A878" s="82">
        <f>Riesgo!E882</f>
        <v>20337274.627486128</v>
      </c>
      <c r="F878" s="82">
        <f t="shared" si="39"/>
        <v>20362.791184514761</v>
      </c>
      <c r="G878" s="49">
        <f t="shared" si="40"/>
        <v>8443294217679.6631</v>
      </c>
      <c r="H878" s="49">
        <f t="shared" si="41"/>
        <v>1.719290370640319E+17</v>
      </c>
    </row>
    <row r="879" spans="1:8">
      <c r="A879" s="82">
        <f>Riesgo!E883</f>
        <v>20346364.872818369</v>
      </c>
      <c r="F879" s="82">
        <f t="shared" si="39"/>
        <v>29453.036516755819</v>
      </c>
      <c r="G879" s="49">
        <f t="shared" si="40"/>
        <v>25549960175374.184</v>
      </c>
      <c r="H879" s="49">
        <f t="shared" si="41"/>
        <v>7.525239100469527E+17</v>
      </c>
    </row>
    <row r="880" spans="1:8">
      <c r="A880" s="82">
        <f>Riesgo!E884</f>
        <v>20267699.237591956</v>
      </c>
      <c r="F880" s="82">
        <f t="shared" si="39"/>
        <v>-49212.598709657788</v>
      </c>
      <c r="G880" s="49">
        <f t="shared" si="40"/>
        <v>-119187002251814.64</v>
      </c>
      <c r="H880" s="49">
        <f t="shared" si="41"/>
        <v>5.8655021132256338E+18</v>
      </c>
    </row>
    <row r="881" spans="1:8">
      <c r="A881" s="82">
        <f>Riesgo!E885</f>
        <v>20294143.685313914</v>
      </c>
      <c r="F881" s="82">
        <f t="shared" si="39"/>
        <v>-22768.150987699628</v>
      </c>
      <c r="G881" s="49">
        <f t="shared" si="40"/>
        <v>-11802752178226.553</v>
      </c>
      <c r="H881" s="49">
        <f t="shared" si="41"/>
        <v>2.6872684366426285E+17</v>
      </c>
    </row>
    <row r="882" spans="1:8">
      <c r="A882" s="82">
        <f>Riesgo!E886</f>
        <v>20311844.031138875</v>
      </c>
      <c r="F882" s="82">
        <f t="shared" si="39"/>
        <v>-5067.8051627390087</v>
      </c>
      <c r="G882" s="49">
        <f t="shared" si="40"/>
        <v>-130154662043.79088</v>
      </c>
      <c r="H882" s="49">
        <f t="shared" si="41"/>
        <v>659598468260074.25</v>
      </c>
    </row>
    <row r="883" spans="1:8">
      <c r="A883" s="82">
        <f>Riesgo!E887</f>
        <v>20326738.462433144</v>
      </c>
      <c r="F883" s="82">
        <f t="shared" si="39"/>
        <v>9826.6261315308511</v>
      </c>
      <c r="G883" s="49">
        <f t="shared" si="40"/>
        <v>948884383049.16907</v>
      </c>
      <c r="H883" s="49">
        <f t="shared" si="41"/>
        <v>9324332074272494</v>
      </c>
    </row>
    <row r="884" spans="1:8">
      <c r="A884" s="82">
        <f>Riesgo!E888</f>
        <v>20335942.529926114</v>
      </c>
      <c r="F884" s="82">
        <f t="shared" si="39"/>
        <v>19030.693624500185</v>
      </c>
      <c r="G884" s="49">
        <f t="shared" si="40"/>
        <v>6892294923869.4629</v>
      </c>
      <c r="H884" s="49">
        <f t="shared" si="41"/>
        <v>1.3116515306585758E+17</v>
      </c>
    </row>
    <row r="885" spans="1:8">
      <c r="A885" s="82">
        <f>Riesgo!E889</f>
        <v>20312589.767643504</v>
      </c>
      <c r="F885" s="82">
        <f t="shared" si="39"/>
        <v>-4322.0686581097543</v>
      </c>
      <c r="G885" s="49">
        <f t="shared" si="40"/>
        <v>-80737441844.503967</v>
      </c>
      <c r="H885" s="49">
        <f t="shared" si="41"/>
        <v>348952766932089.62</v>
      </c>
    </row>
    <row r="886" spans="1:8">
      <c r="A886" s="82">
        <f>Riesgo!E890</f>
        <v>20377561.909904599</v>
      </c>
      <c r="F886" s="82">
        <f t="shared" si="39"/>
        <v>60650.073602985591</v>
      </c>
      <c r="G886" s="49">
        <f t="shared" si="40"/>
        <v>223097136854620.5</v>
      </c>
      <c r="H886" s="49">
        <f t="shared" si="41"/>
        <v>1.3530857770848084E+19</v>
      </c>
    </row>
    <row r="887" spans="1:8">
      <c r="A887" s="82">
        <f>Riesgo!E891</f>
        <v>20263348.871741306</v>
      </c>
      <c r="F887" s="82">
        <f t="shared" si="39"/>
        <v>-53562.964560307562</v>
      </c>
      <c r="G887" s="49">
        <f t="shared" si="40"/>
        <v>-153671672495850.91</v>
      </c>
      <c r="H887" s="49">
        <f t="shared" si="41"/>
        <v>8.231110347818452E+18</v>
      </c>
    </row>
    <row r="888" spans="1:8">
      <c r="A888" s="82">
        <f>Riesgo!E892</f>
        <v>20301843.827849574</v>
      </c>
      <c r="F888" s="82">
        <f t="shared" si="39"/>
        <v>-15068.008452039212</v>
      </c>
      <c r="G888" s="49">
        <f t="shared" si="40"/>
        <v>-3421114151405.4238</v>
      </c>
      <c r="H888" s="49">
        <f t="shared" si="41"/>
        <v>5.1549376948767888E+16</v>
      </c>
    </row>
    <row r="889" spans="1:8">
      <c r="A889" s="82">
        <f>Riesgo!E893</f>
        <v>20351622.756383497</v>
      </c>
      <c r="F889" s="82">
        <f t="shared" si="39"/>
        <v>34710.920081883669</v>
      </c>
      <c r="G889" s="49">
        <f t="shared" si="40"/>
        <v>41821381699224.523</v>
      </c>
      <c r="H889" s="49">
        <f t="shared" si="41"/>
        <v>1.4516586378757345E+18</v>
      </c>
    </row>
    <row r="890" spans="1:8">
      <c r="A890" s="82">
        <f>Riesgo!E894</f>
        <v>20287253.628235392</v>
      </c>
      <c r="F890" s="82">
        <f t="shared" si="39"/>
        <v>-29658.208066221327</v>
      </c>
      <c r="G890" s="49">
        <f t="shared" si="40"/>
        <v>-26087635805413.602</v>
      </c>
      <c r="H890" s="49">
        <f t="shared" si="41"/>
        <v>7.7371253067276186E+17</v>
      </c>
    </row>
    <row r="891" spans="1:8">
      <c r="A891" s="82">
        <f>Riesgo!E895</f>
        <v>20327324.517857186</v>
      </c>
      <c r="F891" s="82">
        <f t="shared" si="39"/>
        <v>10412.681555572897</v>
      </c>
      <c r="G891" s="49">
        <f t="shared" si="40"/>
        <v>1128983930833.5396</v>
      </c>
      <c r="H891" s="49">
        <f t="shared" si="41"/>
        <v>1.1755750153128584E+16</v>
      </c>
    </row>
    <row r="892" spans="1:8">
      <c r="A892" s="82">
        <f>Riesgo!E896</f>
        <v>20328133.127973814</v>
      </c>
      <c r="F892" s="82">
        <f t="shared" si="39"/>
        <v>11221.291672199965</v>
      </c>
      <c r="G892" s="49">
        <f t="shared" si="40"/>
        <v>1412955723800.8076</v>
      </c>
      <c r="H892" s="49">
        <f t="shared" si="41"/>
        <v>1.5855188296673276E+16</v>
      </c>
    </row>
    <row r="893" spans="1:8">
      <c r="A893" s="82">
        <f>Riesgo!E897</f>
        <v>20323397.644525774</v>
      </c>
      <c r="F893" s="82">
        <f t="shared" si="39"/>
        <v>6485.8082241602242</v>
      </c>
      <c r="G893" s="49">
        <f t="shared" si="40"/>
        <v>272830116980.77148</v>
      </c>
      <c r="H893" s="49">
        <f t="shared" si="41"/>
        <v>1769523816512483.7</v>
      </c>
    </row>
    <row r="894" spans="1:8">
      <c r="A894" s="82">
        <f>Riesgo!E898</f>
        <v>20223489.552258737</v>
      </c>
      <c r="F894" s="82">
        <f t="shared" si="39"/>
        <v>-93422.284042876214</v>
      </c>
      <c r="G894" s="49">
        <f t="shared" si="40"/>
        <v>-815363831707599.87</v>
      </c>
      <c r="H894" s="49">
        <f t="shared" si="41"/>
        <v>7.6173151484075311E+19</v>
      </c>
    </row>
    <row r="895" spans="1:8">
      <c r="A895" s="82">
        <f>Riesgo!E899</f>
        <v>20321710.990618754</v>
      </c>
      <c r="F895" s="82">
        <f t="shared" si="39"/>
        <v>4799.1543171405792</v>
      </c>
      <c r="G895" s="49">
        <f t="shared" si="40"/>
        <v>110533556698.7368</v>
      </c>
      <c r="H895" s="49">
        <f t="shared" si="41"/>
        <v>530467595819645.75</v>
      </c>
    </row>
    <row r="896" spans="1:8">
      <c r="A896" s="82">
        <f>Riesgo!E900</f>
        <v>20361364.875709452</v>
      </c>
      <c r="F896" s="82">
        <f t="shared" si="39"/>
        <v>44453.039407838136</v>
      </c>
      <c r="G896" s="49">
        <f t="shared" si="40"/>
        <v>87842438165730.703</v>
      </c>
      <c r="H896" s="49">
        <f t="shared" si="41"/>
        <v>3.9048633654618117E+18</v>
      </c>
    </row>
    <row r="897" spans="1:8">
      <c r="A897" s="82">
        <f>Riesgo!E901</f>
        <v>20383094.192026135</v>
      </c>
      <c r="F897" s="82">
        <f t="shared" si="39"/>
        <v>66182.355724520981</v>
      </c>
      <c r="G897" s="49">
        <f t="shared" si="40"/>
        <v>289885614886858.94</v>
      </c>
      <c r="H897" s="49">
        <f t="shared" si="41"/>
        <v>1.9185312883863593E+19</v>
      </c>
    </row>
    <row r="898" spans="1:8">
      <c r="A898" s="82">
        <f>Riesgo!E902</f>
        <v>20314103.385774154</v>
      </c>
      <c r="F898" s="82">
        <f t="shared" si="39"/>
        <v>-2808.450527459383</v>
      </c>
      <c r="G898" s="49">
        <f t="shared" si="40"/>
        <v>-22151356865.189278</v>
      </c>
      <c r="H898" s="49">
        <f t="shared" si="41"/>
        <v>62210989871981.852</v>
      </c>
    </row>
    <row r="899" spans="1:8">
      <c r="A899" s="82">
        <f>Riesgo!E903</f>
        <v>20353041.805749863</v>
      </c>
      <c r="F899" s="82">
        <f t="shared" ref="F899:F962" si="42">A899-$D$4</f>
        <v>36129.969448249787</v>
      </c>
      <c r="G899" s="49">
        <f t="shared" ref="G899:G962" si="43">IF(A899=0,0,(A899-D$4)^3)</f>
        <v>47163147752454.227</v>
      </c>
      <c r="H899" s="49">
        <f t="shared" ref="H899:H962" si="44">IF(A899=0,0,(A899-D$4)^4)</f>
        <v>1.7040030873794619E+18</v>
      </c>
    </row>
    <row r="900" spans="1:8">
      <c r="A900" s="82">
        <f>Riesgo!E904</f>
        <v>20353397.637737077</v>
      </c>
      <c r="F900" s="82">
        <f t="shared" si="42"/>
        <v>36485.80143546313</v>
      </c>
      <c r="G900" s="49">
        <f t="shared" si="43"/>
        <v>48570398959441.07</v>
      </c>
      <c r="H900" s="49">
        <f t="shared" si="44"/>
        <v>1.7721299320753917E+18</v>
      </c>
    </row>
    <row r="901" spans="1:8">
      <c r="A901" s="82">
        <f>Riesgo!E905</f>
        <v>20308475.649481975</v>
      </c>
      <c r="F901" s="82">
        <f t="shared" si="42"/>
        <v>-8436.1868196390569</v>
      </c>
      <c r="G901" s="49">
        <f t="shared" si="43"/>
        <v>-600397072412.39905</v>
      </c>
      <c r="H901" s="49">
        <f t="shared" si="44"/>
        <v>5065061868835357</v>
      </c>
    </row>
    <row r="902" spans="1:8">
      <c r="A902" s="82">
        <f>Riesgo!E906</f>
        <v>20321590.848062858</v>
      </c>
      <c r="F902" s="82">
        <f t="shared" si="42"/>
        <v>4679.0117612443864</v>
      </c>
      <c r="G902" s="49">
        <f t="shared" si="43"/>
        <v>102438311309.15839</v>
      </c>
      <c r="H902" s="49">
        <f t="shared" si="44"/>
        <v>479310063417565.94</v>
      </c>
    </row>
    <row r="903" spans="1:8">
      <c r="A903" s="82">
        <f>Riesgo!E907</f>
        <v>20268795.785444949</v>
      </c>
      <c r="F903" s="82">
        <f t="shared" si="42"/>
        <v>-48116.050856664777</v>
      </c>
      <c r="G903" s="49">
        <f t="shared" si="43"/>
        <v>-111396084447608.7</v>
      </c>
      <c r="H903" s="49">
        <f t="shared" si="44"/>
        <v>5.3599396645144648E+18</v>
      </c>
    </row>
    <row r="904" spans="1:8">
      <c r="A904" s="82">
        <f>Riesgo!E908</f>
        <v>20346417.029338125</v>
      </c>
      <c r="F904" s="82">
        <f t="shared" si="42"/>
        <v>29505.19303651154</v>
      </c>
      <c r="G904" s="49">
        <f t="shared" si="43"/>
        <v>25685935106847.645</v>
      </c>
      <c r="H904" s="49">
        <f t="shared" si="44"/>
        <v>7.5786847365084851E+17</v>
      </c>
    </row>
    <row r="905" spans="1:8">
      <c r="A905" s="82">
        <f>Riesgo!E909</f>
        <v>20253279.883325759</v>
      </c>
      <c r="F905" s="82">
        <f t="shared" si="42"/>
        <v>-63631.952975854278</v>
      </c>
      <c r="G905" s="49">
        <f t="shared" si="43"/>
        <v>-257647396365658.97</v>
      </c>
      <c r="H905" s="49">
        <f t="shared" si="44"/>
        <v>1.6394607009890898E+19</v>
      </c>
    </row>
    <row r="906" spans="1:8">
      <c r="A906" s="82">
        <f>Riesgo!E910</f>
        <v>20337190.802157711</v>
      </c>
      <c r="F906" s="82">
        <f t="shared" si="42"/>
        <v>20278.965856097639</v>
      </c>
      <c r="G906" s="49">
        <f t="shared" si="43"/>
        <v>8339450053915.8525</v>
      </c>
      <c r="H906" s="49">
        <f t="shared" si="44"/>
        <v>1.6911542290199117E+17</v>
      </c>
    </row>
    <row r="907" spans="1:8">
      <c r="A907" s="82">
        <f>Riesgo!E911</f>
        <v>20252155.361866213</v>
      </c>
      <c r="F907" s="82">
        <f t="shared" si="42"/>
        <v>-64756.474435400218</v>
      </c>
      <c r="G907" s="49">
        <f t="shared" si="43"/>
        <v>-271549863443106.72</v>
      </c>
      <c r="H907" s="49">
        <f t="shared" si="44"/>
        <v>1.758461178998996E+19</v>
      </c>
    </row>
    <row r="908" spans="1:8">
      <c r="A908" s="82">
        <f>Riesgo!E912</f>
        <v>20320769.530621286</v>
      </c>
      <c r="F908" s="82">
        <f t="shared" si="42"/>
        <v>3857.6943196728826</v>
      </c>
      <c r="G908" s="49">
        <f t="shared" si="43"/>
        <v>57409456405.090179</v>
      </c>
      <c r="H908" s="49">
        <f t="shared" si="44"/>
        <v>221468133869424.34</v>
      </c>
    </row>
    <row r="909" spans="1:8">
      <c r="A909" s="82">
        <f>Riesgo!E913</f>
        <v>20393189.767304648</v>
      </c>
      <c r="F909" s="82">
        <f t="shared" si="42"/>
        <v>76277.931003034115</v>
      </c>
      <c r="G909" s="49">
        <f t="shared" si="43"/>
        <v>443809621896012.06</v>
      </c>
      <c r="H909" s="49">
        <f t="shared" si="44"/>
        <v>3.3852879717466665E+19</v>
      </c>
    </row>
    <row r="910" spans="1:8">
      <c r="A910" s="82">
        <f>Riesgo!E914</f>
        <v>20372619.022068195</v>
      </c>
      <c r="F910" s="82">
        <f t="shared" si="42"/>
        <v>55707.185766581446</v>
      </c>
      <c r="G910" s="49">
        <f t="shared" si="43"/>
        <v>172875582935503.69</v>
      </c>
      <c r="H910" s="49">
        <f t="shared" si="44"/>
        <v>9.6304122130941604E+18</v>
      </c>
    </row>
    <row r="911" spans="1:8">
      <c r="A911" s="82">
        <f>Riesgo!E915</f>
        <v>20317651.548716035</v>
      </c>
      <c r="F911" s="82">
        <f t="shared" si="42"/>
        <v>739.71241442114115</v>
      </c>
      <c r="G911" s="49">
        <f t="shared" si="43"/>
        <v>404751737.99339843</v>
      </c>
      <c r="H911" s="49">
        <f t="shared" si="44"/>
        <v>299399885352.24988</v>
      </c>
    </row>
    <row r="912" spans="1:8">
      <c r="A912" s="82">
        <f>Riesgo!E916</f>
        <v>20323818.315314557</v>
      </c>
      <c r="F912" s="82">
        <f t="shared" si="42"/>
        <v>6906.4790129438043</v>
      </c>
      <c r="G912" s="49">
        <f t="shared" si="43"/>
        <v>329435266627.23767</v>
      </c>
      <c r="H912" s="49">
        <f t="shared" si="44"/>
        <v>2275237755084563.5</v>
      </c>
    </row>
    <row r="913" spans="1:8">
      <c r="A913" s="82">
        <f>Riesgo!E917</f>
        <v>20333415.729675706</v>
      </c>
      <c r="F913" s="82">
        <f t="shared" si="42"/>
        <v>16503.893374092877</v>
      </c>
      <c r="G913" s="49">
        <f t="shared" si="43"/>
        <v>4495305663688.2852</v>
      </c>
      <c r="H913" s="49">
        <f t="shared" si="44"/>
        <v>7.419004535746728E+16</v>
      </c>
    </row>
    <row r="914" spans="1:8">
      <c r="A914" s="82">
        <f>Riesgo!E918</f>
        <v>20259583.960622754</v>
      </c>
      <c r="F914" s="82">
        <f t="shared" si="42"/>
        <v>-57327.875678859651</v>
      </c>
      <c r="G914" s="49">
        <f t="shared" si="43"/>
        <v>-188407222410082.03</v>
      </c>
      <c r="H914" s="49">
        <f t="shared" si="44"/>
        <v>1.0800985823324443E+19</v>
      </c>
    </row>
    <row r="915" spans="1:8">
      <c r="A915" s="82">
        <f>Riesgo!E919</f>
        <v>20351554.929605845</v>
      </c>
      <c r="F915" s="82">
        <f t="shared" si="42"/>
        <v>34643.093304231763</v>
      </c>
      <c r="G915" s="49">
        <f t="shared" si="43"/>
        <v>41576697580319.836</v>
      </c>
      <c r="H915" s="49">
        <f t="shared" si="44"/>
        <v>1.4403454135568471E+18</v>
      </c>
    </row>
    <row r="916" spans="1:8">
      <c r="A916" s="82">
        <f>Riesgo!E920</f>
        <v>20367210.45692018</v>
      </c>
      <c r="F916" s="82">
        <f t="shared" si="42"/>
        <v>50298.620618566871</v>
      </c>
      <c r="G916" s="49">
        <f t="shared" si="43"/>
        <v>127253057409603.33</v>
      </c>
      <c r="H916" s="49">
        <f t="shared" si="44"/>
        <v>6.4006532571983483E+18</v>
      </c>
    </row>
    <row r="917" spans="1:8">
      <c r="A917" s="82">
        <f>Riesgo!E921</f>
        <v>20339507.814695526</v>
      </c>
      <c r="F917" s="82">
        <f t="shared" si="42"/>
        <v>22595.978393912315</v>
      </c>
      <c r="G917" s="49">
        <f t="shared" si="43"/>
        <v>11537014869909.713</v>
      </c>
      <c r="H917" s="49">
        <f t="shared" si="44"/>
        <v>2.6069013873072496E+17</v>
      </c>
    </row>
    <row r="918" spans="1:8">
      <c r="A918" s="82">
        <f>Riesgo!E922</f>
        <v>20275493.583146971</v>
      </c>
      <c r="F918" s="82">
        <f t="shared" si="42"/>
        <v>-41418.25315464288</v>
      </c>
      <c r="G918" s="49">
        <f t="shared" si="43"/>
        <v>-71051840917541.359</v>
      </c>
      <c r="H918" s="49">
        <f t="shared" si="44"/>
        <v>2.9428431342261412E+18</v>
      </c>
    </row>
    <row r="919" spans="1:8">
      <c r="A919" s="82">
        <f>Riesgo!E923</f>
        <v>20233873.742914926</v>
      </c>
      <c r="F919" s="82">
        <f t="shared" si="42"/>
        <v>-83038.093386687338</v>
      </c>
      <c r="G919" s="49">
        <f t="shared" si="43"/>
        <v>-572574637403366</v>
      </c>
      <c r="H919" s="49">
        <f t="shared" si="44"/>
        <v>4.7545506211549348E+19</v>
      </c>
    </row>
    <row r="920" spans="1:8">
      <c r="A920" s="82">
        <f>Riesgo!E924</f>
        <v>20315855.58293061</v>
      </c>
      <c r="F920" s="82">
        <f t="shared" si="42"/>
        <v>-1056.2533710040152</v>
      </c>
      <c r="G920" s="49">
        <f t="shared" si="43"/>
        <v>-1178431448.7757368</v>
      </c>
      <c r="H920" s="49">
        <f t="shared" si="44"/>
        <v>1244722190266.5176</v>
      </c>
    </row>
    <row r="921" spans="1:8">
      <c r="A921" s="82">
        <f>Riesgo!E925</f>
        <v>20311087.219304949</v>
      </c>
      <c r="F921" s="82">
        <f t="shared" si="42"/>
        <v>-5824.6169966645539</v>
      </c>
      <c r="G921" s="49">
        <f t="shared" si="43"/>
        <v>-197606906560.73242</v>
      </c>
      <c r="H921" s="49">
        <f t="shared" si="44"/>
        <v>1150984546611946.2</v>
      </c>
    </row>
    <row r="922" spans="1:8">
      <c r="A922" s="82">
        <f>Riesgo!E926</f>
        <v>20349366.529468715</v>
      </c>
      <c r="F922" s="82">
        <f t="shared" si="42"/>
        <v>32454.693167101592</v>
      </c>
      <c r="G922" s="49">
        <f t="shared" si="43"/>
        <v>34184759019389.383</v>
      </c>
      <c r="H922" s="49">
        <f t="shared" si="44"/>
        <v>1.109455864965591E+18</v>
      </c>
    </row>
    <row r="923" spans="1:8">
      <c r="A923" s="82">
        <f>Riesgo!E927</f>
        <v>20340298.309653126</v>
      </c>
      <c r="F923" s="82">
        <f t="shared" si="42"/>
        <v>23386.473351512104</v>
      </c>
      <c r="G923" s="49">
        <f t="shared" si="43"/>
        <v>12790696887096.326</v>
      </c>
      <c r="H923" s="49">
        <f t="shared" si="44"/>
        <v>2.9912929189734707E+17</v>
      </c>
    </row>
    <row r="924" spans="1:8">
      <c r="A924" s="82">
        <f>Riesgo!E928</f>
        <v>20335738.118069809</v>
      </c>
      <c r="F924" s="82">
        <f t="shared" si="42"/>
        <v>18826.281768195331</v>
      </c>
      <c r="G924" s="49">
        <f t="shared" si="43"/>
        <v>6672578059854.0605</v>
      </c>
      <c r="H924" s="49">
        <f t="shared" si="44"/>
        <v>1.2561983467509067E+17</v>
      </c>
    </row>
    <row r="925" spans="1:8">
      <c r="A925" s="82">
        <f>Riesgo!E929</f>
        <v>20297757.13391427</v>
      </c>
      <c r="F925" s="82">
        <f t="shared" si="42"/>
        <v>-19154.702387344092</v>
      </c>
      <c r="G925" s="49">
        <f t="shared" si="43"/>
        <v>-7027910559192.4268</v>
      </c>
      <c r="H925" s="49">
        <f t="shared" si="44"/>
        <v>1.3461753516620394E+17</v>
      </c>
    </row>
    <row r="926" spans="1:8">
      <c r="A926" s="82">
        <f>Riesgo!E930</f>
        <v>20299237.57956472</v>
      </c>
      <c r="F926" s="82">
        <f t="shared" si="42"/>
        <v>-17674.256736893207</v>
      </c>
      <c r="G926" s="49">
        <f t="shared" si="43"/>
        <v>-5521072852441.4717</v>
      </c>
      <c r="H926" s="49">
        <f t="shared" si="44"/>
        <v>9.7580859057141872E+16</v>
      </c>
    </row>
    <row r="927" spans="1:8">
      <c r="A927" s="82">
        <f>Riesgo!E931</f>
        <v>20335650.201028556</v>
      </c>
      <c r="F927" s="82">
        <f t="shared" si="42"/>
        <v>18738.364726942033</v>
      </c>
      <c r="G927" s="49">
        <f t="shared" si="43"/>
        <v>6579532911472.8223</v>
      </c>
      <c r="H927" s="49">
        <f t="shared" si="44"/>
        <v>1.2328968742809654E+17</v>
      </c>
    </row>
    <row r="928" spans="1:8">
      <c r="A928" s="82">
        <f>Riesgo!E932</f>
        <v>20280609.504340038</v>
      </c>
      <c r="F928" s="82">
        <f t="shared" si="42"/>
        <v>-36302.331961575896</v>
      </c>
      <c r="G928" s="49">
        <f t="shared" si="43"/>
        <v>-47841365999562.578</v>
      </c>
      <c r="H928" s="49">
        <f t="shared" si="44"/>
        <v>1.736753150011371E+18</v>
      </c>
    </row>
    <row r="929" spans="1:8">
      <c r="A929" s="82">
        <f>Riesgo!E933</f>
        <v>20330670.726966377</v>
      </c>
      <c r="F929" s="82">
        <f t="shared" si="42"/>
        <v>13758.890664763749</v>
      </c>
      <c r="G929" s="49">
        <f t="shared" si="43"/>
        <v>2604655310185.1392</v>
      </c>
      <c r="H929" s="49">
        <f t="shared" si="44"/>
        <v>3.5837167632233644E+16</v>
      </c>
    </row>
    <row r="930" spans="1:8">
      <c r="A930" s="82">
        <f>Riesgo!E934</f>
        <v>20343605.650035754</v>
      </c>
      <c r="F930" s="82">
        <f t="shared" si="42"/>
        <v>26693.813734140247</v>
      </c>
      <c r="G930" s="49">
        <f t="shared" si="43"/>
        <v>19020935683974.785</v>
      </c>
      <c r="H930" s="49">
        <f t="shared" si="44"/>
        <v>5.0774131419708442E+17</v>
      </c>
    </row>
    <row r="931" spans="1:8">
      <c r="A931" s="82">
        <f>Riesgo!E935</f>
        <v>20324564.322458599</v>
      </c>
      <c r="F931" s="82">
        <f t="shared" si="42"/>
        <v>7652.4861569851637</v>
      </c>
      <c r="G931" s="49">
        <f t="shared" si="43"/>
        <v>448133755235.27155</v>
      </c>
      <c r="H931" s="49">
        <f t="shared" si="44"/>
        <v>3429337358415693</v>
      </c>
    </row>
    <row r="932" spans="1:8">
      <c r="A932" s="82">
        <f>Riesgo!E936</f>
        <v>20288319.820606813</v>
      </c>
      <c r="F932" s="82">
        <f t="shared" si="42"/>
        <v>-28592.015694800764</v>
      </c>
      <c r="G932" s="49">
        <f t="shared" si="43"/>
        <v>-23374068942324.02</v>
      </c>
      <c r="H932" s="49">
        <f t="shared" si="44"/>
        <v>6.6831174605028339E+17</v>
      </c>
    </row>
    <row r="933" spans="1:8">
      <c r="A933" s="82">
        <f>Riesgo!E937</f>
        <v>20284608.802630462</v>
      </c>
      <c r="F933" s="82">
        <f t="shared" si="42"/>
        <v>-32303.033671151847</v>
      </c>
      <c r="G933" s="49">
        <f t="shared" si="43"/>
        <v>-33707762888142.215</v>
      </c>
      <c r="H933" s="49">
        <f t="shared" si="44"/>
        <v>1.0888629995548605E+18</v>
      </c>
    </row>
    <row r="934" spans="1:8">
      <c r="A934" s="82">
        <f>Riesgo!E938</f>
        <v>20346813.323235799</v>
      </c>
      <c r="F934" s="82">
        <f t="shared" si="42"/>
        <v>29901.486934185028</v>
      </c>
      <c r="G934" s="49">
        <f t="shared" si="43"/>
        <v>26734887200419.859</v>
      </c>
      <c r="H934" s="49">
        <f t="shared" si="44"/>
        <v>7.9941288031026496E+17</v>
      </c>
    </row>
    <row r="935" spans="1:8">
      <c r="A935" s="82">
        <f>Riesgo!E939</f>
        <v>20294188.694599804</v>
      </c>
      <c r="F935" s="82">
        <f t="shared" si="42"/>
        <v>-22723.141701810062</v>
      </c>
      <c r="G935" s="49">
        <f t="shared" si="43"/>
        <v>-11732893545132.887</v>
      </c>
      <c r="H935" s="49">
        <f t="shared" si="44"/>
        <v>2.6660820259830723E+17</v>
      </c>
    </row>
    <row r="936" spans="1:8">
      <c r="A936" s="82">
        <f>Riesgo!E940</f>
        <v>20335139.656286523</v>
      </c>
      <c r="F936" s="82">
        <f t="shared" si="42"/>
        <v>18227.819984909147</v>
      </c>
      <c r="G936" s="49">
        <f t="shared" si="43"/>
        <v>6056255554690.4326</v>
      </c>
      <c r="H936" s="49">
        <f t="shared" si="44"/>
        <v>1.103923360335033E+17</v>
      </c>
    </row>
    <row r="937" spans="1:8">
      <c r="A937" s="82">
        <f>Riesgo!E941</f>
        <v>20401410.54312567</v>
      </c>
      <c r="F937" s="82">
        <f t="shared" si="42"/>
        <v>84498.706824056804</v>
      </c>
      <c r="G937" s="49">
        <f t="shared" si="43"/>
        <v>603323424625341.75</v>
      </c>
      <c r="H937" s="49">
        <f t="shared" si="44"/>
        <v>5.0980049177502687E+19</v>
      </c>
    </row>
    <row r="938" spans="1:8">
      <c r="A938" s="82">
        <f>Riesgo!E942</f>
        <v>20287142.747672942</v>
      </c>
      <c r="F938" s="82">
        <f t="shared" si="42"/>
        <v>-29769.088628672063</v>
      </c>
      <c r="G938" s="49">
        <f t="shared" si="43"/>
        <v>-26381325790732.84</v>
      </c>
      <c r="H938" s="49">
        <f t="shared" si="44"/>
        <v>7.8534802560619802E+17</v>
      </c>
    </row>
    <row r="939" spans="1:8">
      <c r="A939" s="82">
        <f>Riesgo!E943</f>
        <v>20282515.171387266</v>
      </c>
      <c r="F939" s="82">
        <f t="shared" si="42"/>
        <v>-34396.664914347231</v>
      </c>
      <c r="G939" s="49">
        <f t="shared" si="43"/>
        <v>-40695745326961.305</v>
      </c>
      <c r="H939" s="49">
        <f t="shared" si="44"/>
        <v>1.3997979154511002E+18</v>
      </c>
    </row>
    <row r="940" spans="1:8">
      <c r="A940" s="82">
        <f>Riesgo!E944</f>
        <v>20312990.983570755</v>
      </c>
      <c r="F940" s="82">
        <f t="shared" si="42"/>
        <v>-3920.852730859071</v>
      </c>
      <c r="G940" s="49">
        <f t="shared" si="43"/>
        <v>-60275606762.321587</v>
      </c>
      <c r="H940" s="49">
        <f t="shared" si="44"/>
        <v>236331777378236.09</v>
      </c>
    </row>
    <row r="941" spans="1:8">
      <c r="A941" s="82">
        <f>Riesgo!E945</f>
        <v>20339811.785467532</v>
      </c>
      <c r="F941" s="82">
        <f t="shared" si="42"/>
        <v>22899.949165917933</v>
      </c>
      <c r="G941" s="49">
        <f t="shared" si="43"/>
        <v>12008909026474.598</v>
      </c>
      <c r="H941" s="49">
        <f t="shared" si="44"/>
        <v>2.7500340624440128E+17</v>
      </c>
    </row>
    <row r="942" spans="1:8">
      <c r="A942" s="82">
        <f>Riesgo!E946</f>
        <v>20339933.72440264</v>
      </c>
      <c r="F942" s="82">
        <f t="shared" si="42"/>
        <v>23021.888101026416</v>
      </c>
      <c r="G942" s="49">
        <f t="shared" si="43"/>
        <v>12201769483953.961</v>
      </c>
      <c r="H942" s="49">
        <f t="shared" si="44"/>
        <v>2.8090777169410694E+17</v>
      </c>
    </row>
    <row r="943" spans="1:8">
      <c r="A943" s="82">
        <f>Riesgo!E947</f>
        <v>20352695.03326102</v>
      </c>
      <c r="F943" s="82">
        <f t="shared" si="42"/>
        <v>35783.196959406137</v>
      </c>
      <c r="G943" s="49">
        <f t="shared" si="43"/>
        <v>45818135971965.039</v>
      </c>
      <c r="H943" s="49">
        <f t="shared" si="44"/>
        <v>1.639519383797676E+18</v>
      </c>
    </row>
    <row r="944" spans="1:8">
      <c r="A944" s="82">
        <f>Riesgo!E948</f>
        <v>20326212.88750631</v>
      </c>
      <c r="F944" s="82">
        <f t="shared" si="42"/>
        <v>9301.0512046962976</v>
      </c>
      <c r="G944" s="49">
        <f t="shared" si="43"/>
        <v>804629786914.08362</v>
      </c>
      <c r="H944" s="49">
        <f t="shared" si="44"/>
        <v>7483902848911762</v>
      </c>
    </row>
    <row r="945" spans="1:8">
      <c r="A945" s="82">
        <f>Riesgo!E949</f>
        <v>20299504.172535788</v>
      </c>
      <c r="F945" s="82">
        <f t="shared" si="42"/>
        <v>-17407.663765825331</v>
      </c>
      <c r="G945" s="49">
        <f t="shared" si="43"/>
        <v>-5274987911552.5566</v>
      </c>
      <c r="H945" s="49">
        <f t="shared" si="44"/>
        <v>9.182521593310008E+16</v>
      </c>
    </row>
    <row r="946" spans="1:8">
      <c r="A946" s="82">
        <f>Riesgo!E950</f>
        <v>20244199.605961699</v>
      </c>
      <c r="F946" s="82">
        <f t="shared" si="42"/>
        <v>-72712.23033991456</v>
      </c>
      <c r="G946" s="49">
        <f t="shared" si="43"/>
        <v>-384434538305233.37</v>
      </c>
      <c r="H946" s="49">
        <f t="shared" si="44"/>
        <v>2.7953092699868836E+19</v>
      </c>
    </row>
    <row r="947" spans="1:8">
      <c r="A947" s="82">
        <f>Riesgo!E951</f>
        <v>20278002.613326959</v>
      </c>
      <c r="F947" s="82">
        <f t="shared" si="42"/>
        <v>-38909.222974654287</v>
      </c>
      <c r="G947" s="49">
        <f t="shared" si="43"/>
        <v>-58905747820096.992</v>
      </c>
      <c r="H947" s="49">
        <f t="shared" si="44"/>
        <v>2.2919768764209093E+18</v>
      </c>
    </row>
    <row r="948" spans="1:8">
      <c r="A948" s="82">
        <f>Riesgo!E952</f>
        <v>20308080.732921235</v>
      </c>
      <c r="F948" s="82">
        <f t="shared" si="42"/>
        <v>-8831.1033803783357</v>
      </c>
      <c r="G948" s="49">
        <f t="shared" si="43"/>
        <v>-688723507314.68896</v>
      </c>
      <c r="H948" s="49">
        <f t="shared" si="44"/>
        <v>6082188493592774</v>
      </c>
    </row>
    <row r="949" spans="1:8">
      <c r="A949" s="82">
        <f>Riesgo!E953</f>
        <v>20313265.788810004</v>
      </c>
      <c r="F949" s="82">
        <f t="shared" si="42"/>
        <v>-3646.0474916100502</v>
      </c>
      <c r="G949" s="49">
        <f t="shared" si="43"/>
        <v>-48469324123.609489</v>
      </c>
      <c r="H949" s="49">
        <f t="shared" si="44"/>
        <v>176721457640920.87</v>
      </c>
    </row>
    <row r="950" spans="1:8">
      <c r="A950" s="82">
        <f>Riesgo!E954</f>
        <v>20297305.803953022</v>
      </c>
      <c r="F950" s="82">
        <f t="shared" si="42"/>
        <v>-19606.032348591834</v>
      </c>
      <c r="G950" s="49">
        <f t="shared" si="43"/>
        <v>-7536490301011.3262</v>
      </c>
      <c r="H950" s="49">
        <f t="shared" si="44"/>
        <v>1.4776067263647667E+17</v>
      </c>
    </row>
    <row r="951" spans="1:8">
      <c r="A951" s="82">
        <f>Riesgo!E955</f>
        <v>20311178.155212376</v>
      </c>
      <c r="F951" s="82">
        <f t="shared" si="42"/>
        <v>-5733.6810892373323</v>
      </c>
      <c r="G951" s="49">
        <f t="shared" si="43"/>
        <v>-188495332486.02649</v>
      </c>
      <c r="H951" s="49">
        <f t="shared" si="44"/>
        <v>1080772123284633.5</v>
      </c>
    </row>
    <row r="952" spans="1:8">
      <c r="A952" s="82">
        <f>Riesgo!E956</f>
        <v>20359986.400189672</v>
      </c>
      <c r="F952" s="82">
        <f t="shared" si="42"/>
        <v>43074.563888058066</v>
      </c>
      <c r="G952" s="49">
        <f t="shared" si="43"/>
        <v>79921323512385.328</v>
      </c>
      <c r="H952" s="49">
        <f t="shared" si="44"/>
        <v>3.4425761556523991E+18</v>
      </c>
    </row>
    <row r="953" spans="1:8">
      <c r="A953" s="82">
        <f>Riesgo!E957</f>
        <v>20360102.31205279</v>
      </c>
      <c r="F953" s="82">
        <f t="shared" si="42"/>
        <v>43190.475751176476</v>
      </c>
      <c r="G953" s="49">
        <f t="shared" si="43"/>
        <v>80568256152949.312</v>
      </c>
      <c r="H953" s="49">
        <f t="shared" si="44"/>
        <v>3.479781313688532E+18</v>
      </c>
    </row>
    <row r="954" spans="1:8">
      <c r="A954" s="82">
        <f>Riesgo!E958</f>
        <v>20243536.989719529</v>
      </c>
      <c r="F954" s="82">
        <f t="shared" si="42"/>
        <v>-73374.846582084894</v>
      </c>
      <c r="G954" s="49">
        <f t="shared" si="43"/>
        <v>-395040496658731.56</v>
      </c>
      <c r="H954" s="49">
        <f t="shared" si="44"/>
        <v>2.8986035836045046E+19</v>
      </c>
    </row>
    <row r="955" spans="1:8">
      <c r="A955" s="82">
        <f>Riesgo!E959</f>
        <v>20357657.07358757</v>
      </c>
      <c r="F955" s="82">
        <f t="shared" si="42"/>
        <v>40745.23728595674</v>
      </c>
      <c r="G955" s="49">
        <f t="shared" si="43"/>
        <v>67644198294927.75</v>
      </c>
      <c r="H955" s="49">
        <f t="shared" si="44"/>
        <v>2.7561789105451418E+18</v>
      </c>
    </row>
    <row r="956" spans="1:8">
      <c r="A956" s="82">
        <f>Riesgo!E960</f>
        <v>20321325.211305276</v>
      </c>
      <c r="F956" s="82">
        <f t="shared" si="42"/>
        <v>4413.3750036619604</v>
      </c>
      <c r="G956" s="49">
        <f t="shared" si="43"/>
        <v>85963183962.893768</v>
      </c>
      <c r="H956" s="49">
        <f t="shared" si="44"/>
        <v>379387767337030.06</v>
      </c>
    </row>
    <row r="957" spans="1:8">
      <c r="A957" s="82">
        <f>Riesgo!E961</f>
        <v>20221383.075178575</v>
      </c>
      <c r="F957" s="82">
        <f t="shared" si="42"/>
        <v>-95528.761123038828</v>
      </c>
      <c r="G957" s="49">
        <f t="shared" si="43"/>
        <v>-871771037914405.62</v>
      </c>
      <c r="H957" s="49">
        <f t="shared" si="44"/>
        <v>8.3279207234908881E+19</v>
      </c>
    </row>
    <row r="958" spans="1:8">
      <c r="A958" s="82">
        <f>Riesgo!E962</f>
        <v>20286297.608726583</v>
      </c>
      <c r="F958" s="82">
        <f t="shared" si="42"/>
        <v>-30614.227575030178</v>
      </c>
      <c r="G958" s="49">
        <f t="shared" si="43"/>
        <v>-28692600981858.988</v>
      </c>
      <c r="H958" s="49">
        <f t="shared" si="44"/>
        <v>8.7840181617816538E+17</v>
      </c>
    </row>
    <row r="959" spans="1:8">
      <c r="A959" s="82">
        <f>Riesgo!E963</f>
        <v>20339566.397302181</v>
      </c>
      <c r="F959" s="82">
        <f t="shared" si="42"/>
        <v>22654.56100056693</v>
      </c>
      <c r="G959" s="49">
        <f t="shared" si="43"/>
        <v>11626980726380.168</v>
      </c>
      <c r="H959" s="49">
        <f t="shared" si="44"/>
        <v>2.6340414411819549E+17</v>
      </c>
    </row>
    <row r="960" spans="1:8">
      <c r="A960" s="82">
        <f>Riesgo!E964</f>
        <v>20312332.417517353</v>
      </c>
      <c r="F960" s="82">
        <f t="shared" si="42"/>
        <v>-4579.4187842607498</v>
      </c>
      <c r="G960" s="49">
        <f t="shared" si="43"/>
        <v>-96035341199.83847</v>
      </c>
      <c r="H960" s="49">
        <f t="shared" si="44"/>
        <v>439786045443430.62</v>
      </c>
    </row>
    <row r="961" spans="1:8">
      <c r="A961" s="82">
        <f>Riesgo!E965</f>
        <v>20315718.970329039</v>
      </c>
      <c r="F961" s="82">
        <f t="shared" si="42"/>
        <v>-1192.8659725748003</v>
      </c>
      <c r="G961" s="49">
        <f t="shared" si="43"/>
        <v>-1697363858.0917604</v>
      </c>
      <c r="H961" s="49">
        <f t="shared" si="44"/>
        <v>2024727589395.9429</v>
      </c>
    </row>
    <row r="962" spans="1:8">
      <c r="A962" s="82">
        <f>Riesgo!E966</f>
        <v>20345842.881162044</v>
      </c>
      <c r="F962" s="82">
        <f t="shared" si="42"/>
        <v>28931.044860430062</v>
      </c>
      <c r="G962" s="49">
        <f t="shared" si="43"/>
        <v>24215439523577.133</v>
      </c>
      <c r="H962" s="49">
        <f t="shared" si="44"/>
        <v>7.0057796717164109E+17</v>
      </c>
    </row>
    <row r="963" spans="1:8">
      <c r="A963" s="82">
        <f>Riesgo!E967</f>
        <v>20349299.96609357</v>
      </c>
      <c r="F963" s="82">
        <f t="shared" ref="F963:F1001" si="45">A963-$D$4</f>
        <v>32388.129791956395</v>
      </c>
      <c r="G963" s="49">
        <f t="shared" ref="G963:G1001" si="46">IF(A963=0,0,(A963-D$4)^3)</f>
        <v>33974855085198.652</v>
      </c>
      <c r="H963" s="49">
        <f t="shared" ref="H963:H1001" si="47">IF(A963=0,0,(A963-D$4)^4)</f>
        <v>1.1003820161623237E+18</v>
      </c>
    </row>
    <row r="964" spans="1:8">
      <c r="A964" s="82">
        <f>Riesgo!E968</f>
        <v>20305101.16933696</v>
      </c>
      <c r="F964" s="82">
        <f t="shared" si="45"/>
        <v>-11810.666964653879</v>
      </c>
      <c r="G964" s="49">
        <f t="shared" si="46"/>
        <v>-1647491833647.3262</v>
      </c>
      <c r="H964" s="49">
        <f t="shared" si="47"/>
        <v>1.945797737419552E+16</v>
      </c>
    </row>
    <row r="965" spans="1:8">
      <c r="A965" s="82">
        <f>Riesgo!E969</f>
        <v>20310743.570687726</v>
      </c>
      <c r="F965" s="82">
        <f t="shared" si="45"/>
        <v>-6168.265613887459</v>
      </c>
      <c r="G965" s="49">
        <f t="shared" si="46"/>
        <v>-234687090160.18561</v>
      </c>
      <c r="H965" s="49">
        <f t="shared" si="47"/>
        <v>1447612308258378.7</v>
      </c>
    </row>
    <row r="966" spans="1:8">
      <c r="A966" s="82">
        <f>Riesgo!E970</f>
        <v>20303999.935087923</v>
      </c>
      <c r="F966" s="82">
        <f t="shared" si="45"/>
        <v>-12911.901213690639</v>
      </c>
      <c r="G966" s="49">
        <f t="shared" si="46"/>
        <v>-2152635926021.3911</v>
      </c>
      <c r="H966" s="49">
        <f t="shared" si="47"/>
        <v>2.7794622425829672E+16</v>
      </c>
    </row>
    <row r="967" spans="1:8">
      <c r="A967" s="82">
        <f>Riesgo!E971</f>
        <v>20299550.278961424</v>
      </c>
      <c r="F967" s="82">
        <f t="shared" si="45"/>
        <v>-17361.557340189815</v>
      </c>
      <c r="G967" s="49">
        <f t="shared" si="46"/>
        <v>-5233184387284.0469</v>
      </c>
      <c r="H967" s="49">
        <f t="shared" si="47"/>
        <v>9.085623081161808E+16</v>
      </c>
    </row>
    <row r="968" spans="1:8">
      <c r="A968" s="82">
        <f>Riesgo!E972</f>
        <v>20268695.04626064</v>
      </c>
      <c r="F968" s="82">
        <f t="shared" si="45"/>
        <v>-48216.790040973574</v>
      </c>
      <c r="G968" s="49">
        <f t="shared" si="46"/>
        <v>-112097230652639.36</v>
      </c>
      <c r="H968" s="49">
        <f t="shared" si="47"/>
        <v>5.4049686345528996E+18</v>
      </c>
    </row>
    <row r="969" spans="1:8">
      <c r="A969" s="82">
        <f>Riesgo!E973</f>
        <v>20396328.224195819</v>
      </c>
      <c r="F969" s="82">
        <f t="shared" si="45"/>
        <v>79416.387894205749</v>
      </c>
      <c r="G969" s="49">
        <f t="shared" si="46"/>
        <v>500876193530270.87</v>
      </c>
      <c r="H969" s="49">
        <f t="shared" si="47"/>
        <v>3.9777778072373264E+19</v>
      </c>
    </row>
    <row r="970" spans="1:8">
      <c r="A970" s="82">
        <f>Riesgo!E974</f>
        <v>20301484.843960226</v>
      </c>
      <c r="F970" s="82">
        <f t="shared" si="45"/>
        <v>-15426.992341388017</v>
      </c>
      <c r="G970" s="49">
        <f t="shared" si="46"/>
        <v>-3671502191413.0063</v>
      </c>
      <c r="H970" s="49">
        <f t="shared" si="47"/>
        <v>5.6640236188317768E+16</v>
      </c>
    </row>
    <row r="971" spans="1:8">
      <c r="A971" s="82">
        <f>Riesgo!E975</f>
        <v>20371285.673576161</v>
      </c>
      <c r="F971" s="82">
        <f t="shared" si="45"/>
        <v>54373.837274547666</v>
      </c>
      <c r="G971" s="49">
        <f t="shared" si="46"/>
        <v>160757020920982.81</v>
      </c>
      <c r="H971" s="49">
        <f t="shared" si="47"/>
        <v>8.7409760962985738E+18</v>
      </c>
    </row>
    <row r="972" spans="1:8">
      <c r="A972" s="82">
        <f>Riesgo!E976</f>
        <v>20276680.076876476</v>
      </c>
      <c r="F972" s="82">
        <f t="shared" si="45"/>
        <v>-40231.759425137192</v>
      </c>
      <c r="G972" s="49">
        <f t="shared" si="46"/>
        <v>-65118903180757.477</v>
      </c>
      <c r="H972" s="49">
        <f t="shared" si="47"/>
        <v>2.619848046797036E+18</v>
      </c>
    </row>
    <row r="973" spans="1:8">
      <c r="A973" s="82">
        <f>Riesgo!E977</f>
        <v>20314019.886151239</v>
      </c>
      <c r="F973" s="82">
        <f t="shared" si="45"/>
        <v>-2891.9501503743231</v>
      </c>
      <c r="G973" s="49">
        <f t="shared" si="46"/>
        <v>-24186465533.000549</v>
      </c>
      <c r="H973" s="49">
        <f t="shared" si="47"/>
        <v>69946052635184.32</v>
      </c>
    </row>
    <row r="974" spans="1:8">
      <c r="A974" s="82">
        <f>Riesgo!E978</f>
        <v>20325684.651003946</v>
      </c>
      <c r="F974" s="82">
        <f t="shared" si="45"/>
        <v>8772.8147023320198</v>
      </c>
      <c r="G974" s="49">
        <f t="shared" si="46"/>
        <v>675175802221.54675</v>
      </c>
      <c r="H974" s="49">
        <f t="shared" si="47"/>
        <v>5923192204388001</v>
      </c>
    </row>
    <row r="975" spans="1:8">
      <c r="A975" s="82">
        <f>Riesgo!E979</f>
        <v>20230189.797499489</v>
      </c>
      <c r="F975" s="82">
        <f t="shared" si="45"/>
        <v>-86722.03880212456</v>
      </c>
      <c r="G975" s="49">
        <f t="shared" si="46"/>
        <v>-652211479097469.37</v>
      </c>
      <c r="H975" s="49">
        <f t="shared" si="47"/>
        <v>5.6561109197481796E+19</v>
      </c>
    </row>
    <row r="976" spans="1:8">
      <c r="A976" s="82">
        <f>Riesgo!E980</f>
        <v>20322310.700133294</v>
      </c>
      <c r="F976" s="82">
        <f t="shared" si="45"/>
        <v>5398.863831680268</v>
      </c>
      <c r="G976" s="49">
        <f t="shared" si="46"/>
        <v>157364628906.15411</v>
      </c>
      <c r="H976" s="49">
        <f t="shared" si="47"/>
        <v>849590203387222.62</v>
      </c>
    </row>
    <row r="977" spans="1:8">
      <c r="A977" s="82">
        <f>Riesgo!E981</f>
        <v>20355607.426898558</v>
      </c>
      <c r="F977" s="82">
        <f t="shared" si="45"/>
        <v>38695.590596944094</v>
      </c>
      <c r="G977" s="49">
        <f t="shared" si="46"/>
        <v>57940793500639.047</v>
      </c>
      <c r="H977" s="49">
        <f t="shared" si="47"/>
        <v>2.2420532241628078E+18</v>
      </c>
    </row>
    <row r="978" spans="1:8">
      <c r="A978" s="82">
        <f>Riesgo!E982</f>
        <v>20290359.462490961</v>
      </c>
      <c r="F978" s="82">
        <f t="shared" si="45"/>
        <v>-26552.373810652643</v>
      </c>
      <c r="G978" s="49">
        <f t="shared" si="46"/>
        <v>-18720181739030.023</v>
      </c>
      <c r="H978" s="49">
        <f t="shared" si="47"/>
        <v>4.9706526333807866E+17</v>
      </c>
    </row>
    <row r="979" spans="1:8">
      <c r="A979" s="82">
        <f>Riesgo!E983</f>
        <v>20349067.859243266</v>
      </c>
      <c r="F979" s="82">
        <f t="shared" si="45"/>
        <v>32156.022941652685</v>
      </c>
      <c r="G979" s="49">
        <f t="shared" si="46"/>
        <v>33249643218047.129</v>
      </c>
      <c r="H979" s="49">
        <f t="shared" si="47"/>
        <v>1.0691762901212901E+18</v>
      </c>
    </row>
    <row r="980" spans="1:8">
      <c r="A980" s="82">
        <f>Riesgo!E984</f>
        <v>20307595.474538654</v>
      </c>
      <c r="F980" s="82">
        <f t="shared" si="45"/>
        <v>-9316.3617629595101</v>
      </c>
      <c r="G980" s="49">
        <f t="shared" si="46"/>
        <v>-808609860048.57861</v>
      </c>
      <c r="H980" s="49">
        <f t="shared" si="47"/>
        <v>7533301981308619</v>
      </c>
    </row>
    <row r="981" spans="1:8">
      <c r="A981" s="82">
        <f>Riesgo!E985</f>
        <v>20353885.397250995</v>
      </c>
      <c r="F981" s="82">
        <f t="shared" si="45"/>
        <v>36973.560949381441</v>
      </c>
      <c r="G981" s="49">
        <f t="shared" si="46"/>
        <v>50544492392225.195</v>
      </c>
      <c r="H981" s="49">
        <f t="shared" si="47"/>
        <v>1.8688098701194847E+18</v>
      </c>
    </row>
    <row r="982" spans="1:8">
      <c r="A982" s="82">
        <f>Riesgo!E986</f>
        <v>20297480.687795658</v>
      </c>
      <c r="F982" s="82">
        <f t="shared" si="45"/>
        <v>-19431.148505955935</v>
      </c>
      <c r="G982" s="49">
        <f t="shared" si="46"/>
        <v>-7336609652678.3584</v>
      </c>
      <c r="H982" s="49">
        <f t="shared" si="47"/>
        <v>1.4255875169142298E+17</v>
      </c>
    </row>
    <row r="983" spans="1:8">
      <c r="A983" s="82">
        <f>Riesgo!E987</f>
        <v>20340744.736851223</v>
      </c>
      <c r="F983" s="82">
        <f t="shared" si="45"/>
        <v>23832.900549609214</v>
      </c>
      <c r="G983" s="49">
        <f t="shared" si="46"/>
        <v>13537257884231.154</v>
      </c>
      <c r="H983" s="49">
        <f t="shared" si="47"/>
        <v>3.2263212086929434E+17</v>
      </c>
    </row>
    <row r="984" spans="1:8">
      <c r="A984" s="82">
        <f>Riesgo!E988</f>
        <v>20281196.275453568</v>
      </c>
      <c r="F984" s="82">
        <f t="shared" si="45"/>
        <v>-35715.560848046094</v>
      </c>
      <c r="G984" s="49">
        <f t="shared" si="46"/>
        <v>-45558815372639.836</v>
      </c>
      <c r="H984" s="49">
        <f t="shared" si="47"/>
        <v>1.6271586426064161E+18</v>
      </c>
    </row>
    <row r="985" spans="1:8">
      <c r="A985" s="82">
        <f>Riesgo!E989</f>
        <v>20295382.885898545</v>
      </c>
      <c r="F985" s="82">
        <f t="shared" si="45"/>
        <v>-21528.950403068215</v>
      </c>
      <c r="G985" s="49">
        <f t="shared" si="46"/>
        <v>-9978576054835.4668</v>
      </c>
      <c r="H985" s="49">
        <f t="shared" si="47"/>
        <v>2.1482826897779686E+17</v>
      </c>
    </row>
    <row r="986" spans="1:8">
      <c r="A986" s="82">
        <f>Riesgo!E990</f>
        <v>20251680.340085011</v>
      </c>
      <c r="F986" s="82">
        <f t="shared" si="45"/>
        <v>-65231.496216602623</v>
      </c>
      <c r="G986" s="49">
        <f t="shared" si="46"/>
        <v>-277569677098604.62</v>
      </c>
      <c r="H986" s="49">
        <f t="shared" si="47"/>
        <v>1.8106285341501239E+19</v>
      </c>
    </row>
    <row r="987" spans="1:8">
      <c r="A987" s="82">
        <f>Riesgo!E991</f>
        <v>20341523.823229529</v>
      </c>
      <c r="F987" s="82">
        <f t="shared" si="45"/>
        <v>24611.986927915365</v>
      </c>
      <c r="G987" s="49">
        <f t="shared" si="46"/>
        <v>14908708633673.48</v>
      </c>
      <c r="H987" s="49">
        <f t="shared" si="47"/>
        <v>3.6693294200407066E+17</v>
      </c>
    </row>
    <row r="988" spans="1:8">
      <c r="A988" s="82">
        <f>Riesgo!E992</f>
        <v>20314304.003565785</v>
      </c>
      <c r="F988" s="82">
        <f t="shared" si="45"/>
        <v>-2607.8327358290553</v>
      </c>
      <c r="G988" s="49">
        <f t="shared" si="46"/>
        <v>-17735326906.819725</v>
      </c>
      <c r="H988" s="49">
        <f t="shared" si="47"/>
        <v>46250766088234.336</v>
      </c>
    </row>
    <row r="989" spans="1:8">
      <c r="A989" s="82">
        <f>Riesgo!E993</f>
        <v>20338804.145393323</v>
      </c>
      <c r="F989" s="82">
        <f t="shared" si="45"/>
        <v>21892.309091709554</v>
      </c>
      <c r="G989" s="49">
        <f t="shared" si="46"/>
        <v>10492396976129.16</v>
      </c>
      <c r="H989" s="49">
        <f t="shared" si="47"/>
        <v>2.2970279771433824E+17</v>
      </c>
    </row>
    <row r="990" spans="1:8">
      <c r="A990" s="82">
        <f>Riesgo!E994</f>
        <v>20293487.780592103</v>
      </c>
      <c r="F990" s="82">
        <f t="shared" si="45"/>
        <v>-23424.055709511042</v>
      </c>
      <c r="G990" s="49">
        <f t="shared" si="46"/>
        <v>-12852460469956.725</v>
      </c>
      <c r="H990" s="49">
        <f t="shared" si="47"/>
        <v>3.0105675005255475E+17</v>
      </c>
    </row>
    <row r="991" spans="1:8">
      <c r="A991" s="82">
        <f>Riesgo!E995</f>
        <v>20391768.914093222</v>
      </c>
      <c r="F991" s="82">
        <f t="shared" si="45"/>
        <v>74857.07779160887</v>
      </c>
      <c r="G991" s="49">
        <f t="shared" si="46"/>
        <v>419467780834433.87</v>
      </c>
      <c r="H991" s="49">
        <f t="shared" si="47"/>
        <v>3.1400132300996755E+19</v>
      </c>
    </row>
    <row r="992" spans="1:8">
      <c r="A992" s="82">
        <f>Riesgo!E996</f>
        <v>20328022.975283451</v>
      </c>
      <c r="F992" s="82">
        <f t="shared" si="45"/>
        <v>11111.138981837779</v>
      </c>
      <c r="G992" s="49">
        <f t="shared" si="46"/>
        <v>1371752435000.1045</v>
      </c>
      <c r="H992" s="49">
        <f t="shared" si="47"/>
        <v>1.5241731953960554E+16</v>
      </c>
    </row>
    <row r="993" spans="1:8">
      <c r="A993" s="82">
        <f>Riesgo!E997</f>
        <v>20330761.87188885</v>
      </c>
      <c r="F993" s="82">
        <f t="shared" si="45"/>
        <v>13850.035587236285</v>
      </c>
      <c r="G993" s="49">
        <f t="shared" si="46"/>
        <v>2656762104350.5181</v>
      </c>
      <c r="H993" s="49">
        <f t="shared" si="47"/>
        <v>3.6796249692075432E+16</v>
      </c>
    </row>
    <row r="994" spans="1:8">
      <c r="A994" s="82">
        <f>Riesgo!E998</f>
        <v>20375634.779649723</v>
      </c>
      <c r="F994" s="82">
        <f t="shared" si="45"/>
        <v>58722.943348109722</v>
      </c>
      <c r="G994" s="49">
        <f t="shared" si="46"/>
        <v>202499262706072.75</v>
      </c>
      <c r="H994" s="49">
        <f t="shared" si="47"/>
        <v>1.1891352731922698E+19</v>
      </c>
    </row>
    <row r="995" spans="1:8">
      <c r="A995" s="82">
        <f>Riesgo!E999</f>
        <v>20322694.08244323</v>
      </c>
      <c r="F995" s="82">
        <f t="shared" si="45"/>
        <v>5782.246141616255</v>
      </c>
      <c r="G995" s="49">
        <f t="shared" si="46"/>
        <v>193325759486.98807</v>
      </c>
      <c r="H995" s="49">
        <f t="shared" si="47"/>
        <v>1117857126868669</v>
      </c>
    </row>
    <row r="996" spans="1:8">
      <c r="A996" s="82">
        <f>Riesgo!E1000</f>
        <v>20272516.602113117</v>
      </c>
      <c r="F996" s="82">
        <f t="shared" si="45"/>
        <v>-44395.234188497066</v>
      </c>
      <c r="G996" s="49">
        <f t="shared" si="46"/>
        <v>-87500201634764.656</v>
      </c>
      <c r="H996" s="49">
        <f t="shared" si="47"/>
        <v>3.8845919431160909E+18</v>
      </c>
    </row>
    <row r="997" spans="1:8">
      <c r="A997" s="82">
        <f>Riesgo!E1001</f>
        <v>20317289.029138327</v>
      </c>
      <c r="F997" s="82">
        <f t="shared" si="45"/>
        <v>377.19283671304584</v>
      </c>
      <c r="G997" s="49">
        <f t="shared" si="46"/>
        <v>53664898.132099926</v>
      </c>
      <c r="H997" s="49">
        <f t="shared" si="47"/>
        <v>20242015158.363407</v>
      </c>
    </row>
    <row r="998" spans="1:8">
      <c r="A998" s="82">
        <f>Riesgo!E1002</f>
        <v>20332702.778639849</v>
      </c>
      <c r="F998" s="82">
        <f t="shared" si="45"/>
        <v>15790.942338235676</v>
      </c>
      <c r="G998" s="49">
        <f t="shared" si="46"/>
        <v>3937532423962.9775</v>
      </c>
      <c r="H998" s="49">
        <f t="shared" si="47"/>
        <v>6.2177347461732728E+16</v>
      </c>
    </row>
    <row r="999" spans="1:8">
      <c r="A999" s="82">
        <f>Riesgo!E1003</f>
        <v>20362323.937520292</v>
      </c>
      <c r="F999" s="82">
        <f t="shared" si="45"/>
        <v>45412.101218678057</v>
      </c>
      <c r="G999" s="49">
        <f t="shared" si="46"/>
        <v>93651511590502.5</v>
      </c>
      <c r="H999" s="49">
        <f t="shared" si="47"/>
        <v>4.252911923630101E+18</v>
      </c>
    </row>
    <row r="1000" spans="1:8">
      <c r="A1000" s="82">
        <f>Riesgo!E1004</f>
        <v>20302051.268778916</v>
      </c>
      <c r="F1000" s="82">
        <f t="shared" si="45"/>
        <v>-14860.567522697151</v>
      </c>
      <c r="G1000" s="49">
        <f t="shared" si="46"/>
        <v>-3281755230763.5259</v>
      </c>
      <c r="H1000" s="49">
        <f t="shared" si="47"/>
        <v>4.8768745199725952E+16</v>
      </c>
    </row>
    <row r="1001" spans="1:8">
      <c r="A1001" s="82">
        <f>Riesgo!E1005</f>
        <v>20342039.499691427</v>
      </c>
      <c r="F1001" s="82">
        <f t="shared" si="45"/>
        <v>25127.663389813155</v>
      </c>
      <c r="G1001" s="49">
        <f t="shared" si="46"/>
        <v>15865593282132.469</v>
      </c>
      <c r="H1001" s="49">
        <f t="shared" si="47"/>
        <v>3.986652874731056E+17</v>
      </c>
    </row>
    <row r="1002" spans="1:8">
      <c r="A1002" s="71"/>
    </row>
    <row r="1003" spans="1:8">
      <c r="A1003" s="71"/>
    </row>
    <row r="1004" spans="1:8">
      <c r="A1004" s="71"/>
    </row>
    <row r="1005" spans="1:8">
      <c r="A1005" s="71"/>
    </row>
    <row r="1006" spans="1:8">
      <c r="A1006" s="71"/>
    </row>
    <row r="1007" spans="1:8">
      <c r="A1007" s="71"/>
    </row>
    <row r="1008" spans="1:8">
      <c r="A1008" s="71"/>
    </row>
    <row r="1009" spans="1:1">
      <c r="A1009" s="71"/>
    </row>
    <row r="1010" spans="1:1">
      <c r="A1010" s="71"/>
    </row>
    <row r="1011" spans="1:1">
      <c r="A1011" s="71"/>
    </row>
    <row r="1012" spans="1:1">
      <c r="A1012" s="71"/>
    </row>
    <row r="1013" spans="1:1">
      <c r="A1013" s="71"/>
    </row>
    <row r="1014" spans="1:1">
      <c r="A1014" s="71"/>
    </row>
    <row r="1015" spans="1:1">
      <c r="A1015" s="71"/>
    </row>
    <row r="1016" spans="1:1">
      <c r="A1016" s="71"/>
    </row>
    <row r="1017" spans="1:1">
      <c r="A1017" s="71"/>
    </row>
    <row r="1018" spans="1:1">
      <c r="A1018" s="71"/>
    </row>
    <row r="1019" spans="1:1">
      <c r="A1019" s="71"/>
    </row>
    <row r="1020" spans="1:1">
      <c r="A1020" s="71"/>
    </row>
    <row r="1021" spans="1:1">
      <c r="A1021" s="71"/>
    </row>
    <row r="1022" spans="1:1">
      <c r="A1022" s="71"/>
    </row>
    <row r="1023" spans="1:1">
      <c r="A1023" s="71"/>
    </row>
    <row r="1024" spans="1:1">
      <c r="A1024" s="71"/>
    </row>
    <row r="1025" spans="1:1">
      <c r="A1025" s="71"/>
    </row>
    <row r="1026" spans="1:1">
      <c r="A1026" s="71"/>
    </row>
    <row r="1027" spans="1:1">
      <c r="A1027" s="71"/>
    </row>
    <row r="1028" spans="1:1">
      <c r="A1028" s="71"/>
    </row>
    <row r="1029" spans="1:1">
      <c r="A1029" s="71"/>
    </row>
    <row r="1030" spans="1:1">
      <c r="A1030" s="71"/>
    </row>
    <row r="1031" spans="1:1">
      <c r="A1031" s="71"/>
    </row>
    <row r="1032" spans="1:1">
      <c r="A1032" s="71"/>
    </row>
    <row r="1033" spans="1:1">
      <c r="A1033" s="71"/>
    </row>
    <row r="1034" spans="1:1">
      <c r="A1034" s="71"/>
    </row>
    <row r="1035" spans="1:1">
      <c r="A1035" s="71"/>
    </row>
    <row r="1036" spans="1:1">
      <c r="A1036" s="71"/>
    </row>
    <row r="1037" spans="1:1">
      <c r="A1037" s="71"/>
    </row>
    <row r="1038" spans="1:1">
      <c r="A1038" s="71"/>
    </row>
    <row r="1039" spans="1:1">
      <c r="A1039" s="71"/>
    </row>
    <row r="1040" spans="1:1">
      <c r="A1040" s="71"/>
    </row>
    <row r="1041" spans="1:1">
      <c r="A1041" s="71"/>
    </row>
    <row r="1042" spans="1:1">
      <c r="A1042" s="71"/>
    </row>
    <row r="1043" spans="1:1">
      <c r="A1043" s="71"/>
    </row>
    <row r="1044" spans="1:1">
      <c r="A1044" s="71"/>
    </row>
    <row r="1045" spans="1:1">
      <c r="A1045" s="71"/>
    </row>
    <row r="1046" spans="1:1">
      <c r="A1046" s="71"/>
    </row>
    <row r="1047" spans="1:1">
      <c r="A1047" s="71"/>
    </row>
    <row r="1048" spans="1:1">
      <c r="A1048" s="71"/>
    </row>
    <row r="1049" spans="1:1">
      <c r="A1049" s="71"/>
    </row>
    <row r="1050" spans="1:1">
      <c r="A1050" s="71"/>
    </row>
    <row r="1051" spans="1:1">
      <c r="A1051" s="71"/>
    </row>
    <row r="1052" spans="1:1">
      <c r="A1052" s="71"/>
    </row>
    <row r="1053" spans="1:1">
      <c r="A1053" s="71"/>
    </row>
    <row r="1054" spans="1:1">
      <c r="A1054" s="71"/>
    </row>
    <row r="1055" spans="1:1">
      <c r="A1055" s="71"/>
    </row>
    <row r="1056" spans="1:1">
      <c r="A1056" s="71"/>
    </row>
    <row r="1057" spans="1:1">
      <c r="A1057" s="71"/>
    </row>
    <row r="1058" spans="1:1">
      <c r="A1058" s="71"/>
    </row>
    <row r="1059" spans="1:1">
      <c r="A1059" s="71"/>
    </row>
    <row r="1060" spans="1:1">
      <c r="A1060" s="71"/>
    </row>
    <row r="1061" spans="1:1">
      <c r="A1061" s="71"/>
    </row>
    <row r="1062" spans="1:1">
      <c r="A1062" s="71"/>
    </row>
    <row r="1063" spans="1:1">
      <c r="A1063" s="71"/>
    </row>
    <row r="1064" spans="1:1">
      <c r="A1064" s="71"/>
    </row>
    <row r="1065" spans="1:1">
      <c r="A1065" s="71"/>
    </row>
    <row r="1066" spans="1:1">
      <c r="A1066" s="71"/>
    </row>
    <row r="1067" spans="1:1">
      <c r="A1067" s="71"/>
    </row>
    <row r="1068" spans="1:1">
      <c r="A1068" s="71"/>
    </row>
    <row r="1069" spans="1:1">
      <c r="A1069" s="71"/>
    </row>
    <row r="1070" spans="1:1">
      <c r="A1070" s="71"/>
    </row>
    <row r="1071" spans="1:1">
      <c r="A1071" s="71"/>
    </row>
    <row r="1072" spans="1:1">
      <c r="A1072" s="71"/>
    </row>
    <row r="1073" spans="1:1">
      <c r="A1073" s="71"/>
    </row>
    <row r="1074" spans="1:1">
      <c r="A1074" s="71"/>
    </row>
    <row r="1075" spans="1:1">
      <c r="A1075" s="71"/>
    </row>
    <row r="1076" spans="1:1">
      <c r="A1076" s="71"/>
    </row>
    <row r="1077" spans="1:1">
      <c r="A1077" s="71"/>
    </row>
    <row r="1078" spans="1:1">
      <c r="A1078" s="71"/>
    </row>
    <row r="1079" spans="1:1">
      <c r="A1079" s="71"/>
    </row>
    <row r="1080" spans="1:1">
      <c r="A1080" s="71"/>
    </row>
    <row r="1081" spans="1:1">
      <c r="A1081" s="71"/>
    </row>
    <row r="1082" spans="1:1">
      <c r="A1082" s="71"/>
    </row>
    <row r="1083" spans="1:1">
      <c r="A1083" s="71"/>
    </row>
    <row r="1084" spans="1:1">
      <c r="A1084" s="71"/>
    </row>
    <row r="1085" spans="1:1">
      <c r="A1085" s="71"/>
    </row>
    <row r="1086" spans="1:1">
      <c r="A1086" s="71"/>
    </row>
    <row r="1087" spans="1:1">
      <c r="A1087" s="71"/>
    </row>
    <row r="1088" spans="1:1">
      <c r="A1088" s="71"/>
    </row>
    <row r="1089" spans="1:1">
      <c r="A1089" s="71"/>
    </row>
    <row r="1090" spans="1:1">
      <c r="A1090" s="71"/>
    </row>
    <row r="1091" spans="1:1">
      <c r="A1091" s="71"/>
    </row>
    <row r="1092" spans="1:1">
      <c r="A1092" s="71"/>
    </row>
    <row r="1093" spans="1:1">
      <c r="A1093" s="71"/>
    </row>
    <row r="1094" spans="1:1">
      <c r="A1094" s="71"/>
    </row>
    <row r="1095" spans="1:1">
      <c r="A1095" s="71"/>
    </row>
    <row r="1096" spans="1:1">
      <c r="A1096" s="71"/>
    </row>
    <row r="1097" spans="1:1">
      <c r="A1097" s="71"/>
    </row>
    <row r="1098" spans="1:1">
      <c r="A1098" s="71"/>
    </row>
    <row r="1099" spans="1:1">
      <c r="A1099" s="71"/>
    </row>
    <row r="1100" spans="1:1">
      <c r="A1100" s="71"/>
    </row>
    <row r="1101" spans="1:1">
      <c r="A1101" s="71"/>
    </row>
    <row r="1102" spans="1:1">
      <c r="A1102" s="71"/>
    </row>
    <row r="1103" spans="1:1">
      <c r="A1103" s="71"/>
    </row>
    <row r="1104" spans="1:1">
      <c r="A1104" s="71"/>
    </row>
    <row r="1105" spans="1:1">
      <c r="A1105" s="71"/>
    </row>
    <row r="1106" spans="1:1">
      <c r="A1106" s="71"/>
    </row>
    <row r="1107" spans="1:1">
      <c r="A1107" s="71"/>
    </row>
    <row r="1108" spans="1:1">
      <c r="A1108" s="71"/>
    </row>
    <row r="1109" spans="1:1">
      <c r="A1109" s="71"/>
    </row>
    <row r="1110" spans="1:1">
      <c r="A1110" s="71"/>
    </row>
    <row r="1111" spans="1:1">
      <c r="A1111" s="71"/>
    </row>
    <row r="1112" spans="1:1">
      <c r="A1112" s="71"/>
    </row>
    <row r="1113" spans="1:1">
      <c r="A1113" s="71"/>
    </row>
    <row r="1114" spans="1:1">
      <c r="A1114" s="71"/>
    </row>
    <row r="1115" spans="1:1">
      <c r="A1115" s="71"/>
    </row>
    <row r="1116" spans="1:1">
      <c r="A1116" s="71"/>
    </row>
    <row r="1117" spans="1:1">
      <c r="A1117" s="71"/>
    </row>
    <row r="1118" spans="1:1">
      <c r="A1118" s="71"/>
    </row>
    <row r="1119" spans="1:1">
      <c r="A1119" s="71"/>
    </row>
    <row r="1120" spans="1:1">
      <c r="A1120" s="71"/>
    </row>
    <row r="1121" spans="1:1">
      <c r="A1121" s="71"/>
    </row>
    <row r="1122" spans="1:1">
      <c r="A1122" s="71"/>
    </row>
    <row r="1123" spans="1:1">
      <c r="A1123" s="71"/>
    </row>
    <row r="1124" spans="1:1">
      <c r="A1124" s="71"/>
    </row>
    <row r="1125" spans="1:1">
      <c r="A1125" s="71"/>
    </row>
    <row r="1126" spans="1:1">
      <c r="A1126" s="71"/>
    </row>
    <row r="1127" spans="1:1">
      <c r="A1127" s="71"/>
    </row>
    <row r="1128" spans="1:1">
      <c r="A1128" s="71"/>
    </row>
    <row r="1129" spans="1:1">
      <c r="A1129" s="71"/>
    </row>
    <row r="1130" spans="1:1">
      <c r="A1130" s="71"/>
    </row>
    <row r="1131" spans="1:1">
      <c r="A1131" s="71"/>
    </row>
    <row r="1132" spans="1:1">
      <c r="A1132" s="71"/>
    </row>
    <row r="1133" spans="1:1">
      <c r="A1133" s="71"/>
    </row>
    <row r="1134" spans="1:1">
      <c r="A1134" s="71"/>
    </row>
    <row r="1135" spans="1:1">
      <c r="A1135" s="71"/>
    </row>
    <row r="1136" spans="1:1">
      <c r="A1136" s="71"/>
    </row>
    <row r="1137" spans="1:1">
      <c r="A1137" s="71"/>
    </row>
    <row r="1138" spans="1:1">
      <c r="A1138" s="71"/>
    </row>
    <row r="1139" spans="1:1">
      <c r="A1139" s="71"/>
    </row>
    <row r="1140" spans="1:1">
      <c r="A1140" s="71"/>
    </row>
    <row r="1141" spans="1:1">
      <c r="A1141" s="71"/>
    </row>
    <row r="1142" spans="1:1">
      <c r="A1142" s="71"/>
    </row>
    <row r="1143" spans="1:1">
      <c r="A1143" s="71"/>
    </row>
    <row r="1144" spans="1:1">
      <c r="A1144" s="71"/>
    </row>
    <row r="1145" spans="1:1">
      <c r="A1145" s="71"/>
    </row>
    <row r="1146" spans="1:1">
      <c r="A1146" s="71"/>
    </row>
    <row r="1147" spans="1:1">
      <c r="A1147" s="71"/>
    </row>
    <row r="1148" spans="1:1">
      <c r="A1148" s="71"/>
    </row>
    <row r="1149" spans="1:1">
      <c r="A1149" s="71"/>
    </row>
    <row r="1150" spans="1:1">
      <c r="A1150" s="71"/>
    </row>
    <row r="1151" spans="1:1">
      <c r="A1151" s="71"/>
    </row>
    <row r="1152" spans="1:1">
      <c r="A1152" s="71"/>
    </row>
    <row r="1153" spans="1:1">
      <c r="A1153" s="71"/>
    </row>
    <row r="1154" spans="1:1">
      <c r="A1154" s="71"/>
    </row>
    <row r="1155" spans="1:1">
      <c r="A1155" s="71"/>
    </row>
    <row r="1156" spans="1:1">
      <c r="A1156" s="71"/>
    </row>
    <row r="1157" spans="1:1">
      <c r="A1157" s="71"/>
    </row>
    <row r="1158" spans="1:1">
      <c r="A1158" s="71"/>
    </row>
    <row r="1159" spans="1:1">
      <c r="A1159" s="71"/>
    </row>
    <row r="1160" spans="1:1">
      <c r="A1160" s="71"/>
    </row>
    <row r="1161" spans="1:1">
      <c r="A1161" s="71"/>
    </row>
    <row r="1162" spans="1:1">
      <c r="A1162" s="71"/>
    </row>
    <row r="1163" spans="1:1">
      <c r="A1163" s="71"/>
    </row>
    <row r="1164" spans="1:1">
      <c r="A1164" s="71"/>
    </row>
    <row r="1165" spans="1:1">
      <c r="A1165" s="71"/>
    </row>
    <row r="1166" spans="1:1">
      <c r="A1166" s="71"/>
    </row>
    <row r="1167" spans="1:1">
      <c r="A1167" s="71"/>
    </row>
    <row r="1168" spans="1:1">
      <c r="A1168" s="71"/>
    </row>
    <row r="1169" spans="1:1">
      <c r="A1169" s="71"/>
    </row>
    <row r="1170" spans="1:1">
      <c r="A1170" s="71"/>
    </row>
    <row r="1171" spans="1:1">
      <c r="A1171" s="71"/>
    </row>
    <row r="1172" spans="1:1">
      <c r="A1172" s="71"/>
    </row>
    <row r="1173" spans="1:1">
      <c r="A1173" s="71"/>
    </row>
    <row r="1174" spans="1:1">
      <c r="A1174" s="71"/>
    </row>
    <row r="1175" spans="1:1">
      <c r="A1175" s="71"/>
    </row>
    <row r="1176" spans="1:1">
      <c r="A1176" s="71"/>
    </row>
    <row r="1177" spans="1:1">
      <c r="A1177" s="71"/>
    </row>
    <row r="1178" spans="1:1">
      <c r="A1178" s="71"/>
    </row>
    <row r="1179" spans="1:1">
      <c r="A1179" s="71"/>
    </row>
    <row r="1180" spans="1:1">
      <c r="A1180" s="71"/>
    </row>
    <row r="1181" spans="1:1">
      <c r="A1181" s="71"/>
    </row>
    <row r="1182" spans="1:1">
      <c r="A1182" s="71"/>
    </row>
    <row r="1183" spans="1:1">
      <c r="A1183" s="71"/>
    </row>
    <row r="1184" spans="1:1">
      <c r="A1184" s="71"/>
    </row>
    <row r="1185" spans="1:1">
      <c r="A1185" s="71"/>
    </row>
    <row r="1186" spans="1:1">
      <c r="A1186" s="71"/>
    </row>
    <row r="1187" spans="1:1">
      <c r="A1187" s="71"/>
    </row>
    <row r="1188" spans="1:1">
      <c r="A1188" s="71"/>
    </row>
    <row r="1189" spans="1:1">
      <c r="A1189" s="71"/>
    </row>
    <row r="1190" spans="1:1">
      <c r="A1190" s="71"/>
    </row>
    <row r="1191" spans="1:1">
      <c r="A1191" s="71"/>
    </row>
    <row r="1192" spans="1:1">
      <c r="A1192" s="71"/>
    </row>
    <row r="1193" spans="1:1">
      <c r="A1193" s="71"/>
    </row>
    <row r="1194" spans="1:1">
      <c r="A1194" s="71"/>
    </row>
    <row r="1195" spans="1:1">
      <c r="A1195" s="71"/>
    </row>
    <row r="1196" spans="1:1">
      <c r="A1196" s="71"/>
    </row>
    <row r="1197" spans="1:1">
      <c r="A1197" s="71"/>
    </row>
    <row r="1198" spans="1:1">
      <c r="A1198" s="71"/>
    </row>
    <row r="1199" spans="1:1">
      <c r="A1199" s="71"/>
    </row>
    <row r="1200" spans="1:1">
      <c r="A1200" s="71"/>
    </row>
    <row r="1201" spans="1:1">
      <c r="A1201" s="71"/>
    </row>
    <row r="1202" spans="1:1">
      <c r="A1202" s="71"/>
    </row>
    <row r="1203" spans="1:1">
      <c r="A1203" s="71"/>
    </row>
    <row r="1204" spans="1:1">
      <c r="A1204" s="71"/>
    </row>
    <row r="1205" spans="1:1">
      <c r="A1205" s="71"/>
    </row>
    <row r="1206" spans="1:1">
      <c r="A1206" s="71"/>
    </row>
    <row r="1207" spans="1:1">
      <c r="A1207" s="71"/>
    </row>
    <row r="1208" spans="1:1">
      <c r="A1208" s="71"/>
    </row>
    <row r="1209" spans="1:1">
      <c r="A1209" s="71"/>
    </row>
    <row r="1210" spans="1:1">
      <c r="A1210" s="71"/>
    </row>
    <row r="1211" spans="1:1">
      <c r="A1211" s="71"/>
    </row>
    <row r="1212" spans="1:1">
      <c r="A1212" s="71"/>
    </row>
    <row r="1213" spans="1:1">
      <c r="A1213" s="71"/>
    </row>
    <row r="1214" spans="1:1">
      <c r="A1214" s="71"/>
    </row>
    <row r="1215" spans="1:1">
      <c r="A1215" s="71"/>
    </row>
    <row r="1216" spans="1:1">
      <c r="A1216" s="71"/>
    </row>
    <row r="1217" spans="1:1">
      <c r="A1217" s="71"/>
    </row>
    <row r="1218" spans="1:1">
      <c r="A1218" s="71"/>
    </row>
    <row r="1219" spans="1:1">
      <c r="A1219" s="71"/>
    </row>
    <row r="1220" spans="1:1">
      <c r="A1220" s="71"/>
    </row>
    <row r="1221" spans="1:1">
      <c r="A1221" s="71"/>
    </row>
    <row r="1222" spans="1:1">
      <c r="A1222" s="71"/>
    </row>
    <row r="1223" spans="1:1">
      <c r="A1223" s="71"/>
    </row>
    <row r="1224" spans="1:1">
      <c r="A1224" s="71"/>
    </row>
    <row r="1225" spans="1:1">
      <c r="A1225" s="71"/>
    </row>
    <row r="1226" spans="1:1">
      <c r="A1226" s="71"/>
    </row>
    <row r="1227" spans="1:1">
      <c r="A1227" s="71"/>
    </row>
    <row r="1228" spans="1:1">
      <c r="A1228" s="71"/>
    </row>
    <row r="1229" spans="1:1">
      <c r="A1229" s="71"/>
    </row>
    <row r="1230" spans="1:1">
      <c r="A1230" s="71"/>
    </row>
    <row r="1231" spans="1:1">
      <c r="A1231" s="71"/>
    </row>
    <row r="1232" spans="1:1">
      <c r="A1232" s="71"/>
    </row>
    <row r="1233" spans="1:1">
      <c r="A1233" s="71"/>
    </row>
    <row r="1234" spans="1:1">
      <c r="A1234" s="71"/>
    </row>
    <row r="1235" spans="1:1">
      <c r="A1235" s="71"/>
    </row>
    <row r="1236" spans="1:1">
      <c r="A1236" s="71"/>
    </row>
    <row r="1237" spans="1:1">
      <c r="A1237" s="71"/>
    </row>
    <row r="1238" spans="1:1">
      <c r="A1238" s="71"/>
    </row>
    <row r="1239" spans="1:1">
      <c r="A1239" s="71"/>
    </row>
    <row r="1240" spans="1:1">
      <c r="A1240" s="71"/>
    </row>
    <row r="1241" spans="1:1">
      <c r="A1241" s="71"/>
    </row>
    <row r="1242" spans="1:1">
      <c r="A1242" s="71"/>
    </row>
    <row r="1243" spans="1:1">
      <c r="A1243" s="71"/>
    </row>
    <row r="1244" spans="1:1">
      <c r="A1244" s="71"/>
    </row>
    <row r="1245" spans="1:1">
      <c r="A1245" s="71"/>
    </row>
    <row r="1246" spans="1:1">
      <c r="A1246" s="71"/>
    </row>
    <row r="1247" spans="1:1">
      <c r="A1247" s="71"/>
    </row>
    <row r="1248" spans="1:1">
      <c r="A1248" s="71"/>
    </row>
    <row r="1249" spans="1:1">
      <c r="A1249" s="71"/>
    </row>
    <row r="1250" spans="1:1">
      <c r="A1250" s="71"/>
    </row>
    <row r="1251" spans="1:1">
      <c r="A1251" s="71"/>
    </row>
    <row r="1252" spans="1:1">
      <c r="A1252" s="71"/>
    </row>
    <row r="1253" spans="1:1">
      <c r="A1253" s="71"/>
    </row>
    <row r="1254" spans="1:1">
      <c r="A1254" s="71"/>
    </row>
    <row r="1255" spans="1:1">
      <c r="A1255" s="71"/>
    </row>
    <row r="1256" spans="1:1">
      <c r="A1256" s="71"/>
    </row>
    <row r="1257" spans="1:1">
      <c r="A1257" s="71"/>
    </row>
    <row r="1258" spans="1:1">
      <c r="A1258" s="71"/>
    </row>
    <row r="1259" spans="1:1">
      <c r="A1259" s="71"/>
    </row>
    <row r="1260" spans="1:1">
      <c r="A1260" s="71"/>
    </row>
    <row r="1261" spans="1:1">
      <c r="A1261" s="71"/>
    </row>
    <row r="1262" spans="1:1">
      <c r="A1262" s="71"/>
    </row>
    <row r="1263" spans="1:1">
      <c r="A1263" s="71"/>
    </row>
    <row r="1264" spans="1:1">
      <c r="A1264" s="71"/>
    </row>
    <row r="1265" spans="1:1">
      <c r="A1265" s="71"/>
    </row>
    <row r="1266" spans="1:1">
      <c r="A1266" s="71"/>
    </row>
    <row r="1267" spans="1:1">
      <c r="A1267" s="71"/>
    </row>
    <row r="1268" spans="1:1">
      <c r="A1268" s="71"/>
    </row>
    <row r="1269" spans="1:1">
      <c r="A1269" s="71"/>
    </row>
    <row r="1270" spans="1:1">
      <c r="A1270" s="71"/>
    </row>
    <row r="1271" spans="1:1">
      <c r="A1271" s="71"/>
    </row>
    <row r="1272" spans="1:1">
      <c r="A1272" s="71"/>
    </row>
    <row r="1273" spans="1:1">
      <c r="A1273" s="71"/>
    </row>
    <row r="1274" spans="1:1">
      <c r="A1274" s="71"/>
    </row>
    <row r="1275" spans="1:1">
      <c r="A1275" s="71"/>
    </row>
    <row r="1276" spans="1:1">
      <c r="A1276" s="71"/>
    </row>
    <row r="1277" spans="1:1">
      <c r="A1277" s="71"/>
    </row>
    <row r="1278" spans="1:1">
      <c r="A1278" s="71"/>
    </row>
    <row r="1279" spans="1:1">
      <c r="A1279" s="71"/>
    </row>
    <row r="1280" spans="1:1">
      <c r="A1280" s="71"/>
    </row>
    <row r="1281" spans="1:1">
      <c r="A1281" s="71"/>
    </row>
    <row r="1282" spans="1:1">
      <c r="A1282" s="71"/>
    </row>
    <row r="1283" spans="1:1">
      <c r="A1283" s="71"/>
    </row>
    <row r="1284" spans="1:1">
      <c r="A1284" s="71"/>
    </row>
    <row r="1285" spans="1:1">
      <c r="A1285" s="71"/>
    </row>
    <row r="1286" spans="1:1">
      <c r="A1286" s="71"/>
    </row>
    <row r="1287" spans="1:1">
      <c r="A1287" s="71"/>
    </row>
    <row r="1288" spans="1:1">
      <c r="A1288" s="71"/>
    </row>
    <row r="1289" spans="1:1">
      <c r="A1289" s="71"/>
    </row>
    <row r="1290" spans="1:1">
      <c r="A1290" s="71"/>
    </row>
    <row r="1291" spans="1:1">
      <c r="A1291" s="71"/>
    </row>
    <row r="1292" spans="1:1">
      <c r="A1292" s="71"/>
    </row>
    <row r="1293" spans="1:1">
      <c r="A1293" s="71"/>
    </row>
    <row r="1294" spans="1:1">
      <c r="A1294" s="71"/>
    </row>
    <row r="1295" spans="1:1">
      <c r="A1295" s="71"/>
    </row>
    <row r="1296" spans="1:1">
      <c r="A1296" s="71"/>
    </row>
    <row r="1297" spans="1:1">
      <c r="A1297" s="71"/>
    </row>
  </sheetData>
  <mergeCells count="2">
    <mergeCell ref="C13:D13"/>
    <mergeCell ref="C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Datos de Vida y falla</vt:lpstr>
      <vt:lpstr>Disponibilidad sistema</vt:lpstr>
      <vt:lpstr>MODELAMIENTO SISTEMA</vt:lpstr>
      <vt:lpstr>Simulacion sistema (hoja4)</vt:lpstr>
      <vt:lpstr>Riesgo</vt:lpstr>
      <vt:lpstr>Curtosis y simetría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2022-01-27T00:27:57Z</dcterms:created>
  <dcterms:modified xsi:type="dcterms:W3CDTF">2022-02-16T11:54:07Z</dcterms:modified>
</cp:coreProperties>
</file>