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98" yWindow="-98" windowWidth="22695" windowHeight="14476" tabRatio="600" firstSheet="0" activeTab="0" autoFilterDateGrouping="1"/>
  </bookViews>
  <sheets>
    <sheet xmlns:r="http://schemas.openxmlformats.org/officeDocument/2006/relationships" name="MAESTRO" sheetId="1" state="visible" r:id="rId1"/>
    <sheet xmlns:r="http://schemas.openxmlformats.org/officeDocument/2006/relationships" name="CONTROL ASISTENCIA" sheetId="2" state="visible" r:id="rId2"/>
    <sheet xmlns:r="http://schemas.openxmlformats.org/officeDocument/2006/relationships" name="DISTRIBUCION VIP" sheetId="3" state="visible" r:id="rId3"/>
    <sheet xmlns:r="http://schemas.openxmlformats.org/officeDocument/2006/relationships" name="LISTADO VIP" sheetId="4" state="visible" r:id="rId4"/>
    <sheet xmlns:r="http://schemas.openxmlformats.org/officeDocument/2006/relationships" name="SIN ASIGNAR" sheetId="5" state="visible" r:id="rId5"/>
    <sheet xmlns:r="http://schemas.openxmlformats.org/officeDocument/2006/relationships" name="LISTAS" sheetId="6" state="visible" r:id="rId6"/>
  </sheets>
  <definedNames>
    <definedName name="_xlnm._FilterDatabase" localSheetId="3" hidden="1">'LISTADO VIP'!$A$4:$J$243</definedName>
    <definedName name="_xlnm._FilterDatabase" localSheetId="4" hidden="1">'SIN ASIGNAR'!$A$4:$I$88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0"/>
  <fonts count="18">
    <font>
      <name val="Arial"/>
      <sz val="10"/>
    </font>
    <font>
      <name val="Calibri"/>
      <color theme="10"/>
      <sz val="11"/>
    </font>
    <font>
      <name val="Calibri"/>
      <color theme="1"/>
      <sz val="11"/>
    </font>
    <font>
      <name val="Calibri"/>
      <color theme="1"/>
      <sz val="13"/>
    </font>
    <font>
      <name val="Calibri"/>
      <b val="1"/>
      <sz val="13"/>
    </font>
    <font>
      <name val="Calibri"/>
      <b val="1"/>
      <color rgb="FFFFFFFF"/>
      <sz val="11"/>
    </font>
    <font>
      <name val="Calibri"/>
      <color rgb="FF000000"/>
      <sz val="11"/>
    </font>
    <font>
      <name val="Calibri"/>
      <sz val="11"/>
    </font>
    <font>
      <name val="Calibri"/>
      <i val="1"/>
      <color rgb="FF666666"/>
      <sz val="11"/>
    </font>
    <font>
      <name val="Calibri"/>
      <b val="1"/>
      <sz val="11"/>
    </font>
    <font>
      <name val="Calibri"/>
      <b val="1"/>
      <sz val="14"/>
    </font>
    <font>
      <name val="Calibri"/>
      <i val="1"/>
      <sz val="11"/>
    </font>
    <font>
      <name val="Calibri"/>
      <b val="1"/>
      <color rgb="00FFFFFF"/>
      <sz val="11"/>
    </font>
    <font>
      <name val="Calibri"/>
      <sz val="8"/>
    </font>
    <font>
      <name val="Calibri"/>
      <b val="1"/>
      <sz val="12"/>
    </font>
    <font>
      <name val="Calibri"/>
      <sz val="10"/>
    </font>
    <font>
      <name val="Calibri"/>
      <b val="1"/>
      <sz val="15"/>
    </font>
    <font>
      <name val="Calibri"/>
      <b val="1"/>
      <color rgb="00FFFFFF"/>
      <sz val="10"/>
    </font>
  </fonts>
  <fills count="27">
    <fill>
      <patternFill/>
    </fill>
    <fill>
      <patternFill patternType="gray125"/>
    </fill>
    <fill>
      <patternFill patternType="solid">
        <fgColor rgb="FF1F4E78"/>
      </patternFill>
    </fill>
    <fill>
      <patternFill patternType="solid">
        <fgColor rgb="FFDDEBF7"/>
      </patternFill>
    </fill>
    <fill>
      <patternFill patternType="solid">
        <fgColor rgb="FFD9EAD3"/>
      </patternFill>
    </fill>
    <fill>
      <patternFill patternType="solid">
        <fgColor rgb="FFFFFFFF"/>
      </patternFill>
    </fill>
    <fill>
      <patternFill patternType="solid">
        <fgColor rgb="FFFFF2CC"/>
      </patternFill>
    </fill>
    <fill>
      <patternFill patternType="solid">
        <fgColor rgb="FFF4CCCC"/>
      </patternFill>
    </fill>
    <fill>
      <patternFill patternType="solid">
        <fgColor rgb="FFF9F3E3"/>
      </patternFill>
    </fill>
    <fill>
      <patternFill patternType="solid">
        <fgColor theme="8" tint="0.7997985778374584"/>
        <bgColor indexed="65"/>
      </patternFill>
    </fill>
    <fill>
      <patternFill patternType="solid">
        <fgColor rgb="FFCCCCFF"/>
      </patternFill>
    </fill>
    <fill>
      <patternFill patternType="solid">
        <fgColor rgb="FFE8F3EA"/>
      </patternFill>
    </fill>
    <fill>
      <patternFill patternType="solid">
        <fgColor rgb="FFCCFF33"/>
      </patternFill>
    </fill>
    <fill>
      <patternFill patternType="solid">
        <fgColor rgb="FFFFFFCC"/>
      </patternFill>
    </fill>
    <fill>
      <patternFill patternType="solid">
        <fgColor rgb="FFEAF3F8"/>
      </patternFill>
    </fill>
    <fill>
      <patternFill patternType="solid">
        <fgColor rgb="FFF3EFE6"/>
      </patternFill>
    </fill>
    <fill>
      <patternFill patternType="solid">
        <fgColor rgb="FFFFFF00"/>
      </patternFill>
    </fill>
    <fill>
      <patternFill patternType="solid">
        <fgColor rgb="FFE7F0E2"/>
      </patternFill>
    </fill>
    <fill>
      <patternFill patternType="solid">
        <fgColor rgb="FFD9EAF7"/>
      </patternFill>
    </fill>
    <fill>
      <patternFill patternType="solid">
        <fgColor rgb="FFEAF2F8"/>
      </patternFill>
    </fill>
    <fill>
      <patternFill patternType="solid">
        <fgColor rgb="FFCCCCCC"/>
      </patternFill>
    </fill>
    <fill>
      <patternFill patternType="solid">
        <fgColor rgb="FF1F4E78"/>
      </patternFill>
    </fill>
    <fill>
      <patternFill patternType="solid">
        <fgColor rgb="001F4E78"/>
      </patternFill>
    </fill>
    <fill>
      <patternFill patternType="solid">
        <fgColor rgb="00FFF2CC"/>
      </patternFill>
    </fill>
    <fill>
      <patternFill patternType="solid">
        <fgColor rgb="00DDEBF7"/>
      </patternFill>
    </fill>
    <fill>
      <patternFill patternType="solid">
        <fgColor rgb="00D9EAD3"/>
      </patternFill>
    </fill>
    <fill>
      <patternFill patternType="solid">
        <fgColor rgb="00D9D9D9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/>
      <top/>
      <bottom style="medium">
        <color auto="1"/>
      </bottom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3">
    <xf numFmtId="0" fontId="0" fillId="0" borderId="0"/>
    <xf numFmtId="0" fontId="1" fillId="0" borderId="0"/>
    <xf numFmtId="0" fontId="2" fillId="0" borderId="0"/>
  </cellStyleXfs>
  <cellXfs count="75">
    <xf numFmtId="0" fontId="0" fillId="0" borderId="0" pivotButton="0" quotePrefix="0" xfId="0"/>
    <xf numFmtId="0" fontId="3" fillId="0" borderId="0" applyAlignment="1" pivotButton="0" quotePrefix="0" xfId="0">
      <alignment horizontal="center"/>
    </xf>
    <xf numFmtId="0" fontId="3" fillId="0" borderId="0" pivotButton="0" quotePrefix="0" xfId="0"/>
    <xf numFmtId="0" fontId="4" fillId="0" borderId="0" applyAlignment="1" pivotButton="0" quotePrefix="0" xfId="0">
      <alignment horizontal="center"/>
    </xf>
    <xf numFmtId="0" fontId="3" fillId="0" borderId="0" applyAlignment="1" pivotButton="0" quotePrefix="0" xfId="0">
      <alignment horizontal="left"/>
    </xf>
    <xf numFmtId="0" fontId="3" fillId="0" borderId="3" applyAlignment="1" pivotButton="0" quotePrefix="0" xfId="0">
      <alignment horizontal="left"/>
    </xf>
    <xf numFmtId="0" fontId="2" fillId="0" borderId="0" pivotButton="0" quotePrefix="0" xfId="0"/>
    <xf numFmtId="0" fontId="5" fillId="2" borderId="1" applyAlignment="1" pivotButton="0" quotePrefix="0" xfId="0">
      <alignment horizontal="center" vertical="center" wrapText="1"/>
    </xf>
    <xf numFmtId="1" fontId="6" fillId="3" borderId="2" applyAlignment="1" pivotButton="0" quotePrefix="0" xfId="0">
      <alignment horizontal="center" vertical="center" wrapText="1"/>
    </xf>
    <xf numFmtId="0" fontId="6" fillId="3" borderId="2" applyAlignment="1" pivotButton="0" quotePrefix="0" xfId="0">
      <alignment horizontal="left" vertical="center" wrapText="1"/>
    </xf>
    <xf numFmtId="0" fontId="6" fillId="3" borderId="2" applyAlignment="1" pivotButton="0" quotePrefix="0" xfId="0">
      <alignment horizontal="center" vertical="center" wrapText="1"/>
    </xf>
    <xf numFmtId="0" fontId="6" fillId="4" borderId="2" applyAlignment="1" pivotButton="0" quotePrefix="0" xfId="0">
      <alignment horizontal="center" vertical="center" wrapText="1"/>
    </xf>
    <xf numFmtId="1" fontId="6" fillId="5" borderId="2" applyAlignment="1" pivotButton="0" quotePrefix="0" xfId="0">
      <alignment horizontal="center" vertical="center" wrapText="1"/>
    </xf>
    <xf numFmtId="0" fontId="6" fillId="5" borderId="2" applyAlignment="1" pivotButton="0" quotePrefix="0" xfId="0">
      <alignment horizontal="left" vertical="center" wrapText="1"/>
    </xf>
    <xf numFmtId="0" fontId="6" fillId="5" borderId="2" applyAlignment="1" pivotButton="0" quotePrefix="0" xfId="0">
      <alignment horizontal="center" vertical="center" wrapText="1"/>
    </xf>
    <xf numFmtId="0" fontId="6" fillId="6" borderId="2" applyAlignment="1" pivotButton="0" quotePrefix="0" xfId="0">
      <alignment horizontal="center" vertical="center" wrapText="1"/>
    </xf>
    <xf numFmtId="0" fontId="6" fillId="7" borderId="2" applyAlignment="1" pivotButton="0" quotePrefix="0" xfId="0">
      <alignment horizontal="center" vertical="center" wrapText="1"/>
    </xf>
    <xf numFmtId="1" fontId="6" fillId="0" borderId="2" applyAlignment="1" pivotButton="0" quotePrefix="0" xfId="0">
      <alignment horizontal="center" vertical="center" wrapText="1"/>
    </xf>
    <xf numFmtId="0" fontId="6" fillId="8" borderId="2" applyAlignment="1" pivotButton="0" quotePrefix="0" xfId="0">
      <alignment horizontal="left" vertical="center" wrapText="1"/>
    </xf>
    <xf numFmtId="0" fontId="6" fillId="8" borderId="2" applyAlignment="1" pivotButton="0" quotePrefix="0" xfId="0">
      <alignment horizontal="center" vertical="center" wrapText="1"/>
    </xf>
    <xf numFmtId="0" fontId="6" fillId="0" borderId="2" applyAlignment="1" pivotButton="0" quotePrefix="0" xfId="0">
      <alignment horizontal="left" vertical="center" wrapText="1"/>
    </xf>
    <xf numFmtId="0" fontId="6" fillId="0" borderId="2" applyAlignment="1" pivotButton="0" quotePrefix="0" xfId="0">
      <alignment horizontal="center" vertical="center" wrapText="1"/>
    </xf>
    <xf numFmtId="0" fontId="6" fillId="9" borderId="2" applyAlignment="1" pivotButton="0" quotePrefix="0" xfId="0">
      <alignment horizontal="left" vertical="center" wrapText="1"/>
    </xf>
    <xf numFmtId="0" fontId="6" fillId="9" borderId="2" applyAlignment="1" pivotButton="0" quotePrefix="0" xfId="0">
      <alignment horizontal="center" vertical="center" wrapText="1"/>
    </xf>
    <xf numFmtId="0" fontId="6" fillId="10" borderId="2" applyAlignment="1" pivotButton="0" quotePrefix="0" xfId="0">
      <alignment horizontal="left" vertical="center" wrapText="1"/>
    </xf>
    <xf numFmtId="0" fontId="6" fillId="10" borderId="2" applyAlignment="1" pivotButton="0" quotePrefix="0" xfId="0">
      <alignment horizontal="center" vertical="center" wrapText="1"/>
    </xf>
    <xf numFmtId="0" fontId="6" fillId="11" borderId="2" applyAlignment="1" pivotButton="0" quotePrefix="0" xfId="0">
      <alignment horizontal="left" vertical="center" wrapText="1"/>
    </xf>
    <xf numFmtId="0" fontId="6" fillId="11" borderId="2" applyAlignment="1" pivotButton="0" quotePrefix="0" xfId="0">
      <alignment horizontal="center" vertical="center" wrapText="1"/>
    </xf>
    <xf numFmtId="0" fontId="6" fillId="12" borderId="2" applyAlignment="1" pivotButton="0" quotePrefix="0" xfId="0">
      <alignment horizontal="left" vertical="center" wrapText="1"/>
    </xf>
    <xf numFmtId="0" fontId="6" fillId="12" borderId="2" applyAlignment="1" pivotButton="0" quotePrefix="0" xfId="0">
      <alignment horizontal="center" vertical="center" wrapText="1"/>
    </xf>
    <xf numFmtId="0" fontId="6" fillId="13" borderId="2" applyAlignment="1" pivotButton="0" quotePrefix="0" xfId="0">
      <alignment horizontal="left" vertical="center" wrapText="1"/>
    </xf>
    <xf numFmtId="0" fontId="6" fillId="13" borderId="2" applyAlignment="1" pivotButton="0" quotePrefix="0" xfId="0">
      <alignment horizontal="center" vertical="center" wrapText="1"/>
    </xf>
    <xf numFmtId="0" fontId="6" fillId="14" borderId="2" applyAlignment="1" pivotButton="0" quotePrefix="0" xfId="0">
      <alignment horizontal="left" vertical="center" wrapText="1"/>
    </xf>
    <xf numFmtId="0" fontId="6" fillId="14" borderId="2" applyAlignment="1" pivotButton="0" quotePrefix="0" xfId="0">
      <alignment horizontal="center" vertical="center" wrapText="1"/>
    </xf>
    <xf numFmtId="0" fontId="6" fillId="15" borderId="2" applyAlignment="1" pivotButton="0" quotePrefix="0" xfId="0">
      <alignment horizontal="left" vertical="center" wrapText="1"/>
    </xf>
    <xf numFmtId="0" fontId="6" fillId="15" borderId="2" applyAlignment="1" pivotButton="0" quotePrefix="0" xfId="0">
      <alignment horizontal="center" vertical="center" wrapText="1"/>
    </xf>
    <xf numFmtId="0" fontId="6" fillId="16" borderId="2" applyAlignment="1" pivotButton="0" quotePrefix="0" xfId="0">
      <alignment horizontal="left" vertical="center" wrapText="1"/>
    </xf>
    <xf numFmtId="0" fontId="6" fillId="17" borderId="2" applyAlignment="1" pivotButton="0" quotePrefix="0" xfId="0">
      <alignment horizontal="left" vertical="center" wrapText="1"/>
    </xf>
    <xf numFmtId="0" fontId="6" fillId="17" borderId="2" applyAlignment="1" pivotButton="0" quotePrefix="0" xfId="0">
      <alignment horizontal="center" vertical="center" wrapText="1"/>
    </xf>
    <xf numFmtId="0" fontId="7" fillId="0" borderId="0" applyAlignment="1" pivotButton="0" quotePrefix="0" xfId="0">
      <alignment vertical="center" wrapText="1"/>
    </xf>
    <xf numFmtId="0" fontId="5" fillId="2" borderId="0" applyAlignment="1" pivotButton="0" quotePrefix="0" xfId="0">
      <alignment horizontal="center" vertical="center" wrapText="1"/>
    </xf>
    <xf numFmtId="0" fontId="5" fillId="2" borderId="2" applyAlignment="1" pivotButton="0" quotePrefix="0" xfId="0">
      <alignment horizontal="center" vertical="center" wrapText="1"/>
    </xf>
    <xf numFmtId="0" fontId="6" fillId="18" borderId="2" applyAlignment="1" pivotButton="0" quotePrefix="0" xfId="0">
      <alignment horizontal="left" vertical="center" wrapText="1"/>
    </xf>
    <xf numFmtId="0" fontId="6" fillId="18" borderId="2" applyAlignment="1" pivotButton="0" quotePrefix="0" xfId="0">
      <alignment horizontal="center" vertical="center" wrapText="1"/>
    </xf>
    <xf numFmtId="0" fontId="9" fillId="19" borderId="1" applyAlignment="1" pivotButton="0" quotePrefix="0" xfId="0">
      <alignment horizontal="center" vertical="center" wrapText="1"/>
    </xf>
    <xf numFmtId="0" fontId="7" fillId="5" borderId="1" applyAlignment="1" pivotButton="0" quotePrefix="0" xfId="0">
      <alignment horizontal="center" vertical="center" wrapText="1"/>
    </xf>
    <xf numFmtId="0" fontId="8" fillId="20" borderId="1" applyAlignment="1" pivotButton="0" quotePrefix="0" xfId="0">
      <alignment horizontal="center" vertical="center" wrapText="1"/>
    </xf>
    <xf numFmtId="0" fontId="7" fillId="0" borderId="2" applyAlignment="1" pivotButton="0" quotePrefix="0" xfId="0">
      <alignment horizontal="left" vertical="center" wrapText="1"/>
    </xf>
    <xf numFmtId="0" fontId="5" fillId="21" borderId="1" applyAlignment="1" pivotButton="0" quotePrefix="0" xfId="0">
      <alignment horizontal="center" vertical="center" wrapText="1"/>
    </xf>
    <xf numFmtId="0" fontId="5" fillId="21" borderId="2" applyAlignment="1" pivotButton="0" quotePrefix="0" xfId="0">
      <alignment horizontal="center" vertical="center" wrapText="1"/>
    </xf>
    <xf numFmtId="0" fontId="5" fillId="21" borderId="0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center" vertical="center" wrapText="1"/>
    </xf>
    <xf numFmtId="0" fontId="8" fillId="0" borderId="0" applyAlignment="1" pivotButton="0" quotePrefix="0" xfId="0">
      <alignment horizontal="left" vertical="center" wrapText="1"/>
    </xf>
    <xf numFmtId="0" fontId="7" fillId="0" borderId="0" applyAlignment="1" pivotButton="0" quotePrefix="0" xfId="0">
      <alignment horizontal="center" vertical="center" wrapText="1"/>
    </xf>
    <xf numFmtId="0" fontId="14" fillId="0" borderId="0" pivotButton="0" quotePrefix="0" xfId="0"/>
    <xf numFmtId="0" fontId="9" fillId="0" borderId="0" pivotButton="0" quotePrefix="0" xfId="0"/>
    <xf numFmtId="0" fontId="9" fillId="0" borderId="0" applyAlignment="1" pivotButton="0" quotePrefix="0" xfId="0">
      <alignment horizontal="center" vertical="center" wrapText="1"/>
    </xf>
    <xf numFmtId="0" fontId="10" fillId="0" borderId="0" applyAlignment="1" pivotButton="0" quotePrefix="0" xfId="0">
      <alignment horizontal="center" vertical="center" wrapText="1"/>
    </xf>
    <xf numFmtId="0" fontId="15" fillId="0" borderId="0" applyAlignment="1" pivotButton="0" quotePrefix="0" xfId="0">
      <alignment horizontal="center" vertical="center" wrapText="1"/>
    </xf>
    <xf numFmtId="0" fontId="11" fillId="0" borderId="0" applyAlignment="1" pivotButton="0" quotePrefix="0" xfId="0">
      <alignment horizontal="center" vertical="center" wrapText="1"/>
    </xf>
    <xf numFmtId="0" fontId="13" fillId="24" borderId="4" applyAlignment="1" pivotButton="0" quotePrefix="0" xfId="0">
      <alignment horizontal="center" vertical="center" wrapText="1"/>
    </xf>
    <xf numFmtId="0" fontId="13" fillId="25" borderId="4" applyAlignment="1" pivotButton="0" quotePrefix="0" xfId="0">
      <alignment horizontal="center" vertical="center" wrapText="1"/>
    </xf>
    <xf numFmtId="0" fontId="13" fillId="26" borderId="4" applyAlignment="1" pivotButton="0" quotePrefix="0" xfId="0">
      <alignment horizontal="center" vertical="center" wrapText="1"/>
    </xf>
    <xf numFmtId="0" fontId="12" fillId="22" borderId="0" applyAlignment="1" pivotButton="0" quotePrefix="0" xfId="0">
      <alignment horizontal="center" vertical="center" wrapText="1"/>
    </xf>
    <xf numFmtId="0" fontId="7" fillId="23" borderId="0" applyAlignment="1" pivotButton="0" quotePrefix="0" xfId="0">
      <alignment horizontal="center" vertical="center" wrapText="1"/>
    </xf>
    <xf numFmtId="0" fontId="16" fillId="0" borderId="0" pivotButton="0" quotePrefix="0" xfId="0"/>
    <xf numFmtId="0" fontId="11" fillId="0" borderId="0" pivotButton="0" quotePrefix="0" xfId="0"/>
    <xf numFmtId="0" fontId="9" fillId="0" borderId="0" applyAlignment="1" pivotButton="0" quotePrefix="0" xfId="0">
      <alignment horizontal="left" vertical="center" wrapText="1"/>
    </xf>
    <xf numFmtId="0" fontId="0" fillId="0" borderId="0" applyAlignment="1" pivotButton="0" quotePrefix="0" xfId="0">
      <alignment horizontal="left" vertical="center" wrapText="1"/>
    </xf>
    <xf numFmtId="0" fontId="0" fillId="22" borderId="0" pivotButton="0" quotePrefix="0" xfId="0"/>
    <xf numFmtId="0" fontId="17" fillId="22" borderId="4" applyAlignment="1" pivotButton="0" quotePrefix="0" xfId="0">
      <alignment horizontal="center" vertical="center"/>
    </xf>
    <xf numFmtId="0" fontId="9" fillId="0" borderId="0" applyAlignment="1" pivotButton="0" quotePrefix="0" xfId="0">
      <alignment horizontal="center" vertical="center"/>
    </xf>
    <xf numFmtId="0" fontId="12" fillId="22" borderId="4" applyAlignment="1" pivotButton="0" quotePrefix="0" xfId="0">
      <alignment horizontal="center" vertical="center" wrapText="1"/>
    </xf>
    <xf numFmtId="0" fontId="0" fillId="0" borderId="4" applyAlignment="1" pivotButton="0" quotePrefix="0" xfId="0">
      <alignment horizontal="center" vertical="center" wrapText="1"/>
    </xf>
    <xf numFmtId="0" fontId="0" fillId="23" borderId="4" applyAlignment="1" pivotButton="0" quotePrefix="0" xfId="0">
      <alignment horizontal="center" vertical="center" wrapText="1"/>
    </xf>
  </cellXfs>
  <cellStyles count="3">
    <cellStyle name="Normal" xfId="0" builtinId="0"/>
    <cellStyle name="Hipervínculo" xfId="1"/>
    <cellStyle name="Normal 2" xfId="2"/>
  </cellStyles>
  <dxfs count="11">
    <dxf>
      <font>
        <name val="Calibri"/>
        <color rgb="FF9C6500"/>
        <sz val="11"/>
      </font>
      <fill>
        <patternFill patternType="solid">
          <bgColor rgb="FFFFEB9C"/>
        </patternFill>
      </fill>
    </dxf>
    <dxf>
      <font>
        <name val="Calibri"/>
        <color rgb="FF9C0006"/>
        <sz val="11"/>
      </font>
      <fill>
        <patternFill patternType="solid">
          <bgColor rgb="FFFFC7CE"/>
        </patternFill>
      </fill>
    </dxf>
    <dxf>
      <font>
        <name val="Calibri"/>
        <color rgb="FF006100"/>
        <sz val="11"/>
      </font>
      <fill>
        <patternFill patternType="solid">
          <bgColor rgb="FFC6EFCE"/>
        </patternFill>
      </fill>
    </dxf>
    <dxf>
      <fill>
        <patternFill>
          <bgColor rgb="FFFFF2CC"/>
        </patternFill>
      </fill>
    </dxf>
    <dxf>
      <fill>
        <patternFill>
          <bgColor rgb="FFF4CCCC"/>
        </patternFill>
      </fill>
    </dxf>
    <dxf>
      <fill>
        <patternFill>
          <bgColor rgb="FFD9EAD3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F2CC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7F7F7F"/>
      <rgbColor rgb="FFD9EAD3"/>
      <rgbColor rgb="FF993366"/>
      <rgbColor rgb="FFFFFFCC"/>
      <rgbColor rgb="FFDBEEF4"/>
      <rgbColor rgb="FF660066"/>
      <rgbColor rgb="FFF3EFE6"/>
      <rgbColor rgb="FF0066CC"/>
      <rgbColor rgb="FFCCCCFF"/>
      <rgbColor rgb="FF000080"/>
      <rgbColor rgb="FFFF00FF"/>
      <rgbColor rgb="FFCCFF33"/>
      <rgbColor rgb="FF00FFFF"/>
      <rgbColor rgb="FF800080"/>
      <rgbColor rgb="FF800000"/>
      <rgbColor rgb="FF008080"/>
      <rgbColor rgb="FF0000FF"/>
      <rgbColor rgb="FF00CCFF"/>
      <rgbColor rgb="FFD9EAF7"/>
      <rgbColor rgb="FFC6EFCE"/>
      <rgbColor rgb="FFFFF2CC"/>
      <rgbColor rgb="FFD9D9D9"/>
      <rgbColor rgb="FFFFC7CE"/>
      <rgbColor rgb="FFDDEBF7"/>
      <rgbColor rgb="FFF4CCCC"/>
      <rgbColor rgb="FF3366FF"/>
      <rgbColor rgb="FFEAF2F8"/>
      <rgbColor rgb="FFF9F3E3"/>
      <rgbColor rgb="FFE7F0E2"/>
      <rgbColor rgb="FFEAF3F8"/>
      <rgbColor rgb="FFFF6600"/>
      <rgbColor rgb="FF666666"/>
      <rgbColor rgb="FFE8F3EA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prstDash val="solid"/>
        </a:ln>
        <a:ln w="25400">
          <a:prstDash val="solid"/>
        </a:ln>
        <a:ln w="381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250"/>
  <sheetViews>
    <sheetView tabSelected="1" topLeftCell="A147" workbookViewId="0">
      <selection activeCell="I177" sqref="I177"/>
    </sheetView>
  </sheetViews>
  <sheetFormatPr baseColWidth="10" defaultColWidth="14" defaultRowHeight="16.9"/>
  <cols>
    <col width="8" customWidth="1" style="1" min="1" max="1"/>
    <col width="12" customWidth="1" style="2" min="2" max="2"/>
    <col width="18" customWidth="1" style="2" min="3" max="3"/>
    <col width="22" customWidth="1" style="2" min="4" max="4"/>
    <col width="14" customWidth="1" style="2" min="5" max="5"/>
    <col width="28" customWidth="1" style="2" min="6" max="6"/>
    <col width="18" customWidth="1" style="2" min="7" max="7"/>
    <col width="18" customWidth="1" min="8" max="9"/>
    <col width="14" customWidth="1" style="3" min="10" max="10"/>
    <col width="32" customWidth="1" style="4" min="11" max="11"/>
    <col width="28" customWidth="1" style="2" min="12" max="12"/>
    <col width="14" customWidth="1" style="4" min="13" max="13"/>
    <col width="12" customWidth="1" min="14" max="16"/>
    <col width="14" customWidth="1" style="4" min="17" max="16384"/>
  </cols>
  <sheetData>
    <row r="1" ht="18" customHeight="1">
      <c r="A1" s="48" t="inlineStr">
        <is>
          <t>N°</t>
        </is>
      </c>
      <c r="B1" s="48" t="inlineStr">
        <is>
          <t>PRECEDENCIA</t>
        </is>
      </c>
      <c r="C1" s="48" t="inlineStr">
        <is>
          <t>FUENTE</t>
        </is>
      </c>
      <c r="D1" s="48" t="inlineStr">
        <is>
          <t>TRATAMIENTO</t>
        </is>
      </c>
      <c r="E1" s="48" t="inlineStr">
        <is>
          <t>TRIBUNA</t>
        </is>
      </c>
      <c r="F1" s="48" t="inlineStr">
        <is>
          <t>NOMBRE COMPLETO</t>
        </is>
      </c>
      <c r="G1" s="48" t="inlineStr">
        <is>
          <t>NOMBRE</t>
        </is>
      </c>
      <c r="H1" s="48" t="inlineStr">
        <is>
          <t>APE. P.</t>
        </is>
      </c>
      <c r="I1" s="48" t="inlineStr">
        <is>
          <t>APE. M.</t>
        </is>
      </c>
      <c r="J1" s="48" t="inlineStr">
        <is>
          <t>AST.</t>
        </is>
      </c>
      <c r="K1" s="48" t="inlineStr">
        <is>
          <t>CARGO</t>
        </is>
      </c>
      <c r="L1" s="48" t="inlineStr">
        <is>
          <t>OBSERVACIONES</t>
        </is>
      </c>
      <c r="M1" s="48" t="inlineStr">
        <is>
          <t>TRIBUNA BASE</t>
        </is>
      </c>
      <c r="N1" s="48" t="inlineStr">
        <is>
          <t>DISTRIBUYE</t>
        </is>
      </c>
      <c r="O1" s="48" t="inlineStr">
        <is>
          <t>SEMAFORO</t>
        </is>
      </c>
      <c r="P1" s="48" t="inlineStr">
        <is>
          <t>ASIENTO</t>
        </is>
      </c>
    </row>
    <row r="2" ht="18" customHeight="1">
      <c r="A2" s="8">
        <f>IF(COUNTA(C2:K2)=0,"",ROW()-1)</f>
        <v/>
      </c>
      <c r="B2" s="8">
        <f>IF($F2&lt;&gt;"",$A2,"")</f>
        <v/>
      </c>
      <c r="C2" s="9" t="inlineStr">
        <is>
          <t>OPA</t>
        </is>
      </c>
      <c r="D2" s="9" t="inlineStr">
        <is>
          <t>Su Excelencia</t>
        </is>
      </c>
      <c r="E2" s="10">
        <f>IF(UPPER($J2)="NO","",$M2)</f>
        <v/>
      </c>
      <c r="F2" s="9" t="inlineStr">
        <is>
          <t>Kast Rist, José Antonio</t>
        </is>
      </c>
      <c r="G2" s="9" t="inlineStr">
        <is>
          <t>José Antonio</t>
        </is>
      </c>
      <c r="H2" s="9" t="inlineStr">
        <is>
          <t>Kast</t>
        </is>
      </c>
      <c r="I2" s="9" t="inlineStr">
        <is>
          <t>Rist</t>
        </is>
      </c>
      <c r="J2" s="11" t="inlineStr">
        <is>
          <t>SI</t>
        </is>
      </c>
      <c r="K2" s="9" t="inlineStr">
        <is>
          <t>* Presidente de la República</t>
        </is>
      </c>
      <c r="L2" s="9" t="n"/>
      <c r="M2" s="10" t="inlineStr">
        <is>
          <t>VIP</t>
        </is>
      </c>
      <c r="N2" s="10">
        <f>IF(AND(UPPER($M2)="VIP",UPPER($J2)&lt;&gt;"NO",$F2&lt;&gt;""),"SI","NO")</f>
        <v/>
      </c>
      <c r="O2" s="10">
        <f>IF(UPPER($J2)="SI","🟢",IF(UPPER($J2)="NO","🔴","🟡"))</f>
        <v/>
      </c>
      <c r="P2" s="10" t="inlineStr">
        <is>
          <t>A23</t>
        </is>
      </c>
    </row>
    <row r="3" ht="18" customHeight="1">
      <c r="A3" s="12">
        <f>IF(COUNTA(C3:K3)=0,"",ROW()-1)</f>
        <v/>
      </c>
      <c r="B3" s="12">
        <f>IF($F3&lt;&gt;"",$A3,"")</f>
        <v/>
      </c>
      <c r="C3" s="13" t="inlineStr">
        <is>
          <t>OPA</t>
        </is>
      </c>
      <c r="D3" s="13" t="inlineStr">
        <is>
          <t>Primera Dama</t>
        </is>
      </c>
      <c r="E3" s="14">
        <f>IF(UPPER($J3)="NO","",$M3)</f>
        <v/>
      </c>
      <c r="F3" s="13" t="inlineStr">
        <is>
          <t>Adriasola Barroihet, María Pía</t>
        </is>
      </c>
      <c r="G3" s="13" t="inlineStr">
        <is>
          <t>María Pía</t>
        </is>
      </c>
      <c r="H3" s="13" t="inlineStr">
        <is>
          <t>Adriasola</t>
        </is>
      </c>
      <c r="I3" s="13" t="inlineStr">
        <is>
          <t>Barroihet</t>
        </is>
      </c>
      <c r="J3" s="11" t="inlineStr">
        <is>
          <t>SI</t>
        </is>
      </c>
      <c r="K3" s="13" t="inlineStr">
        <is>
          <t>Esposa del Presidente de la República</t>
        </is>
      </c>
      <c r="L3" s="13" t="n"/>
      <c r="M3" s="14" t="inlineStr">
        <is>
          <t>VIP</t>
        </is>
      </c>
      <c r="N3" s="14">
        <f>IF(AND(UPPER($M3)="VIP",UPPER($J3)&lt;&gt;"NO",$F3&lt;&gt;""),"SI","NO")</f>
        <v/>
      </c>
      <c r="O3" s="14">
        <f>IF(UPPER($J3)="SI","🟢",IF(UPPER($J3)="NO","🔴","🟡"))</f>
        <v/>
      </c>
      <c r="P3" s="14" t="inlineStr">
        <is>
          <t>A22</t>
        </is>
      </c>
    </row>
    <row r="4" ht="18" customHeight="1">
      <c r="A4" s="8">
        <f>IF(COUNTA(C4:K4)=0,"",ROW()-1)</f>
        <v/>
      </c>
      <c r="B4" s="8">
        <f>IF($F4&lt;&gt;"",$A4,"")</f>
        <v/>
      </c>
      <c r="C4" s="9" t="inlineStr">
        <is>
          <t>OPA</t>
        </is>
      </c>
      <c r="D4" s="9" t="inlineStr">
        <is>
          <t>Ministro</t>
        </is>
      </c>
      <c r="E4" s="10">
        <f>IF(UPPER($J4)="NO","",$M4)</f>
        <v/>
      </c>
      <c r="F4" s="9" t="inlineStr">
        <is>
          <t>Barros Tocornal, Fernando</t>
        </is>
      </c>
      <c r="G4" s="9" t="inlineStr">
        <is>
          <t>Fernando</t>
        </is>
      </c>
      <c r="H4" s="9" t="inlineStr">
        <is>
          <t>Barros</t>
        </is>
      </c>
      <c r="I4" s="9" t="inlineStr">
        <is>
          <t>Tocornal</t>
        </is>
      </c>
      <c r="J4" s="11" t="inlineStr">
        <is>
          <t>SI</t>
        </is>
      </c>
      <c r="K4" s="9" t="inlineStr">
        <is>
          <t>*Ministro de Defensa Nacional</t>
        </is>
      </c>
      <c r="L4" s="9" t="n"/>
      <c r="M4" s="10" t="inlineStr">
        <is>
          <t>VIP</t>
        </is>
      </c>
      <c r="N4" s="10">
        <f>IF(AND(UPPER($M4)="VIP",UPPER($J4)&lt;&gt;"NO",$F4&lt;&gt;""),"SI","NO")</f>
        <v/>
      </c>
      <c r="O4" s="10">
        <f>IF(UPPER($J4)="SI","🟢",IF(UPPER($J4)="NO","🔴","🟡"))</f>
        <v/>
      </c>
      <c r="P4" s="10" t="inlineStr">
        <is>
          <t>A24</t>
        </is>
      </c>
    </row>
    <row r="5" ht="18" customHeight="1">
      <c r="A5" s="12">
        <f>IF(COUNTA(C5:K5)=0,"",ROW()-1)</f>
        <v/>
      </c>
      <c r="B5" s="12">
        <f>IF($F5&lt;&gt;"",$A5,"")</f>
        <v/>
      </c>
      <c r="C5" s="13" t="inlineStr">
        <is>
          <t>OPA</t>
        </is>
      </c>
      <c r="D5" s="13" t="inlineStr">
        <is>
          <t>Almirante</t>
        </is>
      </c>
      <c r="E5" s="14">
        <f>IF(UPPER($J5)="NO","",$M5)</f>
        <v/>
      </c>
      <c r="F5" s="13" t="inlineStr">
        <is>
          <t>Cabrera Salazar, Fernando</t>
        </is>
      </c>
      <c r="G5" s="13" t="inlineStr">
        <is>
          <t>Fernando</t>
        </is>
      </c>
      <c r="H5" s="13" t="inlineStr">
        <is>
          <t>Cabrera</t>
        </is>
      </c>
      <c r="I5" s="13" t="inlineStr">
        <is>
          <t>Salazar</t>
        </is>
      </c>
      <c r="J5" s="11" t="inlineStr">
        <is>
          <t>SI</t>
        </is>
      </c>
      <c r="K5" s="13" t="inlineStr">
        <is>
          <t>*Comandante en Jefe de la Armada</t>
        </is>
      </c>
      <c r="L5" s="13" t="n"/>
      <c r="M5" s="14" t="inlineStr">
        <is>
          <t>VIP</t>
        </is>
      </c>
      <c r="N5" s="14">
        <f>IF(AND(UPPER($M5)="VIP",UPPER($J5)&lt;&gt;"NO",$F5&lt;&gt;""),"SI","NO")</f>
        <v/>
      </c>
      <c r="O5" s="14">
        <f>IF(UPPER($J5)="SI","🟢",IF(UPPER($J5)="NO","🔴","🟡"))</f>
        <v/>
      </c>
      <c r="P5" s="14" t="inlineStr">
        <is>
          <t>A21</t>
        </is>
      </c>
    </row>
    <row r="6" ht="18" customHeight="1">
      <c r="A6" s="8">
        <f>IF(COUNTA(C6:K6)=0,"",ROW()-1)</f>
        <v/>
      </c>
      <c r="B6" s="8">
        <f>IF($F6&lt;&gt;"",$A6,"")</f>
        <v/>
      </c>
      <c r="C6" s="9" t="inlineStr">
        <is>
          <t>OPA</t>
        </is>
      </c>
      <c r="D6" s="9" t="inlineStr">
        <is>
          <t>Señora</t>
        </is>
      </c>
      <c r="E6" s="10">
        <f>IF(UPPER($J6)="NO","",$M6)</f>
        <v/>
      </c>
      <c r="F6" s="9" t="inlineStr">
        <is>
          <t>Mery, Roxana</t>
        </is>
      </c>
      <c r="G6" s="9" t="inlineStr">
        <is>
          <t>Roxana</t>
        </is>
      </c>
      <c r="H6" s="9" t="inlineStr">
        <is>
          <t>Mery</t>
        </is>
      </c>
      <c r="I6" s="9" t="inlineStr">
        <is>
          <t>Casella</t>
        </is>
      </c>
      <c r="J6" s="11" t="inlineStr">
        <is>
          <t>SI</t>
        </is>
      </c>
      <c r="K6" s="9" t="inlineStr">
        <is>
          <t>Esposa del Comandante en Jefe de la Armada</t>
        </is>
      </c>
      <c r="L6" s="9" t="n"/>
      <c r="M6" s="10" t="inlineStr">
        <is>
          <t>VIP</t>
        </is>
      </c>
      <c r="N6" s="10">
        <f>IF(AND(UPPER($M6)="VIP",UPPER($J6)&lt;&gt;"NO",$F6&lt;&gt;""),"SI","NO")</f>
        <v/>
      </c>
      <c r="O6" s="10">
        <f>IF(UPPER($J6)="SI","🟢",IF(UPPER($J6)="NO","🔴","🟡"))</f>
        <v/>
      </c>
      <c r="P6" s="10" t="inlineStr">
        <is>
          <t>A25</t>
        </is>
      </c>
    </row>
    <row r="7" ht="18" customHeight="1">
      <c r="A7" s="12">
        <f>IF(COUNTA(C7:K7)=0,"",ROW()-1)</f>
        <v/>
      </c>
      <c r="B7" s="12">
        <f>IF($F7&lt;&gt;"",$A7,"")</f>
        <v/>
      </c>
      <c r="C7" s="13" t="inlineStr">
        <is>
          <t>OPA</t>
        </is>
      </c>
      <c r="D7" s="13" t="inlineStr">
        <is>
          <t>Señora</t>
        </is>
      </c>
      <c r="E7" s="14">
        <f>IF(UPPER($J7)="NO","",$M7)</f>
        <v/>
      </c>
      <c r="F7" s="13" t="inlineStr">
        <is>
          <t>Morel Montes, María Cecilia</t>
        </is>
      </c>
      <c r="G7" s="13" t="inlineStr">
        <is>
          <t>María Cecilia</t>
        </is>
      </c>
      <c r="H7" s="13" t="inlineStr">
        <is>
          <t>Morel</t>
        </is>
      </c>
      <c r="I7" s="13" t="inlineStr">
        <is>
          <t>Montes</t>
        </is>
      </c>
      <c r="J7" s="15" t="inlineStr">
        <is>
          <t>PENDIENTE</t>
        </is>
      </c>
      <c r="K7" s="13" t="inlineStr">
        <is>
          <t>Ex - Primera Dama</t>
        </is>
      </c>
      <c r="L7" s="13" t="n"/>
      <c r="M7" s="14" t="inlineStr">
        <is>
          <t>VIP</t>
        </is>
      </c>
      <c r="N7" s="14">
        <f>IF(AND(UPPER($M7)="VIP",UPPER($J7)&lt;&gt;"NO",$F7&lt;&gt;""),"SI","NO")</f>
        <v/>
      </c>
      <c r="O7" s="14">
        <f>IF(UPPER($J7)="SI","🟢",IF(UPPER($J7)="NO","🔴","🟡"))</f>
        <v/>
      </c>
      <c r="P7" s="14" t="inlineStr">
        <is>
          <t>A20</t>
        </is>
      </c>
    </row>
    <row r="8" ht="18" customHeight="1">
      <c r="A8" s="8">
        <f>IF(COUNTA(C8:K8)=0,"",ROW()-1)</f>
        <v/>
      </c>
      <c r="B8" s="8">
        <f>IF($F8&lt;&gt;"",$A8,"")</f>
        <v/>
      </c>
      <c r="C8" s="9" t="inlineStr">
        <is>
          <t>OPA</t>
        </is>
      </c>
      <c r="D8" s="9" t="inlineStr">
        <is>
          <t>Honorable Senador</t>
        </is>
      </c>
      <c r="E8" s="10">
        <f>IF(UPPER($J8)="NO","",$M8)</f>
        <v/>
      </c>
      <c r="F8" s="9" t="inlineStr">
        <is>
          <t>Núñez Urrutia, Paulina</t>
        </is>
      </c>
      <c r="G8" s="9" t="inlineStr">
        <is>
          <t xml:space="preserve">Iván </t>
        </is>
      </c>
      <c r="H8" s="9" t="inlineStr">
        <is>
          <t>Moreira</t>
        </is>
      </c>
      <c r="I8" s="9" t="inlineStr">
        <is>
          <t>Barros</t>
        </is>
      </c>
      <c r="J8" s="11" t="inlineStr">
        <is>
          <t>SI</t>
        </is>
      </c>
      <c r="K8" s="9" t="inlineStr">
        <is>
          <t>*Presidenta del Senado (Representante).</t>
        </is>
      </c>
      <c r="L8" s="9" t="n"/>
      <c r="M8" s="10" t="inlineStr">
        <is>
          <t>VIP</t>
        </is>
      </c>
      <c r="N8" s="10">
        <f>IF(AND(UPPER($M8)="VIP",UPPER($J8)&lt;&gt;"NO",$F8&lt;&gt;""),"SI","NO")</f>
        <v/>
      </c>
      <c r="O8" s="10">
        <f>IF(UPPER($J8)="SI","🟢",IF(UPPER($J8)="NO","🔴","🟡"))</f>
        <v/>
      </c>
      <c r="P8" s="10" t="inlineStr">
        <is>
          <t>A26</t>
        </is>
      </c>
    </row>
    <row r="9" ht="18" customHeight="1">
      <c r="A9" s="12">
        <f>IF(COUNTA(C9:K9)=0,"",ROW()-1)</f>
        <v/>
      </c>
      <c r="B9" s="12">
        <f>IF($F9&lt;&gt;"",$A9,"")</f>
        <v/>
      </c>
      <c r="C9" s="13" t="inlineStr">
        <is>
          <t>OPA</t>
        </is>
      </c>
      <c r="D9" s="13" t="inlineStr">
        <is>
          <t>Honorable Diputado</t>
        </is>
      </c>
      <c r="E9" s="14">
        <f>IF(UPPER($J9)="NO","",$M9)</f>
        <v/>
      </c>
      <c r="F9" s="13" t="inlineStr">
        <is>
          <t>Alessandri Vergara, Jorge</t>
        </is>
      </c>
      <c r="G9" s="13" t="inlineStr">
        <is>
          <t>Jorge</t>
        </is>
      </c>
      <c r="H9" s="13" t="inlineStr">
        <is>
          <t>Alessandri</t>
        </is>
      </c>
      <c r="I9" s="13" t="inlineStr">
        <is>
          <t>Vergara</t>
        </is>
      </c>
      <c r="J9" s="16" t="inlineStr">
        <is>
          <t>NO</t>
        </is>
      </c>
      <c r="K9" s="13" t="inlineStr">
        <is>
          <t>Presidente de la Cámara de Diputados</t>
        </is>
      </c>
      <c r="L9" s="13" t="n"/>
      <c r="M9" s="14" t="inlineStr">
        <is>
          <t>VIP</t>
        </is>
      </c>
      <c r="N9" s="14">
        <f>IF(AND(UPPER($M9)="VIP",UPPER($J9)&lt;&gt;"NO",$F9&lt;&gt;""),"SI","NO")</f>
        <v/>
      </c>
      <c r="O9" s="14">
        <f>IF(UPPER($J9)="SI","🟢",IF(UPPER($J9)="NO","🔴","🟡"))</f>
        <v/>
      </c>
      <c r="P9" s="14" t="inlineStr"/>
    </row>
    <row r="10" ht="18" customHeight="1">
      <c r="A10" s="8">
        <f>IF(COUNTA(C10:K10)=0,"",ROW()-1)</f>
        <v/>
      </c>
      <c r="B10" s="8">
        <f>IF($F10&lt;&gt;"",$A10,"")</f>
        <v/>
      </c>
      <c r="C10" s="9" t="inlineStr">
        <is>
          <t>OPA</t>
        </is>
      </c>
      <c r="D10" s="9" t="inlineStr">
        <is>
          <t>Su Excelencia</t>
        </is>
      </c>
      <c r="E10" s="10">
        <f>IF(UPPER($J10)="NO","",$M10)</f>
        <v/>
      </c>
      <c r="F10" s="9" t="inlineStr">
        <is>
          <t>Boric Font, Gabriel</t>
        </is>
      </c>
      <c r="G10" s="9" t="inlineStr">
        <is>
          <t>Gabriel</t>
        </is>
      </c>
      <c r="H10" s="9" t="inlineStr">
        <is>
          <t>Boric</t>
        </is>
      </c>
      <c r="I10" s="9" t="inlineStr">
        <is>
          <t>Font</t>
        </is>
      </c>
      <c r="J10" s="15" t="inlineStr">
        <is>
          <t>PENDIENTE</t>
        </is>
      </c>
      <c r="K10" s="9" t="inlineStr">
        <is>
          <t>Ex Presidente de la República</t>
        </is>
      </c>
      <c r="L10" s="9" t="n"/>
      <c r="M10" s="10" t="inlineStr">
        <is>
          <t>VIP</t>
        </is>
      </c>
      <c r="N10" s="10">
        <f>IF(AND(UPPER($M10)="VIP",UPPER($J10)&lt;&gt;"NO",$F10&lt;&gt;""),"SI","NO")</f>
        <v/>
      </c>
      <c r="O10" s="10">
        <f>IF(UPPER($J10)="SI","🟢",IF(UPPER($J10)="NO","🔴","🟡"))</f>
        <v/>
      </c>
      <c r="P10" s="10" t="inlineStr">
        <is>
          <t>A19</t>
        </is>
      </c>
    </row>
    <row r="11" ht="18" customHeight="1">
      <c r="A11" s="12">
        <f>IF(COUNTA(C11:K11)=0,"",ROW()-1)</f>
        <v/>
      </c>
      <c r="B11" s="12">
        <f>IF($F11&lt;&gt;"",$A11,"")</f>
        <v/>
      </c>
      <c r="C11" s="13" t="inlineStr">
        <is>
          <t>OPA</t>
        </is>
      </c>
      <c r="D11" s="13" t="n"/>
      <c r="E11" s="14">
        <f>IF(UPPER($J11)="NO","",$M11)</f>
        <v/>
      </c>
      <c r="F11" s="13" t="inlineStr">
        <is>
          <t>Bachelet Jeria, Michelle</t>
        </is>
      </c>
      <c r="G11" s="13" t="inlineStr">
        <is>
          <t>Michelle</t>
        </is>
      </c>
      <c r="H11" s="13" t="inlineStr">
        <is>
          <t>Bachelet</t>
        </is>
      </c>
      <c r="I11" s="13" t="inlineStr">
        <is>
          <t>Jeria</t>
        </is>
      </c>
      <c r="J11" s="15" t="inlineStr">
        <is>
          <t>PENDIENTE</t>
        </is>
      </c>
      <c r="K11" s="13" t="inlineStr">
        <is>
          <t>Ex Presidenta de la República</t>
        </is>
      </c>
      <c r="L11" s="13" t="n"/>
      <c r="M11" s="14" t="inlineStr">
        <is>
          <t>VIP</t>
        </is>
      </c>
      <c r="N11" s="14">
        <f>IF(AND(UPPER($M11)="VIP",UPPER($J11)&lt;&gt;"NO",$F11&lt;&gt;""),"SI","NO")</f>
        <v/>
      </c>
      <c r="O11" s="14">
        <f>IF(UPPER($J11)="SI","🟢",IF(UPPER($J11)="NO","🔴","🟡"))</f>
        <v/>
      </c>
      <c r="P11" s="14" t="inlineStr">
        <is>
          <t>A27</t>
        </is>
      </c>
    </row>
    <row r="12" ht="18" customHeight="1">
      <c r="A12" s="8">
        <f>IF(COUNTA(C12:K12)=0,"",ROW()-1)</f>
        <v/>
      </c>
      <c r="B12" s="8">
        <f>IF($F12&lt;&gt;"",$A12,"")</f>
        <v/>
      </c>
      <c r="C12" s="9" t="inlineStr">
        <is>
          <t>OPA</t>
        </is>
      </c>
      <c r="D12" s="9" t="inlineStr">
        <is>
          <t>Su Excelencia</t>
        </is>
      </c>
      <c r="E12" s="10">
        <f>IF(UPPER($J12)="NO","",$M12)</f>
        <v/>
      </c>
      <c r="F12" s="9" t="inlineStr">
        <is>
          <t>Lagos Escobar, Ricardo</t>
        </is>
      </c>
      <c r="G12" s="9" t="inlineStr">
        <is>
          <t>Ricardo</t>
        </is>
      </c>
      <c r="H12" s="9" t="inlineStr">
        <is>
          <t>Lagos</t>
        </is>
      </c>
      <c r="I12" s="9" t="inlineStr">
        <is>
          <t>Escobar</t>
        </is>
      </c>
      <c r="J12" s="15" t="inlineStr">
        <is>
          <t>PENDIENTE</t>
        </is>
      </c>
      <c r="K12" s="9" t="inlineStr">
        <is>
          <t>Ex Presidente de la República</t>
        </is>
      </c>
      <c r="L12" s="9" t="n"/>
      <c r="M12" s="10" t="inlineStr">
        <is>
          <t>VIP</t>
        </is>
      </c>
      <c r="N12" s="10">
        <f>IF(AND(UPPER($M12)="VIP",UPPER($J12)&lt;&gt;"NO",$F12&lt;&gt;""),"SI","NO")</f>
        <v/>
      </c>
      <c r="O12" s="10">
        <f>IF(UPPER($J12)="SI","🟢",IF(UPPER($J12)="NO","🔴","🟡"))</f>
        <v/>
      </c>
      <c r="P12" s="10" t="inlineStr">
        <is>
          <t>A18</t>
        </is>
      </c>
    </row>
    <row r="13" ht="18" customHeight="1">
      <c r="A13" s="12">
        <f>IF(COUNTA(C13:K13)=0,"",ROW()-1)</f>
        <v/>
      </c>
      <c r="B13" s="12">
        <f>IF($F13&lt;&gt;"",$A13,"")</f>
        <v/>
      </c>
      <c r="C13" s="13" t="inlineStr">
        <is>
          <t>OPA</t>
        </is>
      </c>
      <c r="D13" s="13" t="inlineStr">
        <is>
          <t>Su Excelencia</t>
        </is>
      </c>
      <c r="E13" s="14">
        <f>IF(UPPER($J13)="NO","",$M13)</f>
        <v/>
      </c>
      <c r="F13" s="13" t="inlineStr">
        <is>
          <t>Frei Ruiz-tagle, Eduardo</t>
        </is>
      </c>
      <c r="G13" s="13" t="inlineStr">
        <is>
          <t>Eduardo</t>
        </is>
      </c>
      <c r="H13" s="13" t="inlineStr">
        <is>
          <t>Frei</t>
        </is>
      </c>
      <c r="I13" s="13" t="inlineStr">
        <is>
          <t>Ruiz-tagle</t>
        </is>
      </c>
      <c r="J13" s="15" t="inlineStr">
        <is>
          <t>PENDIENTE</t>
        </is>
      </c>
      <c r="K13" s="13" t="inlineStr">
        <is>
          <t>Ex Presidente de la República</t>
        </is>
      </c>
      <c r="L13" s="13" t="n"/>
      <c r="M13" s="14" t="inlineStr">
        <is>
          <t>VIP</t>
        </is>
      </c>
      <c r="N13" s="14">
        <f>IF(AND(UPPER($M13)="VIP",UPPER($J13)&lt;&gt;"NO",$F13&lt;&gt;""),"SI","NO")</f>
        <v/>
      </c>
      <c r="O13" s="14">
        <f>IF(UPPER($J13)="SI","🟢",IF(UPPER($J13)="NO","🔴","🟡"))</f>
        <v/>
      </c>
      <c r="P13" s="14" t="inlineStr">
        <is>
          <t>A28</t>
        </is>
      </c>
    </row>
    <row r="14" ht="18" customHeight="1">
      <c r="A14" s="8">
        <f>IF(COUNTA(C14:K14)=0,"",ROW()-1)</f>
        <v/>
      </c>
      <c r="B14" s="8">
        <f>IF($F14&lt;&gt;"",$A14,"")</f>
        <v/>
      </c>
      <c r="C14" s="9" t="inlineStr">
        <is>
          <t>OPA</t>
        </is>
      </c>
      <c r="D14" s="9" t="inlineStr">
        <is>
          <t>Presidente</t>
        </is>
      </c>
      <c r="E14" s="10">
        <f>IF(UPPER($J14)="NO","",$M14)</f>
        <v/>
      </c>
      <c r="F14" s="9" t="inlineStr">
        <is>
          <t>Marzi Muñoz, Daniela</t>
        </is>
      </c>
      <c r="G14" s="9" t="inlineStr">
        <is>
          <t>Daniela</t>
        </is>
      </c>
      <c r="H14" s="9" t="inlineStr">
        <is>
          <t>Marzi</t>
        </is>
      </c>
      <c r="I14" s="9" t="inlineStr">
        <is>
          <t>Muñoz</t>
        </is>
      </c>
      <c r="J14" s="16" t="inlineStr">
        <is>
          <t>NO</t>
        </is>
      </c>
      <c r="K14" s="9" t="inlineStr">
        <is>
          <t>Presidente del Tribunal Constitucional</t>
        </is>
      </c>
      <c r="L14" s="9" t="n"/>
      <c r="M14" s="10" t="inlineStr">
        <is>
          <t>VIP</t>
        </is>
      </c>
      <c r="N14" s="10">
        <f>IF(AND(UPPER($M14)="VIP",UPPER($J14)&lt;&gt;"NO",$F14&lt;&gt;""),"SI","NO")</f>
        <v/>
      </c>
      <c r="O14" s="10">
        <f>IF(UPPER($J14)="SI","🟢",IF(UPPER($J14)="NO","🔴","🟡"))</f>
        <v/>
      </c>
      <c r="P14" s="10" t="inlineStr"/>
    </row>
    <row r="15" ht="18" customHeight="1">
      <c r="A15" s="12">
        <f>IF(COUNTA(C15:K15)=0,"",ROW()-1)</f>
        <v/>
      </c>
      <c r="B15" s="12">
        <f>IF($F15&lt;&gt;"",$A15,"")</f>
        <v/>
      </c>
      <c r="C15" s="13" t="inlineStr">
        <is>
          <t>OPA</t>
        </is>
      </c>
      <c r="D15" s="13" t="inlineStr">
        <is>
          <t>Contralora</t>
        </is>
      </c>
      <c r="E15" s="14">
        <f>IF(UPPER($J15)="NO","",$M15)</f>
        <v/>
      </c>
      <c r="F15" s="13" t="inlineStr">
        <is>
          <t>Pérez Gutiérrez, Dorothy</t>
        </is>
      </c>
      <c r="G15" s="13" t="inlineStr">
        <is>
          <t>Dorothy</t>
        </is>
      </c>
      <c r="H15" s="13" t="inlineStr">
        <is>
          <t>Pérez</t>
        </is>
      </c>
      <c r="I15" s="13" t="inlineStr">
        <is>
          <t>Gutiérrez</t>
        </is>
      </c>
      <c r="J15" s="16" t="inlineStr">
        <is>
          <t>NO</t>
        </is>
      </c>
      <c r="K15" s="13" t="inlineStr">
        <is>
          <t>Contralora General de la República</t>
        </is>
      </c>
      <c r="L15" s="13" t="n"/>
      <c r="M15" s="14" t="inlineStr">
        <is>
          <t>VIP</t>
        </is>
      </c>
      <c r="N15" s="14">
        <f>IF(AND(UPPER($M15)="VIP",UPPER($J15)&lt;&gt;"NO",$F15&lt;&gt;""),"SI","NO")</f>
        <v/>
      </c>
      <c r="O15" s="14">
        <f>IF(UPPER($J15)="SI","🟢",IF(UPPER($J15)="NO","🔴","🟡"))</f>
        <v/>
      </c>
      <c r="P15" s="14" t="inlineStr"/>
    </row>
    <row r="16" ht="18" customHeight="1">
      <c r="A16" s="8">
        <f>IF(COUNTA(C16:K16)=0,"",ROW()-1)</f>
        <v/>
      </c>
      <c r="B16" s="8">
        <f>IF($F16&lt;&gt;"",$A16,"")</f>
        <v/>
      </c>
      <c r="C16" s="9" t="inlineStr">
        <is>
          <t>OPA</t>
        </is>
      </c>
      <c r="D16" s="9" t="inlineStr">
        <is>
          <t>Fiscal</t>
        </is>
      </c>
      <c r="E16" s="10">
        <f>IF(UPPER($J16)="NO","",$M16)</f>
        <v/>
      </c>
      <c r="F16" s="9" t="inlineStr">
        <is>
          <t>Valencia Vásquez, Ángel</t>
        </is>
      </c>
      <c r="G16" s="9" t="inlineStr">
        <is>
          <t>Ángel</t>
        </is>
      </c>
      <c r="H16" s="9" t="inlineStr">
        <is>
          <t>Valencia</t>
        </is>
      </c>
      <c r="I16" s="9" t="inlineStr">
        <is>
          <t>Vásquez</t>
        </is>
      </c>
      <c r="J16" s="16" t="inlineStr">
        <is>
          <t>NO</t>
        </is>
      </c>
      <c r="K16" s="9" t="inlineStr">
        <is>
          <t>Fiscal Nacional del Ministerio Público</t>
        </is>
      </c>
      <c r="L16" s="9" t="n"/>
      <c r="M16" s="10" t="inlineStr">
        <is>
          <t>VIP</t>
        </is>
      </c>
      <c r="N16" s="10">
        <f>IF(AND(UPPER($M16)="VIP",UPPER($J16)&lt;&gt;"NO",$F16&lt;&gt;""),"SI","NO")</f>
        <v/>
      </c>
      <c r="O16" s="10">
        <f>IF(UPPER($J16)="SI","🟢",IF(UPPER($J16)="NO","🔴","🟡"))</f>
        <v/>
      </c>
      <c r="P16" s="10" t="inlineStr"/>
    </row>
    <row r="17" ht="18" customHeight="1">
      <c r="A17" s="12">
        <f>IF(COUNTA(C17:K17)=0,"",ROW()-1)</f>
        <v/>
      </c>
      <c r="B17" s="12">
        <f>IF($F17&lt;&gt;"",$A17,"")</f>
        <v/>
      </c>
      <c r="C17" s="13" t="inlineStr">
        <is>
          <t>OPA</t>
        </is>
      </c>
      <c r="D17" s="13" t="inlineStr">
        <is>
          <t>Ministro</t>
        </is>
      </c>
      <c r="E17" s="14">
        <f>IF(UPPER($J17)="NO","",$M17)</f>
        <v/>
      </c>
      <c r="F17" s="13" t="inlineStr">
        <is>
          <t>Alvarado Andrade, Claudio</t>
        </is>
      </c>
      <c r="G17" s="13" t="inlineStr">
        <is>
          <t>Claudio</t>
        </is>
      </c>
      <c r="H17" s="13" t="inlineStr">
        <is>
          <t>Alvarado</t>
        </is>
      </c>
      <c r="I17" s="13" t="inlineStr">
        <is>
          <t>Andrade</t>
        </is>
      </c>
      <c r="J17" s="15" t="inlineStr">
        <is>
          <t>PENDIENTE</t>
        </is>
      </c>
      <c r="K17" s="13" t="inlineStr">
        <is>
          <t>Biministro del Interior y Secretario General de Gobierno</t>
        </is>
      </c>
      <c r="L17" s="13" t="n"/>
      <c r="M17" s="14" t="inlineStr">
        <is>
          <t>VIP</t>
        </is>
      </c>
      <c r="N17" s="14">
        <f>IF(AND(UPPER($M17)="VIP",UPPER($J17)&lt;&gt;"NO",$F17&lt;&gt;""),"SI","NO")</f>
        <v/>
      </c>
      <c r="O17" s="14">
        <f>IF(UPPER($J17)="SI","🟢",IF(UPPER($J17)="NO","🔴","🟡"))</f>
        <v/>
      </c>
      <c r="P17" s="14" t="inlineStr">
        <is>
          <t>A17</t>
        </is>
      </c>
    </row>
    <row r="18" ht="18" customHeight="1">
      <c r="A18" s="8">
        <f>IF(COUNTA(C18:K18)=0,"",ROW()-1)</f>
        <v/>
      </c>
      <c r="B18" s="8">
        <f>IF($F18&lt;&gt;"",$A18,"")</f>
        <v/>
      </c>
      <c r="C18" s="9" t="inlineStr">
        <is>
          <t>OPA</t>
        </is>
      </c>
      <c r="D18" s="9" t="inlineStr">
        <is>
          <t>Ministro</t>
        </is>
      </c>
      <c r="E18" s="10">
        <f>IF(UPPER($J18)="NO","",$M18)</f>
        <v/>
      </c>
      <c r="F18" s="9" t="inlineStr">
        <is>
          <t>Pérez Mackenna, Francisco</t>
        </is>
      </c>
      <c r="G18" s="9" t="inlineStr">
        <is>
          <t>Francisco</t>
        </is>
      </c>
      <c r="H18" s="9" t="inlineStr">
        <is>
          <t>Pérez</t>
        </is>
      </c>
      <c r="I18" s="9" t="inlineStr">
        <is>
          <t>Mackenna</t>
        </is>
      </c>
      <c r="J18" s="16" t="inlineStr">
        <is>
          <t>NO</t>
        </is>
      </c>
      <c r="K18" s="9" t="inlineStr">
        <is>
          <t>Ministro de Relaciones Exteriores</t>
        </is>
      </c>
      <c r="L18" s="9" t="n"/>
      <c r="M18" s="10" t="inlineStr">
        <is>
          <t>VIP</t>
        </is>
      </c>
      <c r="N18" s="10">
        <f>IF(AND(UPPER($M18)="VIP",UPPER($J18)&lt;&gt;"NO",$F18&lt;&gt;""),"SI","NO")</f>
        <v/>
      </c>
      <c r="O18" s="10">
        <f>IF(UPPER($J18)="SI","🟢",IF(UPPER($J18)="NO","🔴","🟡"))</f>
        <v/>
      </c>
      <c r="P18" s="10" t="inlineStr"/>
    </row>
    <row r="19" ht="18" customHeight="1">
      <c r="A19" s="12">
        <f>IF(COUNTA(C19:K19)=0,"",ROW()-1)</f>
        <v/>
      </c>
      <c r="B19" s="12">
        <f>IF($F19&lt;&gt;"",$A19,"")</f>
        <v/>
      </c>
      <c r="C19" s="13" t="inlineStr">
        <is>
          <t>OPA</t>
        </is>
      </c>
      <c r="D19" s="13" t="inlineStr">
        <is>
          <t>Ministro</t>
        </is>
      </c>
      <c r="E19" s="14">
        <f>IF(UPPER($J19)="NO","",$M19)</f>
        <v/>
      </c>
      <c r="F19" s="13" t="inlineStr">
        <is>
          <t>Quiroz Castro, Jorge</t>
        </is>
      </c>
      <c r="G19" s="13" t="inlineStr">
        <is>
          <t>Jorge</t>
        </is>
      </c>
      <c r="H19" s="13" t="inlineStr">
        <is>
          <t>Quiroz</t>
        </is>
      </c>
      <c r="I19" s="13" t="inlineStr">
        <is>
          <t>Castro</t>
        </is>
      </c>
      <c r="J19" s="16" t="inlineStr">
        <is>
          <t>NO</t>
        </is>
      </c>
      <c r="K19" s="13" t="inlineStr">
        <is>
          <t>Ministro de Hacienda</t>
        </is>
      </c>
      <c r="L19" s="13" t="n"/>
      <c r="M19" s="14" t="inlineStr">
        <is>
          <t>VIP</t>
        </is>
      </c>
      <c r="N19" s="14">
        <f>IF(AND(UPPER($M19)="VIP",UPPER($J19)&lt;&gt;"NO",$F19&lt;&gt;""),"SI","NO")</f>
        <v/>
      </c>
      <c r="O19" s="14">
        <f>IF(UPPER($J19)="SI","🟢",IF(UPPER($J19)="NO","🔴","🟡"))</f>
        <v/>
      </c>
      <c r="P19" s="14" t="inlineStr"/>
    </row>
    <row r="20" ht="18" customHeight="1">
      <c r="A20" s="8">
        <f>IF(COUNTA(C20:K20)=0,"",ROW()-1)</f>
        <v/>
      </c>
      <c r="B20" s="8">
        <f>IF($F20&lt;&gt;"",$A20,"")</f>
        <v/>
      </c>
      <c r="C20" s="9" t="inlineStr">
        <is>
          <t>OPA</t>
        </is>
      </c>
      <c r="D20" s="9" t="inlineStr">
        <is>
          <t>Ministro</t>
        </is>
      </c>
      <c r="E20" s="10">
        <f>IF(UPPER($J20)="NO","",$M20)</f>
        <v/>
      </c>
      <c r="F20" s="9" t="inlineStr">
        <is>
          <t>Mas Valdés, Daniel</t>
        </is>
      </c>
      <c r="G20" s="9" t="inlineStr">
        <is>
          <t>Daniel</t>
        </is>
      </c>
      <c r="H20" s="9" t="inlineStr">
        <is>
          <t>Mas</t>
        </is>
      </c>
      <c r="I20" s="9" t="inlineStr">
        <is>
          <t>Valdés</t>
        </is>
      </c>
      <c r="J20" s="16" t="inlineStr">
        <is>
          <t>NO</t>
        </is>
      </c>
      <c r="K20" s="9" t="inlineStr">
        <is>
          <t>Biministro de Minería, Economía y Turismo</t>
        </is>
      </c>
      <c r="L20" s="9" t="n"/>
      <c r="M20" s="10" t="inlineStr">
        <is>
          <t>VIP</t>
        </is>
      </c>
      <c r="N20" s="10">
        <f>IF(AND(UPPER($M20)="VIP",UPPER($J20)&lt;&gt;"NO",$F20&lt;&gt;""),"SI","NO")</f>
        <v/>
      </c>
      <c r="O20" s="10">
        <f>IF(UPPER($J20)="SI","🟢",IF(UPPER($J20)="NO","🔴","🟡"))</f>
        <v/>
      </c>
      <c r="P20" s="10" t="inlineStr"/>
    </row>
    <row r="21" ht="18" customHeight="1">
      <c r="A21" s="12">
        <f>IF(COUNTA(C21:K21)=0,"",ROW()-1)</f>
        <v/>
      </c>
      <c r="B21" s="12">
        <f>IF($F21&lt;&gt;"",$A21,"")</f>
        <v/>
      </c>
      <c r="C21" s="13" t="inlineStr">
        <is>
          <t>OPA</t>
        </is>
      </c>
      <c r="D21" s="13" t="inlineStr">
        <is>
          <t>Ministro</t>
        </is>
      </c>
      <c r="E21" s="14">
        <f>IF(UPPER($J21)="NO","",$M21)</f>
        <v/>
      </c>
      <c r="F21" s="13" t="inlineStr">
        <is>
          <t>Arzola González, María Paz</t>
        </is>
      </c>
      <c r="G21" s="13" t="inlineStr">
        <is>
          <t>María Paz</t>
        </is>
      </c>
      <c r="H21" s="13" t="inlineStr">
        <is>
          <t>Arzola</t>
        </is>
      </c>
      <c r="I21" s="13" t="inlineStr">
        <is>
          <t>González</t>
        </is>
      </c>
      <c r="J21" s="16" t="inlineStr">
        <is>
          <t>NO</t>
        </is>
      </c>
      <c r="K21" s="13" t="inlineStr">
        <is>
          <t>Ministra de Educación</t>
        </is>
      </c>
      <c r="L21" s="13" t="n"/>
      <c r="M21" s="14" t="inlineStr">
        <is>
          <t>VIP</t>
        </is>
      </c>
      <c r="N21" s="14">
        <f>IF(AND(UPPER($M21)="VIP",UPPER($J21)&lt;&gt;"NO",$F21&lt;&gt;""),"SI","NO")</f>
        <v/>
      </c>
      <c r="O21" s="14">
        <f>IF(UPPER($J21)="SI","🟢",IF(UPPER($J21)="NO","🔴","🟡"))</f>
        <v/>
      </c>
      <c r="P21" s="14" t="inlineStr"/>
    </row>
    <row r="22" ht="18" customHeight="1">
      <c r="A22" s="8">
        <f>IF(COUNTA(C22:K22)=0,"",ROW()-1)</f>
        <v/>
      </c>
      <c r="B22" s="8">
        <f>IF($F22&lt;&gt;"",$A22,"")</f>
        <v/>
      </c>
      <c r="C22" s="9" t="inlineStr">
        <is>
          <t>OPA</t>
        </is>
      </c>
      <c r="D22" s="9" t="inlineStr">
        <is>
          <t>Ministro</t>
        </is>
      </c>
      <c r="E22" s="10">
        <f>IF(UPPER($J22)="NO","",$M22)</f>
        <v/>
      </c>
      <c r="F22" s="9" t="inlineStr">
        <is>
          <t>De Grange Concha, Louis</t>
        </is>
      </c>
      <c r="G22" s="9" t="inlineStr">
        <is>
          <t>Louis</t>
        </is>
      </c>
      <c r="H22" s="9" t="inlineStr">
        <is>
          <t>De Grange</t>
        </is>
      </c>
      <c r="I22" s="9" t="inlineStr">
        <is>
          <t>Concha</t>
        </is>
      </c>
      <c r="J22" s="16" t="inlineStr">
        <is>
          <t>NO</t>
        </is>
      </c>
      <c r="K22" s="9" t="inlineStr">
        <is>
          <t>Biministro de Obras Publicas, Transporte y Telecomunicaciones</t>
        </is>
      </c>
      <c r="L22" s="9" t="n"/>
      <c r="M22" s="10" t="inlineStr">
        <is>
          <t>VIP</t>
        </is>
      </c>
      <c r="N22" s="10">
        <f>IF(AND(UPPER($M22)="VIP",UPPER($J22)&lt;&gt;"NO",$F22&lt;&gt;""),"SI","NO")</f>
        <v/>
      </c>
      <c r="O22" s="10">
        <f>IF(UPPER($J22)="SI","🟢",IF(UPPER($J22)="NO","🔴","🟡"))</f>
        <v/>
      </c>
      <c r="P22" s="10" t="inlineStr"/>
    </row>
    <row r="23" ht="18" customHeight="1">
      <c r="A23" s="12">
        <f>IF(COUNTA(C23:K23)=0,"",ROW()-1)</f>
        <v/>
      </c>
      <c r="B23" s="12">
        <f>IF($F23&lt;&gt;"",$A23,"")</f>
        <v/>
      </c>
      <c r="C23" s="13" t="inlineStr">
        <is>
          <t>OPA</t>
        </is>
      </c>
      <c r="D23" s="13" t="inlineStr">
        <is>
          <t>Ministro</t>
        </is>
      </c>
      <c r="E23" s="14">
        <f>IF(UPPER($J23)="NO","",$M23)</f>
        <v/>
      </c>
      <c r="F23" s="13" t="inlineStr">
        <is>
          <t>Parot Donoso, Catalina</t>
        </is>
      </c>
      <c r="G23" s="13" t="inlineStr">
        <is>
          <t>Catalina</t>
        </is>
      </c>
      <c r="H23" s="13" t="inlineStr">
        <is>
          <t>Parot</t>
        </is>
      </c>
      <c r="I23" s="13" t="inlineStr">
        <is>
          <t>Donoso</t>
        </is>
      </c>
      <c r="J23" s="15" t="inlineStr">
        <is>
          <t>PENDIENTE</t>
        </is>
      </c>
      <c r="K23" s="13" t="inlineStr">
        <is>
          <t>Ministra de Bienes Nacionales</t>
        </is>
      </c>
      <c r="L23" s="13" t="n"/>
      <c r="M23" s="14" t="inlineStr">
        <is>
          <t>VIP</t>
        </is>
      </c>
      <c r="N23" s="14">
        <f>IF(AND(UPPER($M23)="VIP",UPPER($J23)&lt;&gt;"NO",$F23&lt;&gt;""),"SI","NO")</f>
        <v/>
      </c>
      <c r="O23" s="14">
        <f>IF(UPPER($J23)="SI","🟢",IF(UPPER($J23)="NO","🔴","🟡"))</f>
        <v/>
      </c>
      <c r="P23" s="14" t="inlineStr">
        <is>
          <t>A29</t>
        </is>
      </c>
    </row>
    <row r="24" ht="18" customHeight="1">
      <c r="A24" s="8">
        <f>IF(COUNTA(C24:K24)=0,"",ROW()-1)</f>
        <v/>
      </c>
      <c r="B24" s="8">
        <f>IF($F24&lt;&gt;"",$A24,"")</f>
        <v/>
      </c>
      <c r="C24" s="9" t="inlineStr">
        <is>
          <t>OPA</t>
        </is>
      </c>
      <c r="D24" s="9" t="inlineStr">
        <is>
          <t>Ministro</t>
        </is>
      </c>
      <c r="E24" s="10">
        <f>IF(UPPER($J24)="NO","",$M24)</f>
        <v/>
      </c>
      <c r="F24" s="9" t="inlineStr">
        <is>
          <t>Rincón González, Ximena</t>
        </is>
      </c>
      <c r="G24" s="9" t="inlineStr">
        <is>
          <t>Ximena</t>
        </is>
      </c>
      <c r="H24" s="9" t="inlineStr">
        <is>
          <t>Rincón</t>
        </is>
      </c>
      <c r="I24" s="9" t="inlineStr">
        <is>
          <t>González</t>
        </is>
      </c>
      <c r="J24" s="15" t="inlineStr">
        <is>
          <t>NO</t>
        </is>
      </c>
      <c r="K24" s="9" t="inlineStr">
        <is>
          <t>Ministra de Energía</t>
        </is>
      </c>
      <c r="L24" s="9" t="n"/>
      <c r="M24" s="10" t="inlineStr">
        <is>
          <t>VIP</t>
        </is>
      </c>
      <c r="N24" s="10">
        <f>IF(AND(UPPER($M24)="VIP",UPPER($J24)&lt;&gt;"NO",$F24&lt;&gt;""),"SI","NO")</f>
        <v/>
      </c>
      <c r="O24" s="10">
        <f>IF(UPPER($J24)="SI","🟢",IF(UPPER($J24)="NO","🔴","🟡"))</f>
        <v/>
      </c>
      <c r="P24" s="10" t="inlineStr"/>
    </row>
    <row r="25" ht="18" customHeight="1">
      <c r="A25" s="12">
        <f>IF(COUNTA(C25:K25)=0,"",ROW()-1)</f>
        <v/>
      </c>
      <c r="B25" s="12">
        <f>IF($F25&lt;&gt;"",$A25,"")</f>
        <v/>
      </c>
      <c r="C25" s="13" t="inlineStr">
        <is>
          <t>OPA</t>
        </is>
      </c>
      <c r="D25" s="13" t="inlineStr">
        <is>
          <t>Ministro</t>
        </is>
      </c>
      <c r="E25" s="14">
        <f>IF(UPPER($J25)="NO","",$M25)</f>
        <v/>
      </c>
      <c r="F25" s="13" t="inlineStr">
        <is>
          <t>Toledo Echegaray, Francisca</t>
        </is>
      </c>
      <c r="G25" s="13" t="inlineStr">
        <is>
          <t>Francisca</t>
        </is>
      </c>
      <c r="H25" s="13" t="inlineStr">
        <is>
          <t>Toledo</t>
        </is>
      </c>
      <c r="I25" s="13" t="inlineStr">
        <is>
          <t>Echegaray</t>
        </is>
      </c>
      <c r="J25" s="16" t="inlineStr">
        <is>
          <t>NO</t>
        </is>
      </c>
      <c r="K25" s="13" t="inlineStr">
        <is>
          <t>Ministra del Medio Ambiente</t>
        </is>
      </c>
      <c r="L25" s="13" t="n"/>
      <c r="M25" s="14" t="inlineStr">
        <is>
          <t>VIP</t>
        </is>
      </c>
      <c r="N25" s="14">
        <f>IF(AND(UPPER($M25)="VIP",UPPER($J25)&lt;&gt;"NO",$F25&lt;&gt;""),"SI","NO")</f>
        <v/>
      </c>
      <c r="O25" s="14">
        <f>IF(UPPER($J25)="SI","🟢",IF(UPPER($J25)="NO","🔴","🟡"))</f>
        <v/>
      </c>
      <c r="P25" s="14" t="inlineStr"/>
    </row>
    <row r="26" ht="18" customHeight="1">
      <c r="A26" s="8">
        <f>IF(COUNTA(C26:K26)=0,"",ROW()-1)</f>
        <v/>
      </c>
      <c r="B26" s="8">
        <f>IF($F26&lt;&gt;"",$A26,"")</f>
        <v/>
      </c>
      <c r="C26" s="9" t="inlineStr">
        <is>
          <t>OPA</t>
        </is>
      </c>
      <c r="D26" s="9" t="inlineStr">
        <is>
          <t>Ministro</t>
        </is>
      </c>
      <c r="E26" s="10">
        <f>IF(UPPER($J26)="NO","",$M26)</f>
        <v/>
      </c>
      <c r="F26" s="9" t="inlineStr">
        <is>
          <t>Undurruga Gazitúa, Francisco</t>
        </is>
      </c>
      <c r="G26" s="9" t="inlineStr">
        <is>
          <t>Francisco</t>
        </is>
      </c>
      <c r="H26" s="9" t="inlineStr">
        <is>
          <t>Undurruga</t>
        </is>
      </c>
      <c r="I26" s="9" t="inlineStr">
        <is>
          <t>Gazitúa</t>
        </is>
      </c>
      <c r="J26" s="15" t="inlineStr">
        <is>
          <t>PENDIENTE</t>
        </is>
      </c>
      <c r="K26" s="9" t="inlineStr">
        <is>
          <t>Ministro de las Culturas, las Artes y el Patrimonio</t>
        </is>
      </c>
      <c r="L26" s="9" t="n"/>
      <c r="M26" s="10" t="inlineStr">
        <is>
          <t>VIP</t>
        </is>
      </c>
      <c r="N26" s="10">
        <f>IF(AND(UPPER($M26)="VIP",UPPER($J26)&lt;&gt;"NO",$F26&lt;&gt;""),"SI","NO")</f>
        <v/>
      </c>
      <c r="O26" s="10">
        <f>IF(UPPER($J26)="SI","🟢",IF(UPPER($J26)="NO","🔴","🟡"))</f>
        <v/>
      </c>
      <c r="P26" s="10" t="inlineStr">
        <is>
          <t>A16</t>
        </is>
      </c>
    </row>
    <row r="27" ht="18" customHeight="1">
      <c r="A27" s="12">
        <f>IF(COUNTA(C27:K27)=0,"",ROW()-1)</f>
        <v/>
      </c>
      <c r="B27" s="12">
        <f>IF($F27&lt;&gt;"",$A27,"")</f>
        <v/>
      </c>
      <c r="C27" s="13" t="inlineStr">
        <is>
          <t>OPA</t>
        </is>
      </c>
      <c r="D27" s="13" t="inlineStr">
        <is>
          <t>Ministro</t>
        </is>
      </c>
      <c r="E27" s="14">
        <f>IF(UPPER($J27)="NO","",$M27)</f>
        <v/>
      </c>
      <c r="F27" s="13" t="inlineStr">
        <is>
          <t>Lincolao Gates, Ximena</t>
        </is>
      </c>
      <c r="G27" s="13" t="inlineStr">
        <is>
          <t>Ximena</t>
        </is>
      </c>
      <c r="H27" s="13" t="inlineStr">
        <is>
          <t>Lincolao</t>
        </is>
      </c>
      <c r="I27" s="13" t="inlineStr">
        <is>
          <t>Gates</t>
        </is>
      </c>
      <c r="J27" s="16" t="inlineStr">
        <is>
          <t>NO</t>
        </is>
      </c>
      <c r="K27" s="13" t="inlineStr">
        <is>
          <t>Ministra de Ciencia, Tecnología, Conocimiento e Innovación</t>
        </is>
      </c>
      <c r="L27" s="13" t="n"/>
      <c r="M27" s="14" t="inlineStr">
        <is>
          <t>VIP</t>
        </is>
      </c>
      <c r="N27" s="14">
        <f>IF(AND(UPPER($M27)="VIP",UPPER($J27)&lt;&gt;"NO",$F27&lt;&gt;""),"SI","NO")</f>
        <v/>
      </c>
      <c r="O27" s="14">
        <f>IF(UPPER($J27)="SI","🟢",IF(UPPER($J27)="NO","🔴","🟡"))</f>
        <v/>
      </c>
      <c r="P27" s="14" t="inlineStr"/>
    </row>
    <row r="28" ht="18" customHeight="1">
      <c r="A28" s="8">
        <f>IF(COUNTA(C28:K28)=0,"",ROW()-1)</f>
        <v/>
      </c>
      <c r="B28" s="8">
        <f>IF($F28&lt;&gt;"",$A28,"")</f>
        <v/>
      </c>
      <c r="C28" s="9" t="inlineStr">
        <is>
          <t>OPA</t>
        </is>
      </c>
      <c r="D28" s="9" t="inlineStr">
        <is>
          <t>Ministro</t>
        </is>
      </c>
      <c r="E28" s="10">
        <f>IF(UPPER($J28)="NO","",$M28)</f>
        <v/>
      </c>
      <c r="F28" s="9" t="inlineStr">
        <is>
          <t>Burgos Varela, Jorge</t>
        </is>
      </c>
      <c r="G28" s="9" t="inlineStr">
        <is>
          <t>Jorge</t>
        </is>
      </c>
      <c r="H28" s="9" t="inlineStr">
        <is>
          <t>Burgos</t>
        </is>
      </c>
      <c r="I28" s="9" t="inlineStr">
        <is>
          <t>Varela</t>
        </is>
      </c>
      <c r="J28" s="16" t="inlineStr">
        <is>
          <t>NO</t>
        </is>
      </c>
      <c r="K28" s="9" t="inlineStr">
        <is>
          <t>Ex Ministro de Defensa Nacional</t>
        </is>
      </c>
      <c r="L28" s="9" t="n"/>
      <c r="M28" s="10" t="inlineStr">
        <is>
          <t>VIP</t>
        </is>
      </c>
      <c r="N28" s="10">
        <f>IF(AND(UPPER($M28)="VIP",UPPER($J28)&lt;&gt;"NO",$F28&lt;&gt;""),"SI","NO")</f>
        <v/>
      </c>
      <c r="O28" s="10">
        <f>IF(UPPER($J28)="SI","🟢",IF(UPPER($J28)="NO","🔴","🟡"))</f>
        <v/>
      </c>
      <c r="P28" s="10" t="inlineStr"/>
    </row>
    <row r="29" ht="18" customHeight="1">
      <c r="A29" s="12">
        <f>IF(COUNTA(C29:K29)=0,"",ROW()-1)</f>
        <v/>
      </c>
      <c r="B29" s="12">
        <f>IF($F29&lt;&gt;"",$A29,"")</f>
        <v/>
      </c>
      <c r="C29" s="13" t="inlineStr">
        <is>
          <t>OPA</t>
        </is>
      </c>
      <c r="D29" s="13" t="inlineStr">
        <is>
          <t>Ministro</t>
        </is>
      </c>
      <c r="E29" s="14">
        <f>IF(UPPER($J29)="NO","",$M29)</f>
        <v/>
      </c>
      <c r="F29" s="13" t="inlineStr">
        <is>
          <t>Fernández Allende, Maya</t>
        </is>
      </c>
      <c r="G29" s="13" t="inlineStr">
        <is>
          <t>Maya</t>
        </is>
      </c>
      <c r="H29" s="13" t="inlineStr">
        <is>
          <t>Fernández</t>
        </is>
      </c>
      <c r="I29" s="13" t="inlineStr">
        <is>
          <t>Allende</t>
        </is>
      </c>
      <c r="J29" s="15" t="inlineStr">
        <is>
          <t>PENDIENTE</t>
        </is>
      </c>
      <c r="K29" s="13" t="inlineStr">
        <is>
          <t>Ex Ministra de Defensa Nacional</t>
        </is>
      </c>
      <c r="L29" s="13" t="n"/>
      <c r="M29" s="14" t="inlineStr">
        <is>
          <t>VIP</t>
        </is>
      </c>
      <c r="N29" s="14">
        <f>IF(AND(UPPER($M29)="VIP",UPPER($J29)&lt;&gt;"NO",$F29&lt;&gt;""),"SI","NO")</f>
        <v/>
      </c>
      <c r="O29" s="14">
        <f>IF(UPPER($J29)="SI","🟢",IF(UPPER($J29)="NO","🔴","🟡"))</f>
        <v/>
      </c>
      <c r="P29" s="14" t="inlineStr">
        <is>
          <t>A30</t>
        </is>
      </c>
    </row>
    <row r="30" ht="18" customHeight="1">
      <c r="A30" s="8">
        <f>IF(COUNTA(C30:K30)=0,"",ROW()-1)</f>
        <v/>
      </c>
      <c r="B30" s="8">
        <f>IF($F30&lt;&gt;"",$A30,"")</f>
        <v/>
      </c>
      <c r="C30" s="9" t="inlineStr">
        <is>
          <t>OPA</t>
        </is>
      </c>
      <c r="D30" s="9" t="inlineStr">
        <is>
          <t>Ministro</t>
        </is>
      </c>
      <c r="E30" s="10">
        <f>IF(UPPER($J30)="NO","",$M30)</f>
        <v/>
      </c>
      <c r="F30" s="9" t="inlineStr">
        <is>
          <t>Delpiano Puelma, Adriana</t>
        </is>
      </c>
      <c r="G30" s="9" t="inlineStr">
        <is>
          <t>Adriana</t>
        </is>
      </c>
      <c r="H30" s="9" t="inlineStr">
        <is>
          <t>Delpiano</t>
        </is>
      </c>
      <c r="I30" s="9" t="inlineStr">
        <is>
          <t>Puelma</t>
        </is>
      </c>
      <c r="J30" s="15" t="inlineStr">
        <is>
          <t>PENDIENTE</t>
        </is>
      </c>
      <c r="K30" s="9" t="inlineStr">
        <is>
          <t>Ex Ministra de Defensa Nacional</t>
        </is>
      </c>
      <c r="L30" s="9" t="n"/>
      <c r="M30" s="10" t="inlineStr">
        <is>
          <t>VIP</t>
        </is>
      </c>
      <c r="N30" s="10">
        <f>IF(AND(UPPER($M30)="VIP",UPPER($J30)&lt;&gt;"NO",$F30&lt;&gt;""),"SI","NO")</f>
        <v/>
      </c>
      <c r="O30" s="10">
        <f>IF(UPPER($J30)="SI","🟢",IF(UPPER($J30)="NO","🔴","🟡"))</f>
        <v/>
      </c>
      <c r="P30" s="10" t="inlineStr">
        <is>
          <t>A15</t>
        </is>
      </c>
    </row>
    <row r="31" ht="18" customHeight="1">
      <c r="A31" s="12">
        <f>IF(COUNTA(C31:K31)=0,"",ROW()-1)</f>
        <v/>
      </c>
      <c r="B31" s="12">
        <f>IF($F31&lt;&gt;"",$A31,"")</f>
        <v/>
      </c>
      <c r="C31" s="13" t="inlineStr">
        <is>
          <t>OPA</t>
        </is>
      </c>
      <c r="D31" s="13" t="inlineStr">
        <is>
          <t>Excelentísima</t>
        </is>
      </c>
      <c r="E31" s="14">
        <f>IF(UPPER($J31)="NO","",$M31)</f>
        <v/>
      </c>
      <c r="F31" s="13" t="inlineStr">
        <is>
          <t>El Ghali, Kenza</t>
        </is>
      </c>
      <c r="G31" s="13" t="inlineStr">
        <is>
          <t>Kenza</t>
        </is>
      </c>
      <c r="H31" s="13" t="inlineStr">
        <is>
          <t>El Ghali</t>
        </is>
      </c>
      <c r="I31" s="13" t="n"/>
      <c r="J31" s="16" t="inlineStr">
        <is>
          <t>NO</t>
        </is>
      </c>
      <c r="K31" s="13" t="inlineStr">
        <is>
          <t>Embajador de Marruecos</t>
        </is>
      </c>
      <c r="L31" s="13" t="n"/>
      <c r="M31" s="14" t="inlineStr">
        <is>
          <t>VIP</t>
        </is>
      </c>
      <c r="N31" s="14">
        <f>IF(AND(UPPER($M31)="VIP",UPPER($J31)&lt;&gt;"NO",$F31&lt;&gt;""),"SI","NO")</f>
        <v/>
      </c>
      <c r="O31" s="14">
        <f>IF(UPPER($J31)="SI","🟢",IF(UPPER($J31)="NO","🔴","🟡"))</f>
        <v/>
      </c>
      <c r="P31" s="14" t="inlineStr"/>
    </row>
    <row r="32" ht="18" customHeight="1">
      <c r="A32" s="8">
        <f>IF(COUNTA(C32:K32)=0,"",ROW()-1)</f>
        <v/>
      </c>
      <c r="B32" s="8">
        <f>IF($F32&lt;&gt;"",$A32,"")</f>
        <v/>
      </c>
      <c r="C32" s="9" t="inlineStr">
        <is>
          <t>OPA</t>
        </is>
      </c>
      <c r="D32" s="9" t="inlineStr">
        <is>
          <t>Excelentísima</t>
        </is>
      </c>
      <c r="E32" s="10">
        <f>IF(UPPER($J32)="NO","",$M32)</f>
        <v/>
      </c>
      <c r="F32" s="9" t="inlineStr">
        <is>
          <t>Soares Pacheco, Paulo</t>
        </is>
      </c>
      <c r="G32" s="9" t="inlineStr">
        <is>
          <t>Paulo</t>
        </is>
      </c>
      <c r="H32" s="9" t="inlineStr">
        <is>
          <t>Soares</t>
        </is>
      </c>
      <c r="I32" s="9" t="inlineStr">
        <is>
          <t>Pacheco</t>
        </is>
      </c>
      <c r="J32" s="15" t="inlineStr">
        <is>
          <t>NO</t>
        </is>
      </c>
      <c r="K32" s="9" t="inlineStr">
        <is>
          <t>Embajador de Brasil en Chile</t>
        </is>
      </c>
      <c r="L32" s="9" t="n"/>
      <c r="M32" s="10" t="inlineStr">
        <is>
          <t>VIP</t>
        </is>
      </c>
      <c r="N32" s="10">
        <f>IF(AND(UPPER($M32)="VIP",UPPER($J32)&lt;&gt;"NO",$F32&lt;&gt;""),"SI","NO")</f>
        <v/>
      </c>
      <c r="O32" s="10">
        <f>IF(UPPER($J32)="SI","🟢",IF(UPPER($J32)="NO","🔴","🟡"))</f>
        <v/>
      </c>
      <c r="P32" s="10" t="inlineStr"/>
    </row>
    <row r="33" ht="18" customHeight="1">
      <c r="A33" s="12">
        <f>IF(COUNTA(C33:K33)=0,"",ROW()-1)</f>
        <v/>
      </c>
      <c r="B33" s="12">
        <f>IF($F33&lt;&gt;"",$A33,"")</f>
        <v/>
      </c>
      <c r="C33" s="13" t="inlineStr">
        <is>
          <t>OPA</t>
        </is>
      </c>
      <c r="D33" s="13" t="inlineStr">
        <is>
          <t>Excelentísima</t>
        </is>
      </c>
      <c r="E33" s="14">
        <f>IF(UPPER($J33)="NO","",$M33)</f>
        <v/>
      </c>
      <c r="F33" s="13" t="inlineStr">
        <is>
          <t>Qingbao, Niu</t>
        </is>
      </c>
      <c r="G33" s="13" t="inlineStr">
        <is>
          <t>Niu</t>
        </is>
      </c>
      <c r="H33" s="13" t="inlineStr">
        <is>
          <t>Qingbao</t>
        </is>
      </c>
      <c r="I33" s="13" t="n"/>
      <c r="J33" s="15" t="inlineStr">
        <is>
          <t>PENDIENTE</t>
        </is>
      </c>
      <c r="K33" s="13" t="inlineStr">
        <is>
          <t>Embajador de la República Popular China en Chile</t>
        </is>
      </c>
      <c r="L33" s="13" t="n"/>
      <c r="M33" s="14" t="inlineStr">
        <is>
          <t>VIP</t>
        </is>
      </c>
      <c r="N33" s="14">
        <f>IF(AND(UPPER($M33)="VIP",UPPER($J33)&lt;&gt;"NO",$F33&lt;&gt;""),"SI","NO")</f>
        <v/>
      </c>
      <c r="O33" s="14">
        <f>IF(UPPER($J33)="SI","🟢",IF(UPPER($J33)="NO","🔴","🟡"))</f>
        <v/>
      </c>
      <c r="P33" s="14" t="inlineStr">
        <is>
          <t>A31</t>
        </is>
      </c>
    </row>
    <row r="34" ht="18" customHeight="1">
      <c r="A34" s="8">
        <f>IF(COUNTA(C34:K34)=0,"",ROW()-1)</f>
        <v/>
      </c>
      <c r="B34" s="8">
        <f>IF($F34&lt;&gt;"",$A34,"")</f>
        <v/>
      </c>
      <c r="C34" s="9" t="inlineStr">
        <is>
          <t>OPA</t>
        </is>
      </c>
      <c r="D34" s="9" t="inlineStr">
        <is>
          <t>Excelentísima</t>
        </is>
      </c>
      <c r="E34" s="10">
        <f>IF(UPPER($J34)="NO","",$M34)</f>
        <v/>
      </c>
      <c r="F34" s="9" t="inlineStr">
        <is>
          <t>Kotkajarvi, Johanna</t>
        </is>
      </c>
      <c r="G34" s="9" t="inlineStr">
        <is>
          <t>Johanna</t>
        </is>
      </c>
      <c r="H34" s="9" t="inlineStr">
        <is>
          <t>Kotkajarvi</t>
        </is>
      </c>
      <c r="I34" s="9" t="n"/>
      <c r="J34" s="15" t="inlineStr">
        <is>
          <t>PENDIENTE</t>
        </is>
      </c>
      <c r="K34" s="9" t="inlineStr">
        <is>
          <t>Embajadora de Finlandia en Chile</t>
        </is>
      </c>
      <c r="L34" s="9" t="n"/>
      <c r="M34" s="10" t="inlineStr">
        <is>
          <t>VIP</t>
        </is>
      </c>
      <c r="N34" s="10">
        <f>IF(AND(UPPER($M34)="VIP",UPPER($J34)&lt;&gt;"NO",$F34&lt;&gt;""),"SI","NO")</f>
        <v/>
      </c>
      <c r="O34" s="10">
        <f>IF(UPPER($J34)="SI","🟢",IF(UPPER($J34)="NO","🔴","🟡"))</f>
        <v/>
      </c>
      <c r="P34" s="10" t="inlineStr">
        <is>
          <t>A14</t>
        </is>
      </c>
    </row>
    <row r="35" ht="18" customHeight="1">
      <c r="A35" s="12">
        <f>IF(COUNTA(C35:K35)=0,"",ROW()-1)</f>
        <v/>
      </c>
      <c r="B35" s="12">
        <f>IF($F35&lt;&gt;"",$A35,"")</f>
        <v/>
      </c>
      <c r="C35" s="13" t="inlineStr">
        <is>
          <t>OPA</t>
        </is>
      </c>
      <c r="D35" s="13" t="inlineStr">
        <is>
          <t>Excelentísima</t>
        </is>
      </c>
      <c r="E35" s="14">
        <f>IF(UPPER($J35)="NO","",$M35)</f>
        <v/>
      </c>
      <c r="F35" s="13" t="inlineStr">
        <is>
          <t>Biagiotti, Valeria</t>
        </is>
      </c>
      <c r="G35" s="13" t="inlineStr">
        <is>
          <t>Valeria</t>
        </is>
      </c>
      <c r="H35" s="13" t="inlineStr">
        <is>
          <t>Biagiotti</t>
        </is>
      </c>
      <c r="I35" s="13" t="n"/>
      <c r="J35" s="15" t="inlineStr">
        <is>
          <t>PENDIENTE</t>
        </is>
      </c>
      <c r="K35" s="13" t="inlineStr">
        <is>
          <t>Embajadora de Italia en Chile</t>
        </is>
      </c>
      <c r="L35" s="13" t="n"/>
      <c r="M35" s="14" t="inlineStr">
        <is>
          <t>VIP</t>
        </is>
      </c>
      <c r="N35" s="14">
        <f>IF(AND(UPPER($M35)="VIP",UPPER($J35)&lt;&gt;"NO",$F35&lt;&gt;""),"SI","NO")</f>
        <v/>
      </c>
      <c r="O35" s="14">
        <f>IF(UPPER($J35)="SI","🟢",IF(UPPER($J35)="NO","🔴","🟡"))</f>
        <v/>
      </c>
      <c r="P35" s="14" t="inlineStr">
        <is>
          <t>A32</t>
        </is>
      </c>
    </row>
    <row r="36" ht="18" customHeight="1">
      <c r="A36" s="8">
        <f>IF(COUNTA(C36:K36)=0,"",ROW()-1)</f>
        <v/>
      </c>
      <c r="B36" s="8">
        <f>IF($F36&lt;&gt;"",$A36,"")</f>
        <v/>
      </c>
      <c r="C36" s="9" t="inlineStr">
        <is>
          <t>OPA</t>
        </is>
      </c>
      <c r="D36" s="9" t="inlineStr">
        <is>
          <t>Excelentísima</t>
        </is>
      </c>
      <c r="E36" s="10">
        <f>IF(UPPER($J36)="NO","",$M36)</f>
        <v/>
      </c>
      <c r="F36" s="9" t="inlineStr">
        <is>
          <t>Jae Kim, Hak</t>
        </is>
      </c>
      <c r="G36" s="9" t="inlineStr">
        <is>
          <t>Hak</t>
        </is>
      </c>
      <c r="H36" s="9" t="inlineStr">
        <is>
          <t>Jae Kim</t>
        </is>
      </c>
      <c r="I36" s="9" t="n"/>
      <c r="J36" s="16" t="inlineStr">
        <is>
          <t>NO</t>
        </is>
      </c>
      <c r="K36" s="9" t="inlineStr">
        <is>
          <t>Embajadora de Corea en Chile</t>
        </is>
      </c>
      <c r="L36" s="9" t="n"/>
      <c r="M36" s="10" t="inlineStr">
        <is>
          <t>VIP</t>
        </is>
      </c>
      <c r="N36" s="10">
        <f>IF(AND(UPPER($M36)="VIP",UPPER($J36)&lt;&gt;"NO",$F36&lt;&gt;""),"SI","NO")</f>
        <v/>
      </c>
      <c r="O36" s="10">
        <f>IF(UPPER($J36)="SI","🟢",IF(UPPER($J36)="NO","🔴","🟡"))</f>
        <v/>
      </c>
      <c r="P36" s="10" t="inlineStr"/>
    </row>
    <row r="37" ht="18" customHeight="1">
      <c r="A37" s="12">
        <f>IF(COUNTA(C37:K37)=0,"",ROW()-1)</f>
        <v/>
      </c>
      <c r="B37" s="12">
        <f>IF($F37&lt;&gt;"",$A37,"")</f>
        <v/>
      </c>
      <c r="C37" s="13" t="inlineStr">
        <is>
          <t>OPA</t>
        </is>
      </c>
      <c r="D37" s="13" t="inlineStr">
        <is>
          <t>Excelentísima</t>
        </is>
      </c>
      <c r="E37" s="14">
        <f>IF(UPPER($J37)="NO","",$M37)</f>
        <v/>
      </c>
      <c r="F37" s="13" t="inlineStr">
        <is>
          <t>Moreno Rodriguez, Laura</t>
        </is>
      </c>
      <c r="G37" s="13" t="inlineStr">
        <is>
          <t>Laura</t>
        </is>
      </c>
      <c r="H37" s="13" t="inlineStr">
        <is>
          <t>Moreno</t>
        </is>
      </c>
      <c r="I37" s="13" t="inlineStr">
        <is>
          <t>Rodriguez</t>
        </is>
      </c>
      <c r="J37" s="15" t="inlineStr">
        <is>
          <t>NO</t>
        </is>
      </c>
      <c r="K37" s="13" t="inlineStr">
        <is>
          <t>Embajadora de Mexico en Chile</t>
        </is>
      </c>
      <c r="L37" s="13" t="n"/>
      <c r="M37" s="14" t="inlineStr">
        <is>
          <t>VIP</t>
        </is>
      </c>
      <c r="N37" s="14">
        <f>IF(AND(UPPER($M37)="VIP",UPPER($J37)&lt;&gt;"NO",$F37&lt;&gt;""),"SI","NO")</f>
        <v/>
      </c>
      <c r="O37" s="14">
        <f>IF(UPPER($J37)="SI","🟢",IF(UPPER($J37)="NO","🔴","🟡"))</f>
        <v/>
      </c>
      <c r="P37" s="14" t="inlineStr"/>
    </row>
    <row r="38" ht="18" customHeight="1">
      <c r="A38" s="8">
        <f>IF(COUNTA(C38:K38)=0,"",ROW()-1)</f>
        <v/>
      </c>
      <c r="B38" s="8">
        <f>IF($F38&lt;&gt;"",$A38,"")</f>
        <v/>
      </c>
      <c r="C38" s="9" t="inlineStr">
        <is>
          <t>OPA</t>
        </is>
      </c>
      <c r="D38" s="9" t="inlineStr">
        <is>
          <t>Excelentísima</t>
        </is>
      </c>
      <c r="E38" s="10">
        <f>IF(UPPER($J38)="NO","",$M38)</f>
        <v/>
      </c>
      <c r="F38" s="9" t="inlineStr">
        <is>
          <t>Faurie, Jorge</t>
        </is>
      </c>
      <c r="G38" s="9" t="inlineStr">
        <is>
          <t>Jorge</t>
        </is>
      </c>
      <c r="H38" s="9" t="inlineStr">
        <is>
          <t>Faurie</t>
        </is>
      </c>
      <c r="I38" s="9" t="n"/>
      <c r="J38" s="16" t="inlineStr">
        <is>
          <t>NO</t>
        </is>
      </c>
      <c r="K38" s="9" t="inlineStr">
        <is>
          <t>Embajador de Argentina en Chile</t>
        </is>
      </c>
      <c r="L38" s="9" t="n"/>
      <c r="M38" s="10" t="inlineStr">
        <is>
          <t>VIP</t>
        </is>
      </c>
      <c r="N38" s="10">
        <f>IF(AND(UPPER($M38)="VIP",UPPER($J38)&lt;&gt;"NO",$F38&lt;&gt;""),"SI","NO")</f>
        <v/>
      </c>
      <c r="O38" s="10">
        <f>IF(UPPER($J38)="SI","🟢",IF(UPPER($J38)="NO","🔴","🟡"))</f>
        <v/>
      </c>
      <c r="P38" s="10" t="inlineStr"/>
    </row>
    <row r="39" ht="18" customHeight="1">
      <c r="A39" s="12">
        <f>IF(COUNTA(C39:K39)=0,"",ROW()-1)</f>
        <v/>
      </c>
      <c r="B39" s="12">
        <f>IF($F39&lt;&gt;"",$A39,"")</f>
        <v/>
      </c>
      <c r="C39" s="13" t="inlineStr">
        <is>
          <t>OPA</t>
        </is>
      </c>
      <c r="D39" s="13" t="inlineStr">
        <is>
          <t>Excelentísima</t>
        </is>
      </c>
      <c r="E39" s="14">
        <f>IF(UPPER($J39)="NO","",$M39)</f>
        <v/>
      </c>
      <c r="F39" s="13" t="inlineStr">
        <is>
          <t>Barrit Martin, Andrew James</t>
        </is>
      </c>
      <c r="G39" s="13" t="inlineStr">
        <is>
          <t>Andrew James</t>
        </is>
      </c>
      <c r="H39" s="13" t="inlineStr">
        <is>
          <t>Barrit</t>
        </is>
      </c>
      <c r="I39" s="13" t="inlineStr">
        <is>
          <t>Martin</t>
        </is>
      </c>
      <c r="J39" s="15" t="inlineStr">
        <is>
          <t>PENDIENTE</t>
        </is>
      </c>
      <c r="K39" s="13" t="inlineStr">
        <is>
          <t>Embajador de Australia en Chile</t>
        </is>
      </c>
      <c r="L39" s="13" t="n"/>
      <c r="M39" s="14" t="inlineStr">
        <is>
          <t>VIP</t>
        </is>
      </c>
      <c r="N39" s="14">
        <f>IF(AND(UPPER($M39)="VIP",UPPER($J39)&lt;&gt;"NO",$F39&lt;&gt;""),"SI","NO")</f>
        <v/>
      </c>
      <c r="O39" s="14">
        <f>IF(UPPER($J39)="SI","🟢",IF(UPPER($J39)="NO","🔴","🟡"))</f>
        <v/>
      </c>
      <c r="P39" s="14" t="inlineStr">
        <is>
          <t>A13</t>
        </is>
      </c>
    </row>
    <row r="40" ht="18" customHeight="1">
      <c r="A40" s="8">
        <f>IF(COUNTA(C40:K40)=0,"",ROW()-1)</f>
        <v/>
      </c>
      <c r="B40" s="8">
        <f>IF($F40&lt;&gt;"",$A40,"")</f>
        <v/>
      </c>
      <c r="C40" s="9" t="inlineStr">
        <is>
          <t>OPA</t>
        </is>
      </c>
      <c r="D40" s="9" t="inlineStr">
        <is>
          <t>Excelentísima</t>
        </is>
      </c>
      <c r="E40" s="10">
        <f>IF(UPPER($J40)="NO","",$M40)</f>
        <v/>
      </c>
      <c r="F40" s="9" t="inlineStr">
        <is>
          <t>Rogeau, Cyrille</t>
        </is>
      </c>
      <c r="G40" s="9" t="inlineStr">
        <is>
          <t>Cyrille</t>
        </is>
      </c>
      <c r="H40" s="9" t="inlineStr">
        <is>
          <t>Rogeau</t>
        </is>
      </c>
      <c r="I40" s="9" t="n"/>
      <c r="J40" s="11" t="inlineStr">
        <is>
          <t>NO</t>
        </is>
      </c>
      <c r="K40" s="9" t="inlineStr">
        <is>
          <t>Embajador de Francia en Chile</t>
        </is>
      </c>
      <c r="L40" s="9" t="n"/>
      <c r="M40" s="10" t="inlineStr">
        <is>
          <t>VIP</t>
        </is>
      </c>
      <c r="N40" s="10">
        <f>IF(AND(UPPER($M40)="VIP",UPPER($J40)&lt;&gt;"NO",$F40&lt;&gt;""),"SI","NO")</f>
        <v/>
      </c>
      <c r="O40" s="10">
        <f>IF(UPPER($J40)="SI","🟢",IF(UPPER($J40)="NO","🔴","🟡"))</f>
        <v/>
      </c>
      <c r="P40" s="10" t="inlineStr"/>
    </row>
    <row r="41" ht="18" customHeight="1">
      <c r="A41" s="12">
        <f>IF(COUNTA(C41:K41)=0,"",ROW()-1)</f>
        <v/>
      </c>
      <c r="B41" s="12">
        <f>IF($F41&lt;&gt;"",$A41,"")</f>
        <v/>
      </c>
      <c r="C41" s="13" t="inlineStr">
        <is>
          <t>OPA</t>
        </is>
      </c>
      <c r="D41" s="13" t="inlineStr">
        <is>
          <t>Excelentísima</t>
        </is>
      </c>
      <c r="E41" s="14">
        <f>IF(UPPER($J41)="NO","",$M41)</f>
        <v/>
      </c>
      <c r="F41" s="13" t="inlineStr">
        <is>
          <t>Courtny, Daniela</t>
        </is>
      </c>
      <c r="G41" s="13" t="inlineStr">
        <is>
          <t>Daniela</t>
        </is>
      </c>
      <c r="H41" s="13" t="inlineStr">
        <is>
          <t>Rigoli</t>
        </is>
      </c>
      <c r="I41" s="13" t="n"/>
      <c r="J41" s="16" t="inlineStr">
        <is>
          <t>NO</t>
        </is>
      </c>
      <c r="K41" s="13" t="inlineStr">
        <is>
          <t>Embajador de Nueva Zelandia en Chile</t>
        </is>
      </c>
      <c r="L41" s="13" t="n"/>
      <c r="M41" s="14" t="inlineStr">
        <is>
          <t>VIP</t>
        </is>
      </c>
      <c r="N41" s="14">
        <f>IF(AND(UPPER($M41)="VIP",UPPER($J41)&lt;&gt;"NO",$F41&lt;&gt;""),"SI","NO")</f>
        <v/>
      </c>
      <c r="O41" s="14">
        <f>IF(UPPER($J41)="SI","🟢",IF(UPPER($J41)="NO","🔴","🟡"))</f>
        <v/>
      </c>
      <c r="P41" s="14" t="inlineStr"/>
    </row>
    <row r="42" ht="18" customHeight="1">
      <c r="A42" s="8">
        <f>IF(COUNTA(C42:K42)=0,"",ROW()-1)</f>
        <v/>
      </c>
      <c r="B42" s="8">
        <f>IF($F42&lt;&gt;"",$A42,"")</f>
        <v/>
      </c>
      <c r="C42" s="9" t="inlineStr">
        <is>
          <t>OPA</t>
        </is>
      </c>
      <c r="D42" s="9" t="inlineStr">
        <is>
          <t>Excelentísima</t>
        </is>
      </c>
      <c r="E42" s="10">
        <f>IF(UPPER($J42)="NO","",$M42)</f>
        <v/>
      </c>
      <c r="F42" s="9" t="inlineStr">
        <is>
          <t>Ihsan Kiziltan, Ahmet</t>
        </is>
      </c>
      <c r="G42" s="9" t="inlineStr">
        <is>
          <t>Ahmet</t>
        </is>
      </c>
      <c r="H42" s="9" t="inlineStr">
        <is>
          <t>Ihsan</t>
        </is>
      </c>
      <c r="I42" s="9" t="inlineStr">
        <is>
          <t>Kiziltan</t>
        </is>
      </c>
      <c r="J42" s="11" t="inlineStr">
        <is>
          <t>SI</t>
        </is>
      </c>
      <c r="K42" s="9" t="inlineStr">
        <is>
          <t>Embajadora de Turquia en Chile</t>
        </is>
      </c>
      <c r="L42" s="9" t="n"/>
      <c r="M42" s="10" t="inlineStr">
        <is>
          <t>VIP</t>
        </is>
      </c>
      <c r="N42" s="10">
        <f>IF(AND(UPPER($M42)="VIP",UPPER($J42)&lt;&gt;"NO",$F42&lt;&gt;""),"SI","NO")</f>
        <v/>
      </c>
      <c r="O42" s="10">
        <f>IF(UPPER($J42)="SI","🟢",IF(UPPER($J42)="NO","🔴","🟡"))</f>
        <v/>
      </c>
      <c r="P42" s="10" t="inlineStr">
        <is>
          <t>A33</t>
        </is>
      </c>
    </row>
    <row r="43" ht="18" customHeight="1">
      <c r="A43" s="12">
        <f>IF(COUNTA(C43:K43)=0,"",ROW()-1)</f>
        <v/>
      </c>
      <c r="B43" s="12">
        <f>IF($F43&lt;&gt;"",$A43,"")</f>
        <v/>
      </c>
      <c r="C43" s="13" t="inlineStr">
        <is>
          <t>OPA</t>
        </is>
      </c>
      <c r="D43" s="13" t="inlineStr">
        <is>
          <t>Excelentísima</t>
        </is>
      </c>
      <c r="E43" s="14">
        <f>IF(UPPER($J43)="NO","",$M43)</f>
        <v/>
      </c>
      <c r="F43" s="13" t="inlineStr">
        <is>
          <t>Fries-gaier, Susanne</t>
        </is>
      </c>
      <c r="G43" s="13" t="inlineStr">
        <is>
          <t>Susanne</t>
        </is>
      </c>
      <c r="H43" s="13" t="inlineStr">
        <is>
          <t>Fries-gaier</t>
        </is>
      </c>
      <c r="I43" s="13" t="n"/>
      <c r="J43" s="16" t="inlineStr">
        <is>
          <t>NO</t>
        </is>
      </c>
      <c r="K43" s="13" t="inlineStr">
        <is>
          <t>Embajadora de Alemania en Chile</t>
        </is>
      </c>
      <c r="L43" s="13" t="n"/>
      <c r="M43" s="14" t="inlineStr">
        <is>
          <t>VIP</t>
        </is>
      </c>
      <c r="N43" s="14">
        <f>IF(AND(UPPER($M43)="VIP",UPPER($J43)&lt;&gt;"NO",$F43&lt;&gt;""),"SI","NO")</f>
        <v/>
      </c>
      <c r="O43" s="14">
        <f>IF(UPPER($J43)="SI","🟢",IF(UPPER($J43)="NO","🔴","🟡"))</f>
        <v/>
      </c>
      <c r="P43" s="14" t="inlineStr"/>
    </row>
    <row r="44" ht="18" customHeight="1">
      <c r="A44" s="8">
        <f>IF(COUNTA(C44:K44)=0,"",ROW()-1)</f>
        <v/>
      </c>
      <c r="B44" s="8">
        <f>IF($F44&lt;&gt;"",$A44,"")</f>
        <v/>
      </c>
      <c r="C44" s="9" t="inlineStr">
        <is>
          <t>OPA</t>
        </is>
      </c>
      <c r="D44" s="9" t="inlineStr">
        <is>
          <t>Excelentísima</t>
        </is>
      </c>
      <c r="E44" s="10">
        <f>IF(UPPER($J44)="NO","",$M44)</f>
        <v/>
      </c>
      <c r="F44" s="9" t="inlineStr">
        <is>
          <t>Guanumen Parra, Sebastián</t>
        </is>
      </c>
      <c r="G44" s="9" t="inlineStr">
        <is>
          <t>Sebastián</t>
        </is>
      </c>
      <c r="H44" s="9" t="inlineStr">
        <is>
          <t>Guanumen</t>
        </is>
      </c>
      <c r="I44" s="9" t="inlineStr">
        <is>
          <t>Parra</t>
        </is>
      </c>
      <c r="J44" s="11" t="inlineStr">
        <is>
          <t>SI</t>
        </is>
      </c>
      <c r="K44" s="9" t="inlineStr">
        <is>
          <t>Embajador de Colombia en Chile</t>
        </is>
      </c>
      <c r="L44" s="9" t="n"/>
      <c r="M44" s="10" t="inlineStr">
        <is>
          <t>VIP</t>
        </is>
      </c>
      <c r="N44" s="10">
        <f>IF(AND(UPPER($M44)="VIP",UPPER($J44)&lt;&gt;"NO",$F44&lt;&gt;""),"SI","NO")</f>
        <v/>
      </c>
      <c r="O44" s="10">
        <f>IF(UPPER($J44)="SI","🟢",IF(UPPER($J44)="NO","🔴","🟡"))</f>
        <v/>
      </c>
      <c r="P44" s="10" t="inlineStr">
        <is>
          <t>A12</t>
        </is>
      </c>
    </row>
    <row r="45" ht="18" customHeight="1">
      <c r="A45" s="12">
        <f>IF(COUNTA(C45:K45)=0,"",ROW()-1)</f>
        <v/>
      </c>
      <c r="B45" s="12">
        <f>IF($F45&lt;&gt;"",$A45,"")</f>
        <v/>
      </c>
      <c r="C45" s="13" t="inlineStr">
        <is>
          <t>OPA</t>
        </is>
      </c>
      <c r="D45" s="13" t="inlineStr">
        <is>
          <t>Excelentísima</t>
        </is>
      </c>
      <c r="E45" s="14">
        <f>IF(UPPER($J45)="NO","",$M45)</f>
        <v/>
      </c>
      <c r="F45" s="13" t="inlineStr">
        <is>
          <t>Guay Guay, Karolina Linda</t>
        </is>
      </c>
      <c r="G45" s="13" t="inlineStr">
        <is>
          <t>Karolina Linda</t>
        </is>
      </c>
      <c r="H45" s="13" t="inlineStr">
        <is>
          <t>Guay</t>
        </is>
      </c>
      <c r="I45" s="13" t="inlineStr">
        <is>
          <t>Guay</t>
        </is>
      </c>
      <c r="J45" s="11" t="inlineStr">
        <is>
          <t>SI</t>
        </is>
      </c>
      <c r="K45" s="13" t="inlineStr">
        <is>
          <t>Embajadora de Canadá en Chile</t>
        </is>
      </c>
      <c r="L45" s="13" t="n"/>
      <c r="M45" s="14" t="inlineStr">
        <is>
          <t>VIP</t>
        </is>
      </c>
      <c r="N45" s="14">
        <f>IF(AND(UPPER($M45)="VIP",UPPER($J45)&lt;&gt;"NO",$F45&lt;&gt;""),"SI","NO")</f>
        <v/>
      </c>
      <c r="O45" s="14">
        <f>IF(UPPER($J45)="SI","🟢",IF(UPPER($J45)="NO","🔴","🟡"))</f>
        <v/>
      </c>
      <c r="P45" s="14" t="inlineStr">
        <is>
          <t>A34</t>
        </is>
      </c>
    </row>
    <row r="46" ht="18" customHeight="1">
      <c r="A46" s="8">
        <f>IF(COUNTA(C46:K46)=0,"",ROW()-1)</f>
        <v/>
      </c>
      <c r="B46" s="8">
        <f>IF($F46&lt;&gt;"",$A46,"")</f>
        <v/>
      </c>
      <c r="C46" s="9" t="inlineStr">
        <is>
          <t>OPA</t>
        </is>
      </c>
      <c r="D46" s="9" t="inlineStr">
        <is>
          <t>Excelentísima</t>
        </is>
      </c>
      <c r="E46" s="10">
        <f>IF(UPPER($J46)="NO","",$M46)</f>
        <v/>
      </c>
      <c r="F46" s="9" t="inlineStr">
        <is>
          <t>Pollen Nilsen, Per</t>
        </is>
      </c>
      <c r="G46" s="9" t="inlineStr">
        <is>
          <t>Per</t>
        </is>
      </c>
      <c r="H46" s="9" t="inlineStr">
        <is>
          <t>Pollen</t>
        </is>
      </c>
      <c r="I46" s="9" t="inlineStr">
        <is>
          <t>Nilsen</t>
        </is>
      </c>
      <c r="J46" s="15" t="inlineStr">
        <is>
          <t>PENDIENTE</t>
        </is>
      </c>
      <c r="K46" s="9" t="inlineStr">
        <is>
          <t>Embajador de Noruega en Chile</t>
        </is>
      </c>
      <c r="L46" s="9" t="n"/>
      <c r="M46" s="10" t="inlineStr">
        <is>
          <t>VIP</t>
        </is>
      </c>
      <c r="N46" s="10">
        <f>IF(AND(UPPER($M46)="VIP",UPPER($J46)&lt;&gt;"NO",$F46&lt;&gt;""),"SI","NO")</f>
        <v/>
      </c>
      <c r="O46" s="10">
        <f>IF(UPPER($J46)="SI","🟢",IF(UPPER($J46)="NO","🔴","🟡"))</f>
        <v/>
      </c>
      <c r="P46" s="10" t="inlineStr">
        <is>
          <t>A11</t>
        </is>
      </c>
    </row>
    <row r="47" ht="18" customHeight="1">
      <c r="A47" s="12">
        <f>IF(COUNTA(C47:K47)=0,"",ROW()-1)</f>
        <v/>
      </c>
      <c r="B47" s="12">
        <f>IF($F47&lt;&gt;"",$A47,"")</f>
        <v/>
      </c>
      <c r="C47" s="13" t="inlineStr">
        <is>
          <t>OPA</t>
        </is>
      </c>
      <c r="D47" s="13" t="inlineStr">
        <is>
          <t>Excelentísima</t>
        </is>
      </c>
      <c r="E47" s="14">
        <f>IF(UPPER($J47)="NO","",$M47)</f>
        <v/>
      </c>
      <c r="F47" s="13" t="inlineStr">
        <is>
          <t>Rocanova Rodríguez, Ana Inés</t>
        </is>
      </c>
      <c r="G47" s="13" t="inlineStr">
        <is>
          <t>Ana Inés</t>
        </is>
      </c>
      <c r="H47" s="13" t="inlineStr">
        <is>
          <t>Rocanova</t>
        </is>
      </c>
      <c r="I47" s="13" t="inlineStr">
        <is>
          <t>Rodríguez</t>
        </is>
      </c>
      <c r="J47" s="16" t="inlineStr">
        <is>
          <t>NO</t>
        </is>
      </c>
      <c r="K47" s="13" t="inlineStr">
        <is>
          <t>Embajadora de la República Oriental del Uruguay en Chile</t>
        </is>
      </c>
      <c r="L47" s="13" t="n"/>
      <c r="M47" s="14" t="inlineStr">
        <is>
          <t>VIP</t>
        </is>
      </c>
      <c r="N47" s="14">
        <f>IF(AND(UPPER($M47)="VIP",UPPER($J47)&lt;&gt;"NO",$F47&lt;&gt;""),"SI","NO")</f>
        <v/>
      </c>
      <c r="O47" s="14">
        <f>IF(UPPER($J47)="SI","🟢",IF(UPPER($J47)="NO","🔴","🟡"))</f>
        <v/>
      </c>
      <c r="P47" s="14" t="inlineStr"/>
    </row>
    <row r="48" ht="18" customHeight="1">
      <c r="A48" s="8">
        <f>IF(COUNTA(C48:K48)=0,"",ROW()-1)</f>
        <v/>
      </c>
      <c r="B48" s="8">
        <f>IF($F48&lt;&gt;"",$A48,"")</f>
        <v/>
      </c>
      <c r="C48" s="9" t="inlineStr">
        <is>
          <t>OPA</t>
        </is>
      </c>
      <c r="D48" s="9" t="inlineStr">
        <is>
          <t>Excelentísima</t>
        </is>
      </c>
      <c r="E48" s="10">
        <f>IF(UPPER($J48)="NO","",$M48)</f>
        <v/>
      </c>
      <c r="F48" s="9" t="inlineStr">
        <is>
          <t>Schaapveld E/v Merks, Elke</t>
        </is>
      </c>
      <c r="G48" s="9" t="inlineStr">
        <is>
          <t>Elke</t>
        </is>
      </c>
      <c r="H48" s="9" t="inlineStr">
        <is>
          <t>Schaapveld</t>
        </is>
      </c>
      <c r="I48" s="9" t="inlineStr">
        <is>
          <t>E/v Merks</t>
        </is>
      </c>
      <c r="J48" s="11" t="inlineStr">
        <is>
          <t>SI</t>
        </is>
      </c>
      <c r="K48" s="9" t="inlineStr">
        <is>
          <t>Embajadora de los Países Bajos en Chile</t>
        </is>
      </c>
      <c r="L48" s="9" t="n"/>
      <c r="M48" s="10" t="inlineStr">
        <is>
          <t>VIP</t>
        </is>
      </c>
      <c r="N48" s="10">
        <f>IF(AND(UPPER($M48)="VIP",UPPER($J48)&lt;&gt;"NO",$F48&lt;&gt;""),"SI","NO")</f>
        <v/>
      </c>
      <c r="O48" s="10">
        <f>IF(UPPER($J48)="SI","🟢",IF(UPPER($J48)="NO","🔴","🟡"))</f>
        <v/>
      </c>
      <c r="P48" s="10" t="inlineStr">
        <is>
          <t>A35</t>
        </is>
      </c>
    </row>
    <row r="49" ht="18" customHeight="1">
      <c r="A49" s="12">
        <f>IF(COUNTA(C49:K49)=0,"",ROW()-1)</f>
        <v/>
      </c>
      <c r="B49" s="12">
        <f>IF($F49&lt;&gt;"",$A49,"")</f>
        <v/>
      </c>
      <c r="C49" s="13" t="inlineStr">
        <is>
          <t>OPA</t>
        </is>
      </c>
      <c r="D49" s="13" t="inlineStr">
        <is>
          <t>Excelentísima</t>
        </is>
      </c>
      <c r="E49" s="14">
        <f>IF(UPPER($J49)="NO","",$M49)</f>
        <v/>
      </c>
      <c r="F49" s="13" t="inlineStr">
        <is>
          <t>Andrade Abdo, Lotty Farah</t>
        </is>
      </c>
      <c r="G49" s="13" t="inlineStr">
        <is>
          <t>Lotty Farah</t>
        </is>
      </c>
      <c r="H49" s="13" t="inlineStr">
        <is>
          <t>Andrade</t>
        </is>
      </c>
      <c r="I49" s="13" t="inlineStr">
        <is>
          <t>Abdo</t>
        </is>
      </c>
      <c r="J49" s="15" t="inlineStr">
        <is>
          <t>PENDIENTE</t>
        </is>
      </c>
      <c r="K49" s="13" t="inlineStr">
        <is>
          <t>Embajadora de Ecuador en Chile</t>
        </is>
      </c>
      <c r="L49" s="13" t="n"/>
      <c r="M49" s="14" t="inlineStr">
        <is>
          <t>VIP</t>
        </is>
      </c>
      <c r="N49" s="14">
        <f>IF(AND(UPPER($M49)="VIP",UPPER($J49)&lt;&gt;"NO",$F49&lt;&gt;""),"SI","NO")</f>
        <v/>
      </c>
      <c r="O49" s="14">
        <f>IF(UPPER($J49)="SI","🟢",IF(UPPER($J49)="NO","🔴","🟡"))</f>
        <v/>
      </c>
      <c r="P49" s="14" t="inlineStr">
        <is>
          <t>A10</t>
        </is>
      </c>
    </row>
    <row r="50" ht="18" customHeight="1">
      <c r="A50" s="8">
        <f>IF(COUNTA(C50:K50)=0,"",ROW()-1)</f>
        <v/>
      </c>
      <c r="B50" s="8">
        <f>IF($F50&lt;&gt;"",$A50,"")</f>
        <v/>
      </c>
      <c r="C50" s="9" t="inlineStr">
        <is>
          <t>OPA</t>
        </is>
      </c>
      <c r="D50" s="9" t="inlineStr">
        <is>
          <t>Excelentísima</t>
        </is>
      </c>
      <c r="E50" s="10">
        <f>IF(UPPER($J50)="NO","",$M50)</f>
        <v/>
      </c>
      <c r="F50" s="9" t="inlineStr">
        <is>
          <t>Camino Cannock, Peter</t>
        </is>
      </c>
      <c r="G50" s="9" t="inlineStr">
        <is>
          <t>Peter</t>
        </is>
      </c>
      <c r="H50" s="9" t="inlineStr">
        <is>
          <t>Camino</t>
        </is>
      </c>
      <c r="I50" s="9" t="inlineStr">
        <is>
          <t>Cannock</t>
        </is>
      </c>
      <c r="J50" s="16" t="inlineStr">
        <is>
          <t>NO</t>
        </is>
      </c>
      <c r="K50" s="9" t="inlineStr">
        <is>
          <t>Embajador de Perú en Chile</t>
        </is>
      </c>
      <c r="L50" s="9" t="n"/>
      <c r="M50" s="10" t="inlineStr">
        <is>
          <t>VIP</t>
        </is>
      </c>
      <c r="N50" s="10">
        <f>IF(AND(UPPER($M50)="VIP",UPPER($J50)&lt;&gt;"NO",$F50&lt;&gt;""),"SI","NO")</f>
        <v/>
      </c>
      <c r="O50" s="10">
        <f>IF(UPPER($J50)="SI","🟢",IF(UPPER($J50)="NO","🔴","🟡"))</f>
        <v/>
      </c>
      <c r="P50" s="10" t="inlineStr"/>
    </row>
    <row r="51" ht="18" customHeight="1">
      <c r="A51" s="12">
        <f>IF(COUNTA(C51:K51)=0,"",ROW()-1)</f>
        <v/>
      </c>
      <c r="B51" s="12">
        <f>IF($F51&lt;&gt;"",$A51,"")</f>
        <v/>
      </c>
      <c r="C51" s="13" t="inlineStr">
        <is>
          <t>OPA</t>
        </is>
      </c>
      <c r="D51" s="13" t="inlineStr">
        <is>
          <t>Excelentísima</t>
        </is>
      </c>
      <c r="E51" s="14">
        <f>IF(UPPER($J51)="NO","",$M51)</f>
        <v/>
      </c>
      <c r="F51" s="13" t="inlineStr">
        <is>
          <t>Oroz Ulibarri, Laura</t>
        </is>
      </c>
      <c r="G51" s="13" t="inlineStr">
        <is>
          <t>Laura</t>
        </is>
      </c>
      <c r="H51" s="13" t="inlineStr">
        <is>
          <t>Oroz</t>
        </is>
      </c>
      <c r="I51" s="13" t="inlineStr">
        <is>
          <t>Ulibarri</t>
        </is>
      </c>
      <c r="J51" s="11" t="inlineStr">
        <is>
          <t>SI</t>
        </is>
      </c>
      <c r="K51" s="13" t="inlineStr">
        <is>
          <t>Embajadora de España en Chile</t>
        </is>
      </c>
      <c r="L51" s="13" t="n"/>
      <c r="M51" s="14" t="inlineStr">
        <is>
          <t>VIP</t>
        </is>
      </c>
      <c r="N51" s="14">
        <f>IF(AND(UPPER($M51)="VIP",UPPER($J51)&lt;&gt;"NO",$F51&lt;&gt;""),"SI","NO")</f>
        <v/>
      </c>
      <c r="O51" s="14">
        <f>IF(UPPER($J51)="SI","🟢",IF(UPPER($J51)="NO","🔴","🟡"))</f>
        <v/>
      </c>
      <c r="P51" s="14" t="inlineStr">
        <is>
          <t>A36</t>
        </is>
      </c>
    </row>
    <row r="52" ht="18" customHeight="1">
      <c r="A52" s="8">
        <f>IF(COUNTA(C52:K52)=0,"",ROW()-1)</f>
        <v/>
      </c>
      <c r="B52" s="8">
        <f>IF($F52&lt;&gt;"",$A52,"")</f>
        <v/>
      </c>
      <c r="C52" s="9" t="inlineStr">
        <is>
          <t>OPA</t>
        </is>
      </c>
      <c r="D52" s="9" t="inlineStr">
        <is>
          <t>Excelentísima</t>
        </is>
      </c>
      <c r="E52" s="10">
        <f>IF(UPPER($J52)="NO","",$M52)</f>
        <v/>
      </c>
      <c r="F52" s="9" t="inlineStr">
        <is>
          <t>Sone, Kenko</t>
        </is>
      </c>
      <c r="G52" s="9" t="inlineStr">
        <is>
          <t>Sone</t>
        </is>
      </c>
      <c r="H52" s="9" t="inlineStr">
        <is>
          <t>Kenko</t>
        </is>
      </c>
      <c r="I52" s="9" t="n"/>
      <c r="J52" s="11" t="inlineStr">
        <is>
          <t>SI</t>
        </is>
      </c>
      <c r="K52" s="9" t="inlineStr">
        <is>
          <t>Embajadora de Japón en Chile</t>
        </is>
      </c>
      <c r="L52" s="9" t="n"/>
      <c r="M52" s="10" t="inlineStr">
        <is>
          <t>VIP</t>
        </is>
      </c>
      <c r="N52" s="10">
        <f>IF(AND(UPPER($M52)="VIP",UPPER($J52)&lt;&gt;"NO",$F52&lt;&gt;""),"SI","NO")</f>
        <v/>
      </c>
      <c r="O52" s="10">
        <f>IF(UPPER($J52)="SI","🟢",IF(UPPER($J52)="NO","🔴","🟡"))</f>
        <v/>
      </c>
      <c r="P52" s="10" t="inlineStr">
        <is>
          <t>A9</t>
        </is>
      </c>
    </row>
    <row r="53" ht="18" customHeight="1">
      <c r="A53" s="12">
        <f>IF(COUNTA(C53:K53)=0,"",ROW()-1)</f>
        <v/>
      </c>
      <c r="B53" s="12">
        <f>IF($F53&lt;&gt;"",$A53,"")</f>
        <v/>
      </c>
      <c r="C53" s="13" t="inlineStr">
        <is>
          <t>OPA</t>
        </is>
      </c>
      <c r="D53" s="13" t="inlineStr">
        <is>
          <t>Excelentísima</t>
        </is>
      </c>
      <c r="E53" s="14">
        <f>IF(UPPER($J53)="NO","",$M53)</f>
        <v/>
      </c>
      <c r="F53" s="13" t="inlineStr">
        <is>
          <t>Wiklund, Tomás</t>
        </is>
      </c>
      <c r="G53" s="13" t="inlineStr">
        <is>
          <t>Eva Sofia</t>
        </is>
      </c>
      <c r="H53" s="13" t="inlineStr">
        <is>
          <t>Karlberg</t>
        </is>
      </c>
      <c r="I53" s="13" t="n"/>
      <c r="J53" s="16" t="inlineStr">
        <is>
          <t>NO</t>
        </is>
      </c>
      <c r="K53" s="13" t="inlineStr">
        <is>
          <t>Embajador del Reino de Suecia en Chile</t>
        </is>
      </c>
      <c r="L53" s="13" t="n"/>
      <c r="M53" s="14" t="inlineStr">
        <is>
          <t>VIP</t>
        </is>
      </c>
      <c r="N53" s="14">
        <f>IF(AND(UPPER($M53)="VIP",UPPER($J53)&lt;&gt;"NO",$F53&lt;&gt;""),"SI","NO")</f>
        <v/>
      </c>
      <c r="O53" s="14">
        <f>IF(UPPER($J53)="SI","🟢",IF(UPPER($J53)="NO","🔴","🟡"))</f>
        <v/>
      </c>
      <c r="P53" s="14" t="inlineStr"/>
    </row>
    <row r="54" ht="18" customHeight="1">
      <c r="A54" s="8">
        <f>IF(COUNTA(C54:K54)=0,"",ROW()-1)</f>
        <v/>
      </c>
      <c r="B54" s="8">
        <f>IF($F54&lt;&gt;"",$A54,"")</f>
        <v/>
      </c>
      <c r="C54" s="9" t="inlineStr">
        <is>
          <t>OPA</t>
        </is>
      </c>
      <c r="D54" s="9" t="inlineStr">
        <is>
          <t>Excelentísima</t>
        </is>
      </c>
      <c r="E54" s="10">
        <f>IF(UPPER($J54)="NO","",$M54)</f>
        <v/>
      </c>
      <c r="F54" s="9" t="inlineStr">
        <is>
          <t>Judd, Brandon</t>
        </is>
      </c>
      <c r="G54" s="9" t="inlineStr">
        <is>
          <t>Brandon</t>
        </is>
      </c>
      <c r="H54" s="9" t="inlineStr">
        <is>
          <t>Judd</t>
        </is>
      </c>
      <c r="I54" s="9" t="n"/>
      <c r="J54" s="16" t="inlineStr">
        <is>
          <t>NO</t>
        </is>
      </c>
      <c r="K54" s="9" t="inlineStr">
        <is>
          <t>Embajador de Estados Unidos de América en Chile</t>
        </is>
      </c>
      <c r="L54" s="9" t="n"/>
      <c r="M54" s="10" t="inlineStr">
        <is>
          <t>VIP</t>
        </is>
      </c>
      <c r="N54" s="10">
        <f>IF(AND(UPPER($M54)="VIP",UPPER($J54)&lt;&gt;"NO",$F54&lt;&gt;""),"SI","NO")</f>
        <v/>
      </c>
      <c r="O54" s="10">
        <f>IF(UPPER($J54)="SI","🟢",IF(UPPER($J54)="NO","🔴","🟡"))</f>
        <v/>
      </c>
      <c r="P54" s="10" t="inlineStr"/>
    </row>
    <row r="55" ht="18" customHeight="1">
      <c r="A55" s="12">
        <f>IF(COUNTA(C55:K55)=0,"",ROW()-1)</f>
        <v/>
      </c>
      <c r="B55" s="12">
        <f>IF($F55&lt;&gt;"",$A55,"")</f>
        <v/>
      </c>
      <c r="C55" s="13" t="inlineStr">
        <is>
          <t>OPA</t>
        </is>
      </c>
      <c r="D55" s="13" t="inlineStr">
        <is>
          <t>Excelentísima</t>
        </is>
      </c>
      <c r="E55" s="14">
        <f>IF(UPPER($J55)="NO","",$M55)</f>
        <v/>
      </c>
      <c r="F55" s="13" t="inlineStr">
        <is>
          <t>Lewi, Peleg</t>
        </is>
      </c>
      <c r="G55" s="13" t="inlineStr">
        <is>
          <t>Peleg</t>
        </is>
      </c>
      <c r="H55" s="13" t="inlineStr">
        <is>
          <t>Lewi</t>
        </is>
      </c>
      <c r="I55" s="13" t="n"/>
      <c r="J55" s="11" t="inlineStr">
        <is>
          <t>SI</t>
        </is>
      </c>
      <c r="K55" s="13" t="inlineStr">
        <is>
          <t>Embajadora de Israel en Chile</t>
        </is>
      </c>
      <c r="L55" s="13" t="n"/>
      <c r="M55" s="14" t="inlineStr">
        <is>
          <t>VIP</t>
        </is>
      </c>
      <c r="N55" s="14">
        <f>IF(AND(UPPER($M55)="VIP",UPPER($J55)&lt;&gt;"NO",$F55&lt;&gt;""),"SI","NO")</f>
        <v/>
      </c>
      <c r="O55" s="14">
        <f>IF(UPPER($J55)="SI","🟢",IF(UPPER($J55)="NO","🔴","🟡"))</f>
        <v/>
      </c>
      <c r="P55" s="14" t="inlineStr">
        <is>
          <t>A37</t>
        </is>
      </c>
    </row>
    <row r="56" ht="18" customHeight="1">
      <c r="A56" s="8">
        <f>IF(COUNTA(C56:K56)=0,"",ROW()-1)</f>
        <v/>
      </c>
      <c r="B56" s="8">
        <f>IF($F56&lt;&gt;"",$A56,"")</f>
        <v/>
      </c>
      <c r="C56" s="9" t="inlineStr">
        <is>
          <t>OPA</t>
        </is>
      </c>
      <c r="D56" s="9" t="inlineStr">
        <is>
          <t>Excelentísima</t>
        </is>
      </c>
      <c r="E56" s="10">
        <f>IF(UPPER($J56)="NO","",$M56)</f>
        <v/>
      </c>
      <c r="F56" s="9" t="inlineStr">
        <is>
          <t>Concar, David</t>
        </is>
      </c>
      <c r="G56" s="9" t="inlineStr">
        <is>
          <t>David</t>
        </is>
      </c>
      <c r="H56" s="9" t="inlineStr">
        <is>
          <t>Concar</t>
        </is>
      </c>
      <c r="I56" s="9" t="n"/>
      <c r="J56" s="16" t="inlineStr">
        <is>
          <t>NO</t>
        </is>
      </c>
      <c r="K56" s="9" t="inlineStr">
        <is>
          <t>Embajador del Reino Unido de Gran Bretaña e Irlanda del Norte en Chile</t>
        </is>
      </c>
      <c r="L56" s="9" t="n"/>
      <c r="M56" s="10" t="inlineStr">
        <is>
          <t>VIP</t>
        </is>
      </c>
      <c r="N56" s="10">
        <f>IF(AND(UPPER($M56)="VIP",UPPER($J56)&lt;&gt;"NO",$F56&lt;&gt;""),"SI","NO")</f>
        <v/>
      </c>
      <c r="O56" s="10">
        <f>IF(UPPER($J56)="SI","🟢",IF(UPPER($J56)="NO","🔴","🟡"))</f>
        <v/>
      </c>
      <c r="P56" s="10" t="inlineStr"/>
    </row>
    <row r="57" ht="18" customHeight="1">
      <c r="A57" s="12">
        <f>IF(COUNTA(C57:K57)=0,"",ROW()-1)</f>
        <v/>
      </c>
      <c r="B57" s="12">
        <f>IF($F57&lt;&gt;"",$A57,"")</f>
        <v/>
      </c>
      <c r="C57" s="13" t="inlineStr">
        <is>
          <t>OPA</t>
        </is>
      </c>
      <c r="D57" s="13" t="inlineStr">
        <is>
          <t>Almirante</t>
        </is>
      </c>
      <c r="E57" s="14">
        <f>IF(UPPER($J57)="NO","",$M57)</f>
        <v/>
      </c>
      <c r="F57" s="13" t="inlineStr">
        <is>
          <t>Larrañaga Martin, Enrique</t>
        </is>
      </c>
      <c r="G57" s="13" t="inlineStr">
        <is>
          <t>Enrique</t>
        </is>
      </c>
      <c r="H57" s="13" t="inlineStr">
        <is>
          <t>Larrañaga</t>
        </is>
      </c>
      <c r="I57" s="13" t="inlineStr">
        <is>
          <t>Martin</t>
        </is>
      </c>
      <c r="J57" s="16" t="inlineStr">
        <is>
          <t>NO</t>
        </is>
      </c>
      <c r="K57" s="13" t="inlineStr">
        <is>
          <t>Ex - Comandante en Jefe de la Armada</t>
        </is>
      </c>
      <c r="L57" s="13" t="n"/>
      <c r="M57" s="14" t="inlineStr">
        <is>
          <t>VIP</t>
        </is>
      </c>
      <c r="N57" s="14">
        <f>IF(AND(UPPER($M57)="VIP",UPPER($J57)&lt;&gt;"NO",$F57&lt;&gt;""),"SI","NO")</f>
        <v/>
      </c>
      <c r="O57" s="14">
        <f>IF(UPPER($J57)="SI","🟢",IF(UPPER($J57)="NO","🔴","🟡"))</f>
        <v/>
      </c>
      <c r="P57" s="14" t="inlineStr"/>
    </row>
    <row r="58" ht="18" customHeight="1">
      <c r="A58" s="8">
        <f>IF(COUNTA(C58:K58)=0,"",ROW()-1)</f>
        <v/>
      </c>
      <c r="B58" s="8">
        <f>IF($F58&lt;&gt;"",$A58,"")</f>
        <v/>
      </c>
      <c r="C58" s="9" t="inlineStr">
        <is>
          <t>OPA</t>
        </is>
      </c>
      <c r="D58" s="9" t="inlineStr">
        <is>
          <t>Almirante</t>
        </is>
      </c>
      <c r="E58" s="10">
        <f>IF(UPPER($J58)="NO","",$M58)</f>
        <v/>
      </c>
      <c r="F58" s="9" t="inlineStr">
        <is>
          <t>Leiva Molina, Julio</t>
        </is>
      </c>
      <c r="G58" s="9" t="inlineStr">
        <is>
          <t>Julio</t>
        </is>
      </c>
      <c r="H58" s="9" t="inlineStr">
        <is>
          <t>Leiva</t>
        </is>
      </c>
      <c r="I58" s="9" t="inlineStr">
        <is>
          <t>Molina</t>
        </is>
      </c>
      <c r="J58" s="11" t="inlineStr">
        <is>
          <t>SI</t>
        </is>
      </c>
      <c r="K58" s="9" t="inlineStr">
        <is>
          <t>Ex - Comandante en Jefe de la Armada</t>
        </is>
      </c>
      <c r="L58" s="9" t="n"/>
      <c r="M58" s="10" t="inlineStr">
        <is>
          <t>VIP</t>
        </is>
      </c>
      <c r="N58" s="10">
        <f>IF(AND(UPPER($M58)="VIP",UPPER($J58)&lt;&gt;"NO",$F58&lt;&gt;""),"SI","NO")</f>
        <v/>
      </c>
      <c r="O58" s="10">
        <f>IF(UPPER($J58)="SI","🟢",IF(UPPER($J58)="NO","🔴","🟡"))</f>
        <v/>
      </c>
      <c r="P58" s="10" t="inlineStr">
        <is>
          <t>A8</t>
        </is>
      </c>
    </row>
    <row r="59" ht="18" customHeight="1">
      <c r="A59" s="12">
        <f>IF(COUNTA(C59:K59)=0,"",ROW()-1)</f>
        <v/>
      </c>
      <c r="B59" s="12">
        <f>IF($F59&lt;&gt;"",$A59,"")</f>
        <v/>
      </c>
      <c r="C59" s="13" t="inlineStr">
        <is>
          <t>OPA</t>
        </is>
      </c>
      <c r="D59" s="13" t="inlineStr">
        <is>
          <t>General</t>
        </is>
      </c>
      <c r="E59" s="14">
        <f>IF(UPPER($J59)="NO","",$M59)</f>
        <v/>
      </c>
      <c r="F59" s="13" t="inlineStr">
        <is>
          <t>Varela Sabando, Pedro</t>
        </is>
      </c>
      <c r="G59" s="13" t="inlineStr">
        <is>
          <t>Pedro</t>
        </is>
      </c>
      <c r="H59" s="13" t="inlineStr">
        <is>
          <t>Varela</t>
        </is>
      </c>
      <c r="I59" s="13" t="inlineStr">
        <is>
          <t>Sabando</t>
        </is>
      </c>
      <c r="J59" s="11" t="inlineStr">
        <is>
          <t>SI</t>
        </is>
      </c>
      <c r="K59" s="13" t="inlineStr">
        <is>
          <t>*Comandante en Jefe del Ejército</t>
        </is>
      </c>
      <c r="L59" s="13" t="n"/>
      <c r="M59" s="14" t="inlineStr">
        <is>
          <t>VIP</t>
        </is>
      </c>
      <c r="N59" s="14">
        <f>IF(AND(UPPER($M59)="VIP",UPPER($J59)&lt;&gt;"NO",$F59&lt;&gt;""),"SI","NO")</f>
        <v/>
      </c>
      <c r="O59" s="14">
        <f>IF(UPPER($J59)="SI","🟢",IF(UPPER($J59)="NO","🔴","🟡"))</f>
        <v/>
      </c>
      <c r="P59" s="14" t="inlineStr">
        <is>
          <t>A38</t>
        </is>
      </c>
    </row>
    <row r="60" ht="18" customHeight="1">
      <c r="A60" s="8">
        <f>IF(COUNTA(C60:K60)=0,"",ROW()-1)</f>
        <v/>
      </c>
      <c r="B60" s="8">
        <f>IF($F60&lt;&gt;"",$A60,"")</f>
        <v/>
      </c>
      <c r="C60" s="9" t="inlineStr">
        <is>
          <t>OPA</t>
        </is>
      </c>
      <c r="D60" s="9" t="inlineStr">
        <is>
          <t>General</t>
        </is>
      </c>
      <c r="E60" s="10">
        <f>IF(UPPER($J60)="NO","",$M60)</f>
        <v/>
      </c>
      <c r="F60" s="9" t="inlineStr">
        <is>
          <t>Rodríguez González, Hugo</t>
        </is>
      </c>
      <c r="G60" s="9" t="inlineStr">
        <is>
          <t>Miguel</t>
        </is>
      </c>
      <c r="H60" s="9" t="inlineStr">
        <is>
          <t>Stange</t>
        </is>
      </c>
      <c r="I60" s="9" t="inlineStr">
        <is>
          <t>Muñoz</t>
        </is>
      </c>
      <c r="J60" s="11" t="inlineStr">
        <is>
          <t>SI</t>
        </is>
      </c>
      <c r="K60" s="9" t="inlineStr">
        <is>
          <t>*Comandante en Jefe de la Fuerza Aérea de Chile (S)</t>
        </is>
      </c>
      <c r="L60" s="9" t="n"/>
      <c r="M60" s="10" t="inlineStr">
        <is>
          <t>VIP</t>
        </is>
      </c>
      <c r="N60" s="10">
        <f>IF(AND(UPPER($M60)="VIP",UPPER($J60)&lt;&gt;"NO",$F60&lt;&gt;""),"SI","NO")</f>
        <v/>
      </c>
      <c r="O60" s="10">
        <f>IF(UPPER($J60)="SI","🟢",IF(UPPER($J60)="NO","🔴","🟡"))</f>
        <v/>
      </c>
      <c r="P60" s="10" t="inlineStr">
        <is>
          <t>A7</t>
        </is>
      </c>
    </row>
    <row r="61" ht="18" customHeight="1">
      <c r="A61" s="12">
        <f>IF(COUNTA(C61:K61)=0,"",ROW()-1)</f>
        <v/>
      </c>
      <c r="B61" s="12">
        <f>IF($F61&lt;&gt;"",$A61,"")</f>
        <v/>
      </c>
      <c r="C61" s="13" t="inlineStr">
        <is>
          <t>OPA</t>
        </is>
      </c>
      <c r="D61" s="13" t="inlineStr">
        <is>
          <t>General Director</t>
        </is>
      </c>
      <c r="E61" s="14">
        <f>IF(UPPER($J61)="NO","",$M61)</f>
        <v/>
      </c>
      <c r="F61" s="13" t="inlineStr">
        <is>
          <t>Araya Zapata, Marcelo</t>
        </is>
      </c>
      <c r="G61" s="13" t="inlineStr">
        <is>
          <t>Marcelo</t>
        </is>
      </c>
      <c r="H61" s="13" t="inlineStr">
        <is>
          <t>Araya</t>
        </is>
      </c>
      <c r="I61" s="13" t="inlineStr">
        <is>
          <t>Zapata</t>
        </is>
      </c>
      <c r="J61" s="11" t="inlineStr">
        <is>
          <t>SI</t>
        </is>
      </c>
      <c r="K61" s="13" t="inlineStr">
        <is>
          <t>*General Director de Carabineros de Chile</t>
        </is>
      </c>
      <c r="L61" s="13" t="n"/>
      <c r="M61" s="14" t="inlineStr">
        <is>
          <t>VIP</t>
        </is>
      </c>
      <c r="N61" s="14">
        <f>IF(AND(UPPER($M61)="VIP",UPPER($J61)&lt;&gt;"NO",$F61&lt;&gt;""),"SI","NO")</f>
        <v/>
      </c>
      <c r="O61" s="14">
        <f>IF(UPPER($J61)="SI","🟢",IF(UPPER($J61)="NO","🔴","🟡"))</f>
        <v/>
      </c>
      <c r="P61" s="14" t="inlineStr">
        <is>
          <t>A39</t>
        </is>
      </c>
    </row>
    <row r="62" ht="18" customHeight="1">
      <c r="A62" s="8">
        <f>IF(COUNTA(C62:K62)=0,"",ROW()-1)</f>
        <v/>
      </c>
      <c r="B62" s="8">
        <f>IF($F62&lt;&gt;"",$A62,"")</f>
        <v/>
      </c>
      <c r="C62" s="9" t="inlineStr">
        <is>
          <t>OPA</t>
        </is>
      </c>
      <c r="D62" s="9" t="inlineStr">
        <is>
          <t>Director General</t>
        </is>
      </c>
      <c r="E62" s="10">
        <f>IF(UPPER($J62)="NO","",$M62)</f>
        <v/>
      </c>
      <c r="F62" s="9" t="inlineStr">
        <is>
          <t>Cerna Lozano, Eduardo</t>
        </is>
      </c>
      <c r="G62" s="9" t="inlineStr">
        <is>
          <t>Eduardo</t>
        </is>
      </c>
      <c r="H62" s="9" t="inlineStr">
        <is>
          <t>Cerna</t>
        </is>
      </c>
      <c r="I62" s="9" t="inlineStr">
        <is>
          <t>Lozano</t>
        </is>
      </c>
      <c r="J62" s="15" t="inlineStr">
        <is>
          <t>PENDIENTE</t>
        </is>
      </c>
      <c r="K62" s="9" t="inlineStr">
        <is>
          <t>*Director General de la Policía de Investigaciones de Chile</t>
        </is>
      </c>
      <c r="L62" s="9" t="n"/>
      <c r="M62" s="10" t="inlineStr">
        <is>
          <t>VIP</t>
        </is>
      </c>
      <c r="N62" s="10">
        <f>IF(AND(UPPER($M62)="VIP",UPPER($J62)&lt;&gt;"NO",$F62&lt;&gt;""),"SI","NO")</f>
        <v/>
      </c>
      <c r="O62" s="10">
        <f>IF(UPPER($J62)="SI","🟢",IF(UPPER($J62)="NO","🔴","🟡"))</f>
        <v/>
      </c>
      <c r="P62" s="10" t="inlineStr">
        <is>
          <t>A6</t>
        </is>
      </c>
    </row>
    <row r="63" ht="18" customHeight="1">
      <c r="A63" s="12">
        <f>IF(COUNTA(C63:K63)=0,"",ROW()-1)</f>
        <v/>
      </c>
      <c r="B63" s="12">
        <f>IF($F63&lt;&gt;"",$A63,"")</f>
        <v/>
      </c>
      <c r="C63" s="13" t="inlineStr">
        <is>
          <t>OPA</t>
        </is>
      </c>
      <c r="D63" s="13" t="inlineStr">
        <is>
          <t>Almirante</t>
        </is>
      </c>
      <c r="E63" s="14">
        <f>IF(UPPER($J63)="NO","",$M63)</f>
        <v/>
      </c>
      <c r="F63" s="13" t="inlineStr">
        <is>
          <t>Arancibia Reyes, Jorge Patricio</t>
        </is>
      </c>
      <c r="G63" s="13" t="inlineStr">
        <is>
          <t>Jorge Patricio</t>
        </is>
      </c>
      <c r="H63" s="13" t="inlineStr">
        <is>
          <t>Arancibia</t>
        </is>
      </c>
      <c r="I63" s="13" t="inlineStr">
        <is>
          <t>Reyes</t>
        </is>
      </c>
      <c r="J63" s="16" t="inlineStr">
        <is>
          <t>NO</t>
        </is>
      </c>
      <c r="K63" s="13" t="inlineStr">
        <is>
          <t>Ex - Comandante en Jefe de la Armada</t>
        </is>
      </c>
      <c r="L63" s="13" t="n"/>
      <c r="M63" s="14" t="inlineStr">
        <is>
          <t>VIP</t>
        </is>
      </c>
      <c r="N63" s="14">
        <f>IF(AND(UPPER($M63)="VIP",UPPER($J63)&lt;&gt;"NO",$F63&lt;&gt;""),"SI","NO")</f>
        <v/>
      </c>
      <c r="O63" s="14">
        <f>IF(UPPER($J63)="SI","🟢",IF(UPPER($J63)="NO","🔴","🟡"))</f>
        <v/>
      </c>
      <c r="P63" s="14" t="inlineStr"/>
    </row>
    <row r="64" ht="18" customHeight="1">
      <c r="A64" s="8">
        <f>IF(COUNTA(C64:K64)=0,"",ROW()-1)</f>
        <v/>
      </c>
      <c r="B64" s="8">
        <f>IF($F64&lt;&gt;"",$A64,"")</f>
        <v/>
      </c>
      <c r="C64" s="9" t="inlineStr">
        <is>
          <t>OPA</t>
        </is>
      </c>
      <c r="D64" s="9" t="inlineStr">
        <is>
          <t>Almirante</t>
        </is>
      </c>
      <c r="E64" s="10">
        <f>IF(UPPER($J64)="NO","",$M64)</f>
        <v/>
      </c>
      <c r="F64" s="9" t="inlineStr">
        <is>
          <t>Vergara Villalobos, Miguel Ángel</t>
        </is>
      </c>
      <c r="G64" s="9" t="inlineStr">
        <is>
          <t>Miguel Ángel</t>
        </is>
      </c>
      <c r="H64" s="9" t="inlineStr">
        <is>
          <t>Vergara</t>
        </is>
      </c>
      <c r="I64" s="9" t="inlineStr">
        <is>
          <t>Villalobos</t>
        </is>
      </c>
      <c r="J64" s="16" t="inlineStr">
        <is>
          <t>NO</t>
        </is>
      </c>
      <c r="K64" s="9" t="inlineStr">
        <is>
          <t>Ex - Comandante en Jefe de la Armada</t>
        </is>
      </c>
      <c r="L64" s="9" t="n"/>
      <c r="M64" s="10" t="inlineStr">
        <is>
          <t>VIP</t>
        </is>
      </c>
      <c r="N64" s="10">
        <f>IF(AND(UPPER($M64)="VIP",UPPER($J64)&lt;&gt;"NO",$F64&lt;&gt;""),"SI","NO")</f>
        <v/>
      </c>
      <c r="O64" s="10">
        <f>IF(UPPER($J64)="SI","🟢",IF(UPPER($J64)="NO","🔴","🟡"))</f>
        <v/>
      </c>
      <c r="P64" s="10" t="inlineStr"/>
    </row>
    <row r="65" ht="18" customHeight="1">
      <c r="A65" s="12">
        <f>IF(COUNTA(C65:K65)=0,"",ROW()-1)</f>
        <v/>
      </c>
      <c r="B65" s="12">
        <f>IF($F65&lt;&gt;"",$A65,"")</f>
        <v/>
      </c>
      <c r="C65" s="13" t="inlineStr">
        <is>
          <t>OPA</t>
        </is>
      </c>
      <c r="D65" s="13" t="inlineStr">
        <is>
          <t>Almirante</t>
        </is>
      </c>
      <c r="E65" s="14">
        <f>IF(UPPER($J65)="NO","",$M65)</f>
        <v/>
      </c>
      <c r="F65" s="13" t="inlineStr">
        <is>
          <t>Codina Díaz, Rodolfo</t>
        </is>
      </c>
      <c r="G65" s="13" t="inlineStr">
        <is>
          <t>Rodolfo</t>
        </is>
      </c>
      <c r="H65" s="13" t="inlineStr">
        <is>
          <t>Codina</t>
        </is>
      </c>
      <c r="I65" s="13" t="inlineStr">
        <is>
          <t>Díaz</t>
        </is>
      </c>
      <c r="J65" s="15" t="inlineStr">
        <is>
          <t>PENDIENTE</t>
        </is>
      </c>
      <c r="K65" s="13" t="inlineStr">
        <is>
          <t>Ex - Comandante en Jefe de la Armada</t>
        </is>
      </c>
      <c r="L65" s="13" t="n"/>
      <c r="M65" s="14" t="inlineStr">
        <is>
          <t>VIP</t>
        </is>
      </c>
      <c r="N65" s="14">
        <f>IF(AND(UPPER($M65)="VIP",UPPER($J65)&lt;&gt;"NO",$F65&lt;&gt;""),"SI","NO")</f>
        <v/>
      </c>
      <c r="O65" s="14">
        <f>IF(UPPER($J65)="SI","🟢",IF(UPPER($J65)="NO","🔴","🟡"))</f>
        <v/>
      </c>
      <c r="P65" s="14" t="inlineStr">
        <is>
          <t>A40</t>
        </is>
      </c>
    </row>
    <row r="66" ht="18" customHeight="1">
      <c r="A66" s="8">
        <f>IF(COUNTA(C66:K66)=0,"",ROW()-1)</f>
        <v/>
      </c>
      <c r="B66" s="8">
        <f>IF($F66&lt;&gt;"",$A66,"")</f>
        <v/>
      </c>
      <c r="C66" s="9" t="inlineStr">
        <is>
          <t>OPA</t>
        </is>
      </c>
      <c r="D66" s="9" t="inlineStr">
        <is>
          <t>Almirante</t>
        </is>
      </c>
      <c r="E66" s="10">
        <f>IF(UPPER($J66)="NO","",$M66)</f>
        <v/>
      </c>
      <c r="F66" s="9" t="inlineStr">
        <is>
          <t>González Robles, Edmundo</t>
        </is>
      </c>
      <c r="G66" s="9" t="inlineStr">
        <is>
          <t>Edmundo</t>
        </is>
      </c>
      <c r="H66" s="9" t="inlineStr">
        <is>
          <t>González</t>
        </is>
      </c>
      <c r="I66" s="9" t="inlineStr">
        <is>
          <t>Robles</t>
        </is>
      </c>
      <c r="J66" s="16" t="inlineStr">
        <is>
          <t>NO</t>
        </is>
      </c>
      <c r="K66" s="9" t="inlineStr">
        <is>
          <t>Ex - Comandante en Jefe de la Armada</t>
        </is>
      </c>
      <c r="L66" s="9" t="n"/>
      <c r="M66" s="10" t="inlineStr">
        <is>
          <t>VIP</t>
        </is>
      </c>
      <c r="N66" s="10">
        <f>IF(AND(UPPER($M66)="VIP",UPPER($J66)&lt;&gt;"NO",$F66&lt;&gt;""),"SI","NO")</f>
        <v/>
      </c>
      <c r="O66" s="10">
        <f>IF(UPPER($J66)="SI","🟢",IF(UPPER($J66)="NO","🔴","🟡"))</f>
        <v/>
      </c>
      <c r="P66" s="10" t="inlineStr"/>
    </row>
    <row r="67" ht="18" customHeight="1">
      <c r="A67" s="12">
        <f>IF(COUNTA(C67:K67)=0,"",ROW()-1)</f>
        <v/>
      </c>
      <c r="B67" s="12">
        <f>IF($F67&lt;&gt;"",$A67,"")</f>
        <v/>
      </c>
      <c r="C67" s="13" t="inlineStr">
        <is>
          <t>OPA</t>
        </is>
      </c>
      <c r="D67" s="13" t="inlineStr">
        <is>
          <t>Señora</t>
        </is>
      </c>
      <c r="E67" s="14">
        <f>IF(UPPER($J67)="NO","",$M67)</f>
        <v/>
      </c>
      <c r="F67" s="13" t="inlineStr">
        <is>
          <t>Larrañaga Martin, Marcela</t>
        </is>
      </c>
      <c r="G67" s="13" t="inlineStr">
        <is>
          <t>Marcela</t>
        </is>
      </c>
      <c r="H67" s="13" t="inlineStr">
        <is>
          <t>Larrañaga</t>
        </is>
      </c>
      <c r="I67" s="13" t="inlineStr">
        <is>
          <t>Martin</t>
        </is>
      </c>
      <c r="J67" s="11" t="inlineStr">
        <is>
          <t>SI</t>
        </is>
      </c>
      <c r="K67" s="13" t="inlineStr">
        <is>
          <t>Madrina</t>
        </is>
      </c>
      <c r="L67" s="13" t="n"/>
      <c r="M67" s="14" t="inlineStr">
        <is>
          <t>VIP</t>
        </is>
      </c>
      <c r="N67" s="14">
        <f>IF(AND(UPPER($M67)="VIP",UPPER($J67)&lt;&gt;"NO",$F67&lt;&gt;""),"SI","NO")</f>
        <v/>
      </c>
      <c r="O67" s="14">
        <f>IF(UPPER($J67)="SI","🟢",IF(UPPER($J67)="NO","🔴","🟡"))</f>
        <v/>
      </c>
      <c r="P67" s="14" t="inlineStr">
        <is>
          <t>A5</t>
        </is>
      </c>
    </row>
    <row r="68" ht="18" customHeight="1">
      <c r="A68" s="8">
        <f>IF(COUNTA(C68:K68)=0,"",ROW()-1)</f>
        <v/>
      </c>
      <c r="B68" s="8">
        <f>IF($F68&lt;&gt;"",$A68,"")</f>
        <v/>
      </c>
      <c r="C68" s="9" t="inlineStr">
        <is>
          <t>OPA</t>
        </is>
      </c>
      <c r="D68" s="9" t="inlineStr">
        <is>
          <t>Almirante</t>
        </is>
      </c>
      <c r="E68" s="10">
        <f>IF(UPPER($J68)="NO","",$M68)</f>
        <v/>
      </c>
      <c r="F68" s="9" t="inlineStr">
        <is>
          <t>De la Maza Larraín, Juan Andrés</t>
        </is>
      </c>
      <c r="G68" s="9" t="inlineStr">
        <is>
          <t>Juan Andrés</t>
        </is>
      </c>
      <c r="H68" s="9" t="inlineStr">
        <is>
          <t>De la Maza</t>
        </is>
      </c>
      <c r="I68" s="9" t="inlineStr">
        <is>
          <t>Larraín</t>
        </is>
      </c>
      <c r="J68" s="16" t="inlineStr">
        <is>
          <t>NO</t>
        </is>
      </c>
      <c r="K68" s="9" t="inlineStr">
        <is>
          <t>Ex - Comandante en Jefe de la Armada</t>
        </is>
      </c>
      <c r="L68" s="9" t="n"/>
      <c r="M68" s="10" t="inlineStr">
        <is>
          <t>VIP</t>
        </is>
      </c>
      <c r="N68" s="10">
        <f>IF(AND(UPPER($M68)="VIP",UPPER($J68)&lt;&gt;"NO",$F68&lt;&gt;""),"SI","NO")</f>
        <v/>
      </c>
      <c r="O68" s="10">
        <f>IF(UPPER($J68)="SI","🟢",IF(UPPER($J68)="NO","🔴","🟡"))</f>
        <v/>
      </c>
      <c r="P68" s="10" t="inlineStr"/>
    </row>
    <row r="69" ht="18" customHeight="1">
      <c r="A69" s="12">
        <f>IF(COUNTA(C69:K69)=0,"",ROW()-1)</f>
        <v/>
      </c>
      <c r="B69" s="12">
        <f>IF($F69&lt;&gt;"",$A69,"")</f>
        <v/>
      </c>
      <c r="C69" s="13" t="inlineStr">
        <is>
          <t>OPA</t>
        </is>
      </c>
      <c r="D69" s="13" t="inlineStr">
        <is>
          <t>General</t>
        </is>
      </c>
      <c r="E69" s="14">
        <f>IF(UPPER($J69)="NO","",$M69)</f>
        <v/>
      </c>
      <c r="F69" s="13" t="inlineStr">
        <is>
          <t>Romanini Gutiérrez, Leonardo</t>
        </is>
      </c>
      <c r="G69" s="13" t="inlineStr">
        <is>
          <t>Leonardo</t>
        </is>
      </c>
      <c r="H69" s="13" t="inlineStr">
        <is>
          <t>Romanini</t>
        </is>
      </c>
      <c r="I69" s="13" t="inlineStr">
        <is>
          <t>Gutiérrez</t>
        </is>
      </c>
      <c r="J69" s="11" t="inlineStr">
        <is>
          <t>SI</t>
        </is>
      </c>
      <c r="K69" s="13" t="inlineStr">
        <is>
          <t>Jefe del Estado Mayor Conjunto de las Fuerzas Armadas</t>
        </is>
      </c>
      <c r="L69" s="13" t="n"/>
      <c r="M69" s="14" t="inlineStr">
        <is>
          <t>VIP</t>
        </is>
      </c>
      <c r="N69" s="14">
        <f>IF(AND(UPPER($M69)="VIP",UPPER($J69)&lt;&gt;"NO",$F69&lt;&gt;""),"SI","NO")</f>
        <v/>
      </c>
      <c r="O69" s="14">
        <f>IF(UPPER($J69)="SI","🟢",IF(UPPER($J69)="NO","🔴","🟡"))</f>
        <v/>
      </c>
      <c r="P69" s="14" t="inlineStr">
        <is>
          <t>A41</t>
        </is>
      </c>
    </row>
    <row r="70" ht="18" customHeight="1">
      <c r="A70" s="8">
        <f>IF(COUNTA(C70:K70)=0,"",ROW()-1)</f>
        <v/>
      </c>
      <c r="B70" s="8">
        <f>IF($F70&lt;&gt;"",$A70,"")</f>
        <v/>
      </c>
      <c r="C70" s="9" t="inlineStr">
        <is>
          <t>OPA</t>
        </is>
      </c>
      <c r="D70" s="9" t="inlineStr">
        <is>
          <t>Gobernador</t>
        </is>
      </c>
      <c r="E70" s="10">
        <f>IF(UPPER($J70)="NO","",$M70)</f>
        <v/>
      </c>
      <c r="F70" s="9" t="inlineStr">
        <is>
          <t>Giacaman García, Sergio</t>
        </is>
      </c>
      <c r="G70" s="9" t="inlineStr">
        <is>
          <t>Sergio</t>
        </is>
      </c>
      <c r="H70" s="9" t="inlineStr">
        <is>
          <t>Giacaman</t>
        </is>
      </c>
      <c r="I70" s="9" t="inlineStr">
        <is>
          <t>García</t>
        </is>
      </c>
      <c r="J70" s="11" t="inlineStr">
        <is>
          <t>SI</t>
        </is>
      </c>
      <c r="K70" s="9" t="inlineStr">
        <is>
          <t>Gobernador Región Bio Bio</t>
        </is>
      </c>
      <c r="L70" s="9" t="n"/>
      <c r="M70" s="10" t="inlineStr">
        <is>
          <t>VIP</t>
        </is>
      </c>
      <c r="N70" s="10">
        <f>IF(AND(UPPER($M70)="VIP",UPPER($J70)&lt;&gt;"NO",$F70&lt;&gt;""),"SI","NO")</f>
        <v/>
      </c>
      <c r="O70" s="10">
        <f>IF(UPPER($J70)="SI","🟢",IF(UPPER($J70)="NO","🔴","🟡"))</f>
        <v/>
      </c>
      <c r="P70" s="10" t="inlineStr">
        <is>
          <t>A4</t>
        </is>
      </c>
    </row>
    <row r="71" ht="18" customHeight="1">
      <c r="A71" s="12">
        <f>IF(COUNTA(C71:K71)=0,"",ROW()-1)</f>
        <v/>
      </c>
      <c r="B71" s="12">
        <f>IF($F71&lt;&gt;"",$A71,"")</f>
        <v/>
      </c>
      <c r="C71" s="13" t="inlineStr">
        <is>
          <t>OPA</t>
        </is>
      </c>
      <c r="D71" s="13" t="inlineStr">
        <is>
          <t>Gobernador</t>
        </is>
      </c>
      <c r="E71" s="14">
        <f>IF(UPPER($J71)="NO","",$M71)</f>
        <v/>
      </c>
      <c r="F71" s="13" t="inlineStr">
        <is>
          <t>Flies Añon, Jorge</t>
        </is>
      </c>
      <c r="G71" s="13" t="inlineStr">
        <is>
          <t>Jorge</t>
        </is>
      </c>
      <c r="H71" s="13" t="inlineStr">
        <is>
          <t>Flies</t>
        </is>
      </c>
      <c r="I71" s="13" t="inlineStr">
        <is>
          <t>Añon</t>
        </is>
      </c>
      <c r="J71" s="15" t="inlineStr">
        <is>
          <t>SI</t>
        </is>
      </c>
      <c r="K71" s="13" t="inlineStr">
        <is>
          <t>Gobernador Región de Magallanes</t>
        </is>
      </c>
      <c r="L71" s="13" t="n"/>
      <c r="M71" s="14" t="inlineStr">
        <is>
          <t>VIP</t>
        </is>
      </c>
      <c r="N71" s="14">
        <f>IF(AND(UPPER($M71)="VIP",UPPER($J71)&lt;&gt;"NO",$F71&lt;&gt;""),"SI","NO")</f>
        <v/>
      </c>
      <c r="O71" s="14">
        <f>IF(UPPER($J71)="SI","🟢",IF(UPPER($J71)="NO","🔴","🟡"))</f>
        <v/>
      </c>
      <c r="P71" s="14" t="inlineStr">
        <is>
          <t>A42</t>
        </is>
      </c>
    </row>
    <row r="72" ht="18" customHeight="1">
      <c r="A72" s="8">
        <f>IF(COUNTA(C72:K72)=0,"",ROW()-1)</f>
        <v/>
      </c>
      <c r="B72" s="8">
        <f>IF($F72&lt;&gt;"",$A72,"")</f>
        <v/>
      </c>
      <c r="C72" s="9" t="inlineStr">
        <is>
          <t>OPA</t>
        </is>
      </c>
      <c r="D72" s="9" t="inlineStr">
        <is>
          <t>Delegado Presidencial</t>
        </is>
      </c>
      <c r="E72" s="10">
        <f>IF(UPPER($J72)="NO","",$M72)</f>
        <v/>
      </c>
      <c r="F72" s="9" t="inlineStr">
        <is>
          <t>Anativia Zamora, Julio</t>
        </is>
      </c>
      <c r="G72" s="9" t="inlineStr">
        <is>
          <t>Julio</t>
        </is>
      </c>
      <c r="H72" s="9" t="inlineStr">
        <is>
          <t>Anativia</t>
        </is>
      </c>
      <c r="I72" s="9" t="inlineStr">
        <is>
          <t>Zamora</t>
        </is>
      </c>
      <c r="J72" s="11" t="inlineStr">
        <is>
          <t>SI</t>
        </is>
      </c>
      <c r="K72" s="9" t="inlineStr">
        <is>
          <t>Delegado Presidencial Región de Bio Bio</t>
        </is>
      </c>
      <c r="L72" s="9" t="n"/>
      <c r="M72" s="10" t="inlineStr">
        <is>
          <t>VIP</t>
        </is>
      </c>
      <c r="N72" s="10">
        <f>IF(AND(UPPER($M72)="VIP",UPPER($J72)&lt;&gt;"NO",$F72&lt;&gt;""),"SI","NO")</f>
        <v/>
      </c>
      <c r="O72" s="10">
        <f>IF(UPPER($J72)="SI","🟢",IF(UPPER($J72)="NO","🔴","🟡"))</f>
        <v/>
      </c>
      <c r="P72" s="10" t="inlineStr">
        <is>
          <t>A3</t>
        </is>
      </c>
    </row>
    <row r="73" ht="18" customHeight="1">
      <c r="A73" s="12">
        <f>IF(COUNTA(C73:K73)=0,"",ROW()-1)</f>
        <v/>
      </c>
      <c r="B73" s="12">
        <f>IF($F73&lt;&gt;"",$A73,"")</f>
        <v/>
      </c>
      <c r="C73" s="13" t="inlineStr">
        <is>
          <t>OPA</t>
        </is>
      </c>
      <c r="D73" s="13" t="inlineStr">
        <is>
          <t>Honorable Senador</t>
        </is>
      </c>
      <c r="E73" s="14">
        <f>IF(UPPER($J73)="NO","",$M73)</f>
        <v/>
      </c>
      <c r="F73" s="13" t="inlineStr">
        <is>
          <t>Huenchumilla Jaramillo, Francisco</t>
        </is>
      </c>
      <c r="G73" s="13" t="inlineStr">
        <is>
          <t>Francisco</t>
        </is>
      </c>
      <c r="H73" s="13" t="inlineStr">
        <is>
          <t>Huenchumilla</t>
        </is>
      </c>
      <c r="I73" s="13" t="inlineStr">
        <is>
          <t>Jaramillo</t>
        </is>
      </c>
      <c r="J73" s="16" t="inlineStr">
        <is>
          <t>NO</t>
        </is>
      </c>
      <c r="K73" s="13" t="inlineStr">
        <is>
          <t>Presidente Comisión de Defensa Nacional Cir. 11</t>
        </is>
      </c>
      <c r="L73" s="13" t="n"/>
      <c r="M73" s="14" t="inlineStr">
        <is>
          <t>VIP</t>
        </is>
      </c>
      <c r="N73" s="14">
        <f>IF(AND(UPPER($M73)="VIP",UPPER($J73)&lt;&gt;"NO",$F73&lt;&gt;""),"SI","NO")</f>
        <v/>
      </c>
      <c r="O73" s="14">
        <f>IF(UPPER($J73)="SI","🟢",IF(UPPER($J73)="NO","🔴","🟡"))</f>
        <v/>
      </c>
      <c r="P73" s="14" t="inlineStr"/>
    </row>
    <row r="74" ht="18" customHeight="1">
      <c r="A74" s="8">
        <f>IF(COUNTA(C74:K74)=0,"",ROW()-1)</f>
        <v/>
      </c>
      <c r="B74" s="8">
        <f>IF($F74&lt;&gt;"",$A74,"")</f>
        <v/>
      </c>
      <c r="C74" s="9" t="inlineStr">
        <is>
          <t>OPA</t>
        </is>
      </c>
      <c r="D74" s="9" t="inlineStr">
        <is>
          <t>Honorable Senador</t>
        </is>
      </c>
      <c r="E74" s="10">
        <f>IF(UPPER($J74)="NO","",$M74)</f>
        <v/>
      </c>
      <c r="F74" s="9" t="inlineStr">
        <is>
          <t>Araya Guerrero, Pedro</t>
        </is>
      </c>
      <c r="G74" s="9" t="inlineStr">
        <is>
          <t>Pedro</t>
        </is>
      </c>
      <c r="H74" s="9" t="inlineStr">
        <is>
          <t>Araya</t>
        </is>
      </c>
      <c r="I74" s="9" t="inlineStr">
        <is>
          <t>Guerrero</t>
        </is>
      </c>
      <c r="J74" s="15" t="inlineStr">
        <is>
          <t>PENDIENTE</t>
        </is>
      </c>
      <c r="K74" s="9" t="inlineStr">
        <is>
          <t>Comisión de Defensa Nacional</t>
        </is>
      </c>
      <c r="L74" s="9" t="n"/>
      <c r="M74" s="10" t="inlineStr">
        <is>
          <t>VIP</t>
        </is>
      </c>
      <c r="N74" s="10">
        <f>IF(AND(UPPER($M74)="VIP",UPPER($J74)&lt;&gt;"NO",$F74&lt;&gt;""),"SI","NO")</f>
        <v/>
      </c>
      <c r="O74" s="10">
        <f>IF(UPPER($J74)="SI","🟢",IF(UPPER($J74)="NO","🔴","🟡"))</f>
        <v/>
      </c>
      <c r="P74" s="10" t="inlineStr">
        <is>
          <t>A43</t>
        </is>
      </c>
    </row>
    <row r="75" ht="18" customHeight="1">
      <c r="A75" s="12">
        <f>IF(COUNTA(C75:K75)=0,"",ROW()-1)</f>
        <v/>
      </c>
      <c r="B75" s="12">
        <f>IF($F75&lt;&gt;"",$A75,"")</f>
        <v/>
      </c>
      <c r="C75" s="13" t="inlineStr">
        <is>
          <t>OPA</t>
        </is>
      </c>
      <c r="D75" s="13" t="inlineStr">
        <is>
          <t>Honorable Senador</t>
        </is>
      </c>
      <c r="E75" s="14">
        <f>IF(UPPER($J75)="NO","",$M75)</f>
        <v/>
      </c>
      <c r="F75" s="13" t="inlineStr">
        <is>
          <t>Flores Oporto, Camila</t>
        </is>
      </c>
      <c r="G75" s="13" t="inlineStr">
        <is>
          <t>Camila</t>
        </is>
      </c>
      <c r="H75" s="13" t="inlineStr">
        <is>
          <t>Flores</t>
        </is>
      </c>
      <c r="I75" s="13" t="inlineStr">
        <is>
          <t>Oporto</t>
        </is>
      </c>
      <c r="J75" s="15" t="inlineStr">
        <is>
          <t>PENDIENTE</t>
        </is>
      </c>
      <c r="K75" s="13" t="inlineStr">
        <is>
          <t>Comisión de Defensa Nacional</t>
        </is>
      </c>
      <c r="L75" s="13" t="n"/>
      <c r="M75" s="14" t="inlineStr">
        <is>
          <t>VIP</t>
        </is>
      </c>
      <c r="N75" s="14">
        <f>IF(AND(UPPER($M75)="VIP",UPPER($J75)&lt;&gt;"NO",$F75&lt;&gt;""),"SI","NO")</f>
        <v/>
      </c>
      <c r="O75" s="14">
        <f>IF(UPPER($J75)="SI","🟢",IF(UPPER($J75)="NO","🔴","🟡"))</f>
        <v/>
      </c>
      <c r="P75" s="14" t="inlineStr">
        <is>
          <t>A2</t>
        </is>
      </c>
    </row>
    <row r="76" ht="18" customHeight="1">
      <c r="A76" s="8">
        <f>IF(COUNTA(C76:K76)=0,"",ROW()-1)</f>
        <v/>
      </c>
      <c r="B76" s="8">
        <f>IF($F76&lt;&gt;"",$A76,"")</f>
        <v/>
      </c>
      <c r="C76" s="9" t="inlineStr">
        <is>
          <t>OPA</t>
        </is>
      </c>
      <c r="D76" s="9" t="inlineStr">
        <is>
          <t>Honorable Senador</t>
        </is>
      </c>
      <c r="E76" s="10">
        <f>IF(UPPER($J76)="NO","",$M76)</f>
        <v/>
      </c>
      <c r="F76" s="9" t="inlineStr">
        <is>
          <t>Saavedra Chandía, Gastón</t>
        </is>
      </c>
      <c r="G76" s="9" t="inlineStr">
        <is>
          <t>Gastón</t>
        </is>
      </c>
      <c r="H76" s="9" t="inlineStr">
        <is>
          <t>Saavedra</t>
        </is>
      </c>
      <c r="I76" s="9" t="inlineStr">
        <is>
          <t>Chandía</t>
        </is>
      </c>
      <c r="J76" s="11" t="inlineStr">
        <is>
          <t>SI</t>
        </is>
      </c>
      <c r="K76" s="9" t="inlineStr">
        <is>
          <t>Comisión de Defensa Nacional</t>
        </is>
      </c>
      <c r="L76" s="9" t="n"/>
      <c r="M76" s="10" t="inlineStr">
        <is>
          <t>VIP</t>
        </is>
      </c>
      <c r="N76" s="10">
        <f>IF(AND(UPPER($M76)="VIP",UPPER($J76)&lt;&gt;"NO",$F76&lt;&gt;""),"SI","NO")</f>
        <v/>
      </c>
      <c r="O76" s="10">
        <f>IF(UPPER($J76)="SI","🟢",IF(UPPER($J76)="NO","🔴","🟡"))</f>
        <v/>
      </c>
      <c r="P76" s="10" t="inlineStr">
        <is>
          <t>A44</t>
        </is>
      </c>
    </row>
    <row r="77" ht="18" customHeight="1">
      <c r="A77" s="12">
        <f>IF(COUNTA(C77:K77)=0,"",ROW()-1)</f>
        <v/>
      </c>
      <c r="B77" s="12">
        <f>IF($F77&lt;&gt;"",$A77,"")</f>
        <v/>
      </c>
      <c r="C77" s="13" t="inlineStr">
        <is>
          <t>OPA</t>
        </is>
      </c>
      <c r="D77" s="13" t="inlineStr">
        <is>
          <t>Honorable Senador</t>
        </is>
      </c>
      <c r="E77" s="14">
        <f>IF(UPPER($J77)="NO","",$M77)</f>
        <v/>
      </c>
      <c r="F77" s="13" t="inlineStr">
        <is>
          <t>Vial Maceratta, Cristián</t>
        </is>
      </c>
      <c r="G77" s="13" t="inlineStr">
        <is>
          <t>Cristián</t>
        </is>
      </c>
      <c r="H77" s="13" t="inlineStr">
        <is>
          <t>Vial</t>
        </is>
      </c>
      <c r="I77" s="13" t="inlineStr">
        <is>
          <t>Maceratta</t>
        </is>
      </c>
      <c r="J77" s="16" t="inlineStr">
        <is>
          <t>NO</t>
        </is>
      </c>
      <c r="K77" s="13" t="inlineStr">
        <is>
          <t>Comisión de Defensa Nacional</t>
        </is>
      </c>
      <c r="L77" s="13" t="n"/>
      <c r="M77" s="14" t="inlineStr">
        <is>
          <t>VIP</t>
        </is>
      </c>
      <c r="N77" s="14">
        <f>IF(AND(UPPER($M77)="VIP",UPPER($J77)&lt;&gt;"NO",$F77&lt;&gt;""),"SI","NO")</f>
        <v/>
      </c>
      <c r="O77" s="14">
        <f>IF(UPPER($J77)="SI","🟢",IF(UPPER($J77)="NO","🔴","🟡"))</f>
        <v/>
      </c>
      <c r="P77" s="14" t="inlineStr"/>
    </row>
    <row r="78" ht="18" customHeight="1">
      <c r="A78" s="8">
        <f>IF(COUNTA(C78:K78)=0,"",ROW()-1)</f>
        <v/>
      </c>
      <c r="B78" s="8">
        <f>IF($F78&lt;&gt;"",$A78,"")</f>
        <v/>
      </c>
      <c r="C78" s="9" t="inlineStr">
        <is>
          <t>OPA</t>
        </is>
      </c>
      <c r="D78" s="9" t="inlineStr">
        <is>
          <t>Honorable Senador</t>
        </is>
      </c>
      <c r="E78" s="10">
        <f>IF(UPPER($J78)="NO","",$M78)</f>
        <v/>
      </c>
      <c r="F78" s="9" t="inlineStr">
        <is>
          <t>Edwards Silva, Rojo</t>
        </is>
      </c>
      <c r="G78" s="9" t="inlineStr">
        <is>
          <t>Rojo</t>
        </is>
      </c>
      <c r="H78" s="9" t="inlineStr">
        <is>
          <t>Edwards</t>
        </is>
      </c>
      <c r="I78" s="9" t="inlineStr">
        <is>
          <t>Silva</t>
        </is>
      </c>
      <c r="J78" s="16" t="inlineStr">
        <is>
          <t>NO</t>
        </is>
      </c>
      <c r="K78" s="9" t="inlineStr">
        <is>
          <t>Presidente de la Comisión de Desafíos del Futuro, Ciencia, Tecnología e Innovación</t>
        </is>
      </c>
      <c r="L78" s="9" t="n"/>
      <c r="M78" s="10" t="inlineStr">
        <is>
          <t>VIP</t>
        </is>
      </c>
      <c r="N78" s="10">
        <f>IF(AND(UPPER($M78)="VIP",UPPER($J78)&lt;&gt;"NO",$F78&lt;&gt;""),"SI","NO")</f>
        <v/>
      </c>
      <c r="O78" s="10">
        <f>IF(UPPER($J78)="SI","🟢",IF(UPPER($J78)="NO","🔴","🟡"))</f>
        <v/>
      </c>
      <c r="P78" s="10" t="inlineStr"/>
    </row>
    <row r="79" ht="18" customHeight="1">
      <c r="A79" s="12">
        <f>IF(COUNTA(C79:K79)=0,"",ROW()-1)</f>
        <v/>
      </c>
      <c r="B79" s="12">
        <f>IF($F79&lt;&gt;"",$A79,"")</f>
        <v/>
      </c>
      <c r="C79" s="13" t="inlineStr">
        <is>
          <t>OPA</t>
        </is>
      </c>
      <c r="D79" s="13" t="inlineStr">
        <is>
          <t>Honorable Senador</t>
        </is>
      </c>
      <c r="E79" s="14">
        <f>IF(UPPER($J79)="NO","",$M79)</f>
        <v/>
      </c>
      <c r="F79" s="13" t="inlineStr">
        <is>
          <t>Celis Araya, Ricardo</t>
        </is>
      </c>
      <c r="G79" s="13" t="inlineStr">
        <is>
          <t>Ricardo</t>
        </is>
      </c>
      <c r="H79" s="13" t="inlineStr">
        <is>
          <t>Celis</t>
        </is>
      </c>
      <c r="I79" s="13" t="inlineStr">
        <is>
          <t>Araya</t>
        </is>
      </c>
      <c r="J79" s="16" t="inlineStr">
        <is>
          <t>NO</t>
        </is>
      </c>
      <c r="K79" s="13" t="inlineStr">
        <is>
          <t>Comisión de Desafíos del Futuro, Ciencia, Tecnología e Innovación</t>
        </is>
      </c>
      <c r="L79" s="13" t="n"/>
      <c r="M79" s="14" t="inlineStr">
        <is>
          <t>VIP</t>
        </is>
      </c>
      <c r="N79" s="14">
        <f>IF(AND(UPPER($M79)="VIP",UPPER($J79)&lt;&gt;"NO",$F79&lt;&gt;""),"SI","NO")</f>
        <v/>
      </c>
      <c r="O79" s="14">
        <f>IF(UPPER($J79)="SI","🟢",IF(UPPER($J79)="NO","🔴","🟡"))</f>
        <v/>
      </c>
      <c r="P79" s="14" t="inlineStr"/>
    </row>
    <row r="80" ht="18" customHeight="1">
      <c r="A80" s="8">
        <f>IF(COUNTA(C80:K80)=0,"",ROW()-1)</f>
        <v/>
      </c>
      <c r="B80" s="8">
        <f>IF($F80&lt;&gt;"",$A80,"")</f>
        <v/>
      </c>
      <c r="C80" s="9" t="inlineStr">
        <is>
          <t>OPA</t>
        </is>
      </c>
      <c r="D80" s="9" t="inlineStr">
        <is>
          <t>Honorable Senador</t>
        </is>
      </c>
      <c r="E80" s="10">
        <f>IF(UPPER($J80)="NO","",$M80)</f>
        <v/>
      </c>
      <c r="F80" s="9" t="inlineStr">
        <is>
          <t>Cicardini Milla, Daniella</t>
        </is>
      </c>
      <c r="G80" s="9" t="inlineStr">
        <is>
          <t>Daniella</t>
        </is>
      </c>
      <c r="H80" s="9" t="inlineStr">
        <is>
          <t>Cicardini</t>
        </is>
      </c>
      <c r="I80" s="9" t="inlineStr">
        <is>
          <t>Milla</t>
        </is>
      </c>
      <c r="J80" s="16" t="inlineStr">
        <is>
          <t>NO</t>
        </is>
      </c>
      <c r="K80" s="9" t="inlineStr">
        <is>
          <t>Comisión de Desafíos del Futuro, Ciencia, Tecnología e Innovación</t>
        </is>
      </c>
      <c r="L80" s="9" t="n"/>
      <c r="M80" s="10" t="inlineStr">
        <is>
          <t>VIP</t>
        </is>
      </c>
      <c r="N80" s="10">
        <f>IF(AND(UPPER($M80)="VIP",UPPER($J80)&lt;&gt;"NO",$F80&lt;&gt;""),"SI","NO")</f>
        <v/>
      </c>
      <c r="O80" s="10">
        <f>IF(UPPER($J80)="SI","🟢",IF(UPPER($J80)="NO","🔴","🟡"))</f>
        <v/>
      </c>
      <c r="P80" s="10" t="inlineStr"/>
    </row>
    <row r="81" ht="18" customHeight="1">
      <c r="A81" s="12">
        <f>IF(COUNTA(C81:K81)=0,"",ROW()-1)</f>
        <v/>
      </c>
      <c r="B81" s="12">
        <f>IF($F81&lt;&gt;"",$A81,"")</f>
        <v/>
      </c>
      <c r="C81" s="13" t="inlineStr">
        <is>
          <t>OPA</t>
        </is>
      </c>
      <c r="D81" s="13" t="inlineStr">
        <is>
          <t>Honorable Senador</t>
        </is>
      </c>
      <c r="E81" s="14">
        <f>IF(UPPER($J81)="NO","",$M81)</f>
        <v/>
      </c>
      <c r="F81" s="13" t="inlineStr">
        <is>
          <t>Cruz-coke Carvallo, Luciano</t>
        </is>
      </c>
      <c r="G81" s="13" t="inlineStr">
        <is>
          <t>Luciano</t>
        </is>
      </c>
      <c r="H81" s="13" t="inlineStr">
        <is>
          <t>Cruz-coke</t>
        </is>
      </c>
      <c r="I81" s="13" t="inlineStr">
        <is>
          <t>Carvallo</t>
        </is>
      </c>
      <c r="J81" s="16" t="inlineStr">
        <is>
          <t>NO</t>
        </is>
      </c>
      <c r="K81" s="13" t="inlineStr">
        <is>
          <t>Comisión de Desafíos del Futuro, Ciencia, Tecnología e Innovación</t>
        </is>
      </c>
      <c r="L81" s="13" t="n"/>
      <c r="M81" s="14" t="inlineStr">
        <is>
          <t>VIP</t>
        </is>
      </c>
      <c r="N81" s="14">
        <f>IF(AND(UPPER($M81)="VIP",UPPER($J81)&lt;&gt;"NO",$F81&lt;&gt;""),"SI","NO")</f>
        <v/>
      </c>
      <c r="O81" s="14">
        <f>IF(UPPER($J81)="SI","🟢",IF(UPPER($J81)="NO","🔴","🟡"))</f>
        <v/>
      </c>
      <c r="P81" s="14" t="inlineStr"/>
    </row>
    <row r="82" ht="18" customHeight="1">
      <c r="A82" s="8">
        <f>IF(COUNTA(C82:K82)=0,"",ROW()-1)</f>
        <v/>
      </c>
      <c r="B82" s="8">
        <f>IF($F82&lt;&gt;"",$A82,"")</f>
        <v/>
      </c>
      <c r="C82" s="9" t="inlineStr">
        <is>
          <t>OPA</t>
        </is>
      </c>
      <c r="D82" s="9" t="inlineStr">
        <is>
          <t>Honorable Senador</t>
        </is>
      </c>
      <c r="E82" s="10">
        <f>IF(UPPER($J82)="NO","",$M82)</f>
        <v/>
      </c>
      <c r="F82" s="9" t="inlineStr">
        <is>
          <t>Ossandón Irarrázabal, Manuel José</t>
        </is>
      </c>
      <c r="G82" s="9" t="inlineStr">
        <is>
          <t>Manuel José</t>
        </is>
      </c>
      <c r="H82" s="9" t="inlineStr">
        <is>
          <t>Ossandón</t>
        </is>
      </c>
      <c r="I82" s="9" t="inlineStr">
        <is>
          <t>Irarrázabal</t>
        </is>
      </c>
      <c r="J82" s="16" t="inlineStr">
        <is>
          <t>NO</t>
        </is>
      </c>
      <c r="K82" s="9" t="inlineStr">
        <is>
          <t>Comisión de Desafíos del Futuro, Ciencia, Tecnología e Innovación</t>
        </is>
      </c>
      <c r="L82" s="9" t="n"/>
      <c r="M82" s="10" t="inlineStr">
        <is>
          <t>VIP</t>
        </is>
      </c>
      <c r="N82" s="10">
        <f>IF(AND(UPPER($M82)="VIP",UPPER($J82)&lt;&gt;"NO",$F82&lt;&gt;""),"SI","NO")</f>
        <v/>
      </c>
      <c r="O82" s="10">
        <f>IF(UPPER($J82)="SI","🟢",IF(UPPER($J82)="NO","🔴","🟡"))</f>
        <v/>
      </c>
      <c r="P82" s="10" t="inlineStr"/>
    </row>
    <row r="83" ht="18" customHeight="1">
      <c r="A83" s="12">
        <f>IF(COUNTA(C83:K83)=0,"",ROW()-1)</f>
        <v/>
      </c>
      <c r="B83" s="12">
        <f>IF($F83&lt;&gt;"",$A83,"")</f>
        <v/>
      </c>
      <c r="C83" s="13" t="inlineStr">
        <is>
          <t>OPA</t>
        </is>
      </c>
      <c r="D83" s="13" t="inlineStr">
        <is>
          <t>Honorable Senador</t>
        </is>
      </c>
      <c r="E83" s="14">
        <f>IF(UPPER($J83)="NO","",$M83)</f>
        <v/>
      </c>
      <c r="F83" s="13" t="inlineStr">
        <is>
          <t>Keitel Bianchi, Sebastián</t>
        </is>
      </c>
      <c r="G83" s="13" t="inlineStr">
        <is>
          <t>Sebastián</t>
        </is>
      </c>
      <c r="H83" s="13" t="inlineStr">
        <is>
          <t>Keitel</t>
        </is>
      </c>
      <c r="I83" s="13" t="inlineStr">
        <is>
          <t>Bianchi</t>
        </is>
      </c>
      <c r="J83" s="15" t="inlineStr">
        <is>
          <t>PENDIENTE</t>
        </is>
      </c>
      <c r="K83" s="13" t="inlineStr">
        <is>
          <t>Circunscripción 10 Región Biobío</t>
        </is>
      </c>
      <c r="L83" s="13" t="n"/>
      <c r="M83" s="14" t="inlineStr">
        <is>
          <t>VIP</t>
        </is>
      </c>
      <c r="N83" s="14">
        <f>IF(AND(UPPER($M83)="VIP",UPPER($J83)&lt;&gt;"NO",$F83&lt;&gt;""),"SI","NO")</f>
        <v/>
      </c>
      <c r="O83" s="14">
        <f>IF(UPPER($J83)="SI","🟢",IF(UPPER($J83)="NO","🔴","🟡"))</f>
        <v/>
      </c>
      <c r="P83" s="14" t="inlineStr">
        <is>
          <t>A1</t>
        </is>
      </c>
    </row>
    <row r="84" ht="18" customHeight="1">
      <c r="A84" s="8">
        <f>IF(COUNTA(C84:K84)=0,"",ROW()-1)</f>
        <v/>
      </c>
      <c r="B84" s="8">
        <f>IF($F84&lt;&gt;"",$A84,"")</f>
        <v/>
      </c>
      <c r="C84" s="9" t="inlineStr">
        <is>
          <t>OPA</t>
        </is>
      </c>
      <c r="D84" s="9" t="inlineStr">
        <is>
          <t>Honorable Senador</t>
        </is>
      </c>
      <c r="E84" s="10">
        <f>IF(UPPER($J84)="NO","",$M84)</f>
        <v/>
      </c>
      <c r="F84" s="9" t="inlineStr">
        <is>
          <t>Van Rysselberghe Herrera, Enrique</t>
        </is>
      </c>
      <c r="G84" s="9" t="inlineStr">
        <is>
          <t>Enrique</t>
        </is>
      </c>
      <c r="H84" s="9" t="inlineStr">
        <is>
          <t>Van Rysselberghe</t>
        </is>
      </c>
      <c r="I84" s="9" t="inlineStr">
        <is>
          <t>Herrera</t>
        </is>
      </c>
      <c r="J84" s="11" t="inlineStr">
        <is>
          <t>SI</t>
        </is>
      </c>
      <c r="K84" s="9" t="inlineStr">
        <is>
          <t>Circunscripción 10 Región Biobío</t>
        </is>
      </c>
      <c r="L84" s="9" t="n"/>
      <c r="M84" s="10" t="inlineStr">
        <is>
          <t>VIP</t>
        </is>
      </c>
      <c r="N84" s="10">
        <f>IF(AND(UPPER($M84)="VIP",UPPER($J84)&lt;&gt;"NO",$F84&lt;&gt;""),"SI","NO")</f>
        <v/>
      </c>
      <c r="O84" s="10">
        <f>IF(UPPER($J84)="SI","🟢",IF(UPPER($J84)="NO","🔴","🟡"))</f>
        <v/>
      </c>
      <c r="P84" s="10" t="inlineStr">
        <is>
          <t>A45</t>
        </is>
      </c>
    </row>
    <row r="85" ht="18" customHeight="1">
      <c r="A85" s="12">
        <f>IF(COUNTA(C85:K85)=0,"",ROW()-1)</f>
        <v/>
      </c>
      <c r="B85" s="12">
        <f>IF($F85&lt;&gt;"",$A85,"")</f>
        <v/>
      </c>
      <c r="C85" s="13" t="inlineStr">
        <is>
          <t>OPA</t>
        </is>
      </c>
      <c r="D85" s="13" t="inlineStr">
        <is>
          <t>Honorable Senador</t>
        </is>
      </c>
      <c r="E85" s="14">
        <f>IF(UPPER($J85)="NO","",$M85)</f>
        <v/>
      </c>
      <c r="F85" s="13" t="inlineStr">
        <is>
          <t>De Urresti Longton, Alfonso</t>
        </is>
      </c>
      <c r="G85" s="13" t="inlineStr">
        <is>
          <t>Alfonso</t>
        </is>
      </c>
      <c r="H85" s="13" t="inlineStr">
        <is>
          <t>De Urresti</t>
        </is>
      </c>
      <c r="I85" s="13" t="inlineStr">
        <is>
          <t>Longton</t>
        </is>
      </c>
      <c r="J85" s="11" t="inlineStr">
        <is>
          <t>SI</t>
        </is>
      </c>
      <c r="K85" s="13" t="inlineStr">
        <is>
          <t>Senador de la República</t>
        </is>
      </c>
      <c r="L85" s="13" t="n"/>
      <c r="M85" s="14" t="inlineStr">
        <is>
          <t>VIP</t>
        </is>
      </c>
      <c r="N85" s="14">
        <f>IF(AND(UPPER($M85)="VIP",UPPER($J85)&lt;&gt;"NO",$F85&lt;&gt;""),"SI","NO")</f>
        <v/>
      </c>
      <c r="O85" s="14">
        <f>IF(UPPER($J85)="SI","🟢",IF(UPPER($J85)="NO","🔴","🟡"))</f>
        <v/>
      </c>
      <c r="P85" s="14" t="inlineStr">
        <is>
          <t>B23</t>
        </is>
      </c>
    </row>
    <row r="86" ht="18" customHeight="1">
      <c r="A86" s="8">
        <f>IF(COUNTA(C86:K86)=0,"",ROW()-1)</f>
        <v/>
      </c>
      <c r="B86" s="8">
        <f>IF($F86&lt;&gt;"",$A86,"")</f>
        <v/>
      </c>
      <c r="C86" s="9" t="inlineStr">
        <is>
          <t>OPA</t>
        </is>
      </c>
      <c r="D86" s="9" t="inlineStr">
        <is>
          <t>Honorable Senador</t>
        </is>
      </c>
      <c r="E86" s="10">
        <f>IF(UPPER($J86)="NO","",$M86)</f>
        <v/>
      </c>
      <c r="F86" s="9" t="inlineStr">
        <is>
          <t>Sanhueza Dueñas, Gustavo</t>
        </is>
      </c>
      <c r="G86" s="9" t="inlineStr">
        <is>
          <t>Gustavo</t>
        </is>
      </c>
      <c r="H86" s="9" t="inlineStr">
        <is>
          <t>Sanhueza</t>
        </is>
      </c>
      <c r="I86" s="9" t="inlineStr">
        <is>
          <t>Dueñas</t>
        </is>
      </c>
      <c r="J86" s="15" t="inlineStr">
        <is>
          <t>PENDIENTE</t>
        </is>
      </c>
      <c r="K86" s="9" t="inlineStr">
        <is>
          <t>Circunsripción Zona Ñuble</t>
        </is>
      </c>
      <c r="L86" s="9" t="n"/>
      <c r="M86" s="10" t="inlineStr">
        <is>
          <t>VIP</t>
        </is>
      </c>
      <c r="N86" s="10">
        <f>IF(AND(UPPER($M86)="VIP",UPPER($J86)&lt;&gt;"NO",$F86&lt;&gt;""),"SI","NO")</f>
        <v/>
      </c>
      <c r="O86" s="10">
        <f>IF(UPPER($J86)="SI","🟢",IF(UPPER($J86)="NO","🔴","🟡"))</f>
        <v/>
      </c>
      <c r="P86" s="10" t="inlineStr">
        <is>
          <t>B22</t>
        </is>
      </c>
    </row>
    <row r="87" ht="18" customHeight="1">
      <c r="A87" s="12">
        <f>IF(COUNTA(C87:K87)=0,"",ROW()-1)</f>
        <v/>
      </c>
      <c r="B87" s="12">
        <f>IF($F87&lt;&gt;"",$A87,"")</f>
        <v/>
      </c>
      <c r="C87" s="13" t="inlineStr">
        <is>
          <t>OPA</t>
        </is>
      </c>
      <c r="D87" s="13" t="inlineStr">
        <is>
          <t>Honorable Senador</t>
        </is>
      </c>
      <c r="E87" s="14">
        <f>IF(UPPER($J87)="NO","",$M87)</f>
        <v/>
      </c>
      <c r="F87" s="13" t="inlineStr">
        <is>
          <t>Carvajal Ambiado, Loreto</t>
        </is>
      </c>
      <c r="G87" s="13" t="inlineStr">
        <is>
          <t>Loreto</t>
        </is>
      </c>
      <c r="H87" s="13" t="inlineStr">
        <is>
          <t>Carvajal</t>
        </is>
      </c>
      <c r="I87" s="13" t="inlineStr">
        <is>
          <t>Ambiado</t>
        </is>
      </c>
      <c r="J87" s="11" t="inlineStr">
        <is>
          <t>SI</t>
        </is>
      </c>
      <c r="K87" s="13" t="inlineStr">
        <is>
          <t>Circunsripción Zona Ñuble</t>
        </is>
      </c>
      <c r="L87" s="13" t="n"/>
      <c r="M87" s="14" t="inlineStr">
        <is>
          <t>VIP</t>
        </is>
      </c>
      <c r="N87" s="14">
        <f>IF(AND(UPPER($M87)="VIP",UPPER($J87)&lt;&gt;"NO",$F87&lt;&gt;""),"SI","NO")</f>
        <v/>
      </c>
      <c r="O87" s="14">
        <f>IF(UPPER($J87)="SI","🟢",IF(UPPER($J87)="NO","🔴","🟡"))</f>
        <v/>
      </c>
      <c r="P87" s="14" t="inlineStr">
        <is>
          <t>B24</t>
        </is>
      </c>
    </row>
    <row r="88" ht="18" customHeight="1">
      <c r="A88" s="8">
        <f>IF(COUNTA(C88:K88)=0,"",ROW()-1)</f>
        <v/>
      </c>
      <c r="B88" s="8">
        <f>IF($F88&lt;&gt;"",$A88,"")</f>
        <v/>
      </c>
      <c r="C88" s="9" t="inlineStr">
        <is>
          <t>OPA</t>
        </is>
      </c>
      <c r="D88" s="9" t="inlineStr">
        <is>
          <t>Honorable Diputado</t>
        </is>
      </c>
      <c r="E88" s="10">
        <f>IF(UPPER($J88)="NO","",$M88)</f>
        <v/>
      </c>
      <c r="F88" s="9" t="inlineStr">
        <is>
          <t>Carter Fernández, Álvaro</t>
        </is>
      </c>
      <c r="G88" s="9" t="inlineStr">
        <is>
          <t>Álvaro</t>
        </is>
      </c>
      <c r="H88" s="9" t="inlineStr">
        <is>
          <t>Carter</t>
        </is>
      </c>
      <c r="I88" s="9" t="inlineStr">
        <is>
          <t>Fernández</t>
        </is>
      </c>
      <c r="J88" s="11" t="inlineStr">
        <is>
          <t>SI</t>
        </is>
      </c>
      <c r="K88" s="9" t="inlineStr">
        <is>
          <t>Presidente de la Comisión de Defensa Nacional</t>
        </is>
      </c>
      <c r="L88" s="9" t="n"/>
      <c r="M88" s="10" t="inlineStr">
        <is>
          <t>VIP</t>
        </is>
      </c>
      <c r="N88" s="10">
        <f>IF(AND(UPPER($M88)="VIP",UPPER($J88)&lt;&gt;"NO",$F88&lt;&gt;""),"SI","NO")</f>
        <v/>
      </c>
      <c r="O88" s="10">
        <f>IF(UPPER($J88)="SI","🟢",IF(UPPER($J88)="NO","🔴","🟡"))</f>
        <v/>
      </c>
      <c r="P88" s="10" t="inlineStr">
        <is>
          <t>B21</t>
        </is>
      </c>
    </row>
    <row r="89" ht="18" customHeight="1">
      <c r="A89" s="12">
        <f>IF(COUNTA(C89:K89)=0,"",ROW()-1)</f>
        <v/>
      </c>
      <c r="B89" s="12">
        <f>IF($F89&lt;&gt;"",$A89,"")</f>
        <v/>
      </c>
      <c r="C89" s="13" t="inlineStr">
        <is>
          <t>OPA</t>
        </is>
      </c>
      <c r="D89" s="13" t="inlineStr">
        <is>
          <t>Honorable Diputado</t>
        </is>
      </c>
      <c r="E89" s="14">
        <f>IF(UPPER($J89)="NO","",$M89)</f>
        <v/>
      </c>
      <c r="F89" s="13" t="inlineStr">
        <is>
          <t>Barraza Gómez, Marcos</t>
        </is>
      </c>
      <c r="G89" s="13" t="inlineStr">
        <is>
          <t>Marcos</t>
        </is>
      </c>
      <c r="H89" s="13" t="inlineStr">
        <is>
          <t>Barraza</t>
        </is>
      </c>
      <c r="I89" s="13" t="inlineStr">
        <is>
          <t>Gómez</t>
        </is>
      </c>
      <c r="J89" s="15" t="inlineStr">
        <is>
          <t>PENDIENTE</t>
        </is>
      </c>
      <c r="K89" s="13" t="inlineStr">
        <is>
          <t>Integrante de la Comisión de Defensa Nacional</t>
        </is>
      </c>
      <c r="L89" s="13" t="n"/>
      <c r="M89" s="14" t="inlineStr">
        <is>
          <t>VIP</t>
        </is>
      </c>
      <c r="N89" s="14">
        <f>IF(AND(UPPER($M89)="VIP",UPPER($J89)&lt;&gt;"NO",$F89&lt;&gt;""),"SI","NO")</f>
        <v/>
      </c>
      <c r="O89" s="14">
        <f>IF(UPPER($J89)="SI","🟢",IF(UPPER($J89)="NO","🔴","🟡"))</f>
        <v/>
      </c>
      <c r="P89" s="14" t="inlineStr">
        <is>
          <t>B25</t>
        </is>
      </c>
    </row>
    <row r="90" ht="18" customHeight="1">
      <c r="A90" s="8">
        <f>IF(COUNTA(C90:K90)=0,"",ROW()-1)</f>
        <v/>
      </c>
      <c r="B90" s="8">
        <f>IF($F90&lt;&gt;"",$A90,"")</f>
        <v/>
      </c>
      <c r="C90" s="9" t="inlineStr">
        <is>
          <t>OPA</t>
        </is>
      </c>
      <c r="D90" s="9" t="inlineStr">
        <is>
          <t>Honorable Diputado</t>
        </is>
      </c>
      <c r="E90" s="10">
        <f>IF(UPPER($J90)="NO","",$M90)</f>
        <v/>
      </c>
      <c r="F90" s="9" t="inlineStr">
        <is>
          <t>Bassa Mercado, Jaime</t>
        </is>
      </c>
      <c r="G90" s="9" t="inlineStr">
        <is>
          <t>Jaime</t>
        </is>
      </c>
      <c r="H90" s="9" t="inlineStr">
        <is>
          <t>Bassa</t>
        </is>
      </c>
      <c r="I90" s="9" t="inlineStr">
        <is>
          <t>Mercado</t>
        </is>
      </c>
      <c r="J90" s="16" t="inlineStr">
        <is>
          <t>NO</t>
        </is>
      </c>
      <c r="K90" s="9" t="inlineStr">
        <is>
          <t>Integrante de la Comisión de Defensa Nacional</t>
        </is>
      </c>
      <c r="L90" s="9" t="n"/>
      <c r="M90" s="10" t="inlineStr">
        <is>
          <t>VIP</t>
        </is>
      </c>
      <c r="N90" s="10">
        <f>IF(AND(UPPER($M90)="VIP",UPPER($J90)&lt;&gt;"NO",$F90&lt;&gt;""),"SI","NO")</f>
        <v/>
      </c>
      <c r="O90" s="10">
        <f>IF(UPPER($J90)="SI","🟢",IF(UPPER($J90)="NO","🔴","🟡"))</f>
        <v/>
      </c>
      <c r="P90" s="10" t="inlineStr"/>
    </row>
    <row r="91" ht="18" customHeight="1">
      <c r="A91" s="12">
        <f>IF(COUNTA(C91:K91)=0,"",ROW()-1)</f>
        <v/>
      </c>
      <c r="B91" s="12">
        <f>IF($F91&lt;&gt;"",$A91,"")</f>
        <v/>
      </c>
      <c r="C91" s="13" t="inlineStr">
        <is>
          <t>OPA</t>
        </is>
      </c>
      <c r="D91" s="13" t="inlineStr">
        <is>
          <t>Honorable Diputado</t>
        </is>
      </c>
      <c r="E91" s="14">
        <f>IF(UPPER($J91)="NO","",$M91)</f>
        <v/>
      </c>
      <c r="F91" s="13" t="inlineStr">
        <is>
          <t>Brito Hasbún, Jorge</t>
        </is>
      </c>
      <c r="G91" s="13" t="inlineStr">
        <is>
          <t>Jorge</t>
        </is>
      </c>
      <c r="H91" s="13" t="inlineStr">
        <is>
          <t>Brito</t>
        </is>
      </c>
      <c r="I91" s="13" t="inlineStr">
        <is>
          <t>Hasbún</t>
        </is>
      </c>
      <c r="J91" s="15" t="inlineStr">
        <is>
          <t>PENDIENTE</t>
        </is>
      </c>
      <c r="K91" s="13" t="inlineStr">
        <is>
          <t>Integrante de la Comisión de Defensa Nacional</t>
        </is>
      </c>
      <c r="L91" s="13" t="n"/>
      <c r="M91" s="14" t="inlineStr">
        <is>
          <t>VIP</t>
        </is>
      </c>
      <c r="N91" s="14">
        <f>IF(AND(UPPER($M91)="VIP",UPPER($J91)&lt;&gt;"NO",$F91&lt;&gt;""),"SI","NO")</f>
        <v/>
      </c>
      <c r="O91" s="14">
        <f>IF(UPPER($J91)="SI","🟢",IF(UPPER($J91)="NO","🔴","🟡"))</f>
        <v/>
      </c>
      <c r="P91" s="14" t="inlineStr">
        <is>
          <t>B20</t>
        </is>
      </c>
    </row>
    <row r="92" ht="18" customHeight="1">
      <c r="A92" s="8">
        <f>IF(COUNTA(C92:K92)=0,"",ROW()-1)</f>
        <v/>
      </c>
      <c r="B92" s="8">
        <f>IF($F92&lt;&gt;"",$A92,"")</f>
        <v/>
      </c>
      <c r="C92" s="9" t="inlineStr">
        <is>
          <t>OPA</t>
        </is>
      </c>
      <c r="D92" s="9" t="inlineStr">
        <is>
          <t>Honorable Diputado</t>
        </is>
      </c>
      <c r="E92" s="10">
        <f>IF(UPPER($J92)="NO","",$M92)</f>
        <v/>
      </c>
      <c r="F92" s="9" t="inlineStr">
        <is>
          <t>Cuadrado Prats, Carlos</t>
        </is>
      </c>
      <c r="G92" s="9" t="inlineStr">
        <is>
          <t>Carlos</t>
        </is>
      </c>
      <c r="H92" s="9" t="inlineStr">
        <is>
          <t>Cuadrado</t>
        </is>
      </c>
      <c r="I92" s="9" t="inlineStr">
        <is>
          <t>Prats</t>
        </is>
      </c>
      <c r="J92" s="15" t="inlineStr">
        <is>
          <t>PENDIENTE</t>
        </is>
      </c>
      <c r="K92" s="9" t="inlineStr">
        <is>
          <t>Integrante de la Comisión de Defensa Nacional</t>
        </is>
      </c>
      <c r="L92" s="9" t="n"/>
      <c r="M92" s="10" t="inlineStr">
        <is>
          <t>VIP</t>
        </is>
      </c>
      <c r="N92" s="10">
        <f>IF(AND(UPPER($M92)="VIP",UPPER($J92)&lt;&gt;"NO",$F92&lt;&gt;""),"SI","NO")</f>
        <v/>
      </c>
      <c r="O92" s="10">
        <f>IF(UPPER($J92)="SI","🟢",IF(UPPER($J92)="NO","🔴","🟡"))</f>
        <v/>
      </c>
      <c r="P92" s="10" t="inlineStr">
        <is>
          <t>B26</t>
        </is>
      </c>
    </row>
    <row r="93" ht="18" customHeight="1">
      <c r="A93" s="12">
        <f>IF(COUNTA(C93:K93)=0,"",ROW()-1)</f>
        <v/>
      </c>
      <c r="B93" s="12">
        <f>IF($F93&lt;&gt;"",$A93,"")</f>
        <v/>
      </c>
      <c r="C93" s="13" t="inlineStr">
        <is>
          <t>OPA</t>
        </is>
      </c>
      <c r="D93" s="13" t="inlineStr">
        <is>
          <t>Honorable Diputado</t>
        </is>
      </c>
      <c r="E93" s="14">
        <f>IF(UPPER($J93)="NO","",$M93)</f>
        <v/>
      </c>
      <c r="F93" s="13" t="inlineStr">
        <is>
          <t>Kast Sommerhoff, Tomás</t>
        </is>
      </c>
      <c r="G93" s="13" t="inlineStr">
        <is>
          <t>Tomás</t>
        </is>
      </c>
      <c r="H93" s="13" t="inlineStr">
        <is>
          <t>Kast</t>
        </is>
      </c>
      <c r="I93" s="13" t="inlineStr">
        <is>
          <t>Sommerhoff</t>
        </is>
      </c>
      <c r="J93" s="15" t="inlineStr">
        <is>
          <t>NO</t>
        </is>
      </c>
      <c r="K93" s="13" t="inlineStr">
        <is>
          <t>Integrante de la Comisión de Defensa Nacional</t>
        </is>
      </c>
      <c r="L93" s="13" t="n"/>
      <c r="M93" s="14" t="inlineStr">
        <is>
          <t>VIP</t>
        </is>
      </c>
      <c r="N93" s="14">
        <f>IF(AND(UPPER($M93)="VIP",UPPER($J93)&lt;&gt;"NO",$F93&lt;&gt;""),"SI","NO")</f>
        <v/>
      </c>
      <c r="O93" s="14">
        <f>IF(UPPER($J93)="SI","🟢",IF(UPPER($J93)="NO","🔴","🟡"))</f>
        <v/>
      </c>
      <c r="P93" s="14" t="inlineStr"/>
    </row>
    <row r="94" ht="18" customHeight="1">
      <c r="A94" s="8">
        <f>IF(COUNTA(C94:K94)=0,"",ROW()-1)</f>
        <v/>
      </c>
      <c r="B94" s="8">
        <f>IF($F94&lt;&gt;"",$A94,"")</f>
        <v/>
      </c>
      <c r="C94" s="9" t="inlineStr">
        <is>
          <t>OPA</t>
        </is>
      </c>
      <c r="D94" s="9" t="inlineStr">
        <is>
          <t>Honorable Diputado</t>
        </is>
      </c>
      <c r="E94" s="10">
        <f>IF(UPPER($J94)="NO","",$M94)</f>
        <v/>
      </c>
      <c r="F94" s="9" t="inlineStr">
        <is>
          <t>Leiva Carvajal, Raúl</t>
        </is>
      </c>
      <c r="G94" s="9" t="inlineStr">
        <is>
          <t>Raúl</t>
        </is>
      </c>
      <c r="H94" s="9" t="inlineStr">
        <is>
          <t>Leiva</t>
        </is>
      </c>
      <c r="I94" s="9" t="inlineStr">
        <is>
          <t>Carvajal</t>
        </is>
      </c>
      <c r="J94" s="15" t="inlineStr">
        <is>
          <t>NO</t>
        </is>
      </c>
      <c r="K94" s="9" t="inlineStr">
        <is>
          <t>Integrante de la Comisión de Defensa Nacional</t>
        </is>
      </c>
      <c r="L94" s="9" t="n"/>
      <c r="M94" s="10" t="inlineStr">
        <is>
          <t>VIP</t>
        </is>
      </c>
      <c r="N94" s="10">
        <f>IF(AND(UPPER($M94)="VIP",UPPER($J94)&lt;&gt;"NO",$F94&lt;&gt;""),"SI","NO")</f>
        <v/>
      </c>
      <c r="O94" s="10">
        <f>IF(UPPER($J94)="SI","🟢",IF(UPPER($J94)="NO","🔴","🟡"))</f>
        <v/>
      </c>
      <c r="P94" s="10" t="inlineStr"/>
    </row>
    <row r="95" ht="18" customHeight="1">
      <c r="A95" s="12">
        <f>IF(COUNTA(C95:K95)=0,"",ROW()-1)</f>
        <v/>
      </c>
      <c r="B95" s="12">
        <f>IF($F95&lt;&gt;"",$A95,"")</f>
        <v/>
      </c>
      <c r="C95" s="13" t="inlineStr">
        <is>
          <t>OPA</t>
        </is>
      </c>
      <c r="D95" s="13" t="inlineStr">
        <is>
          <t>Honorable Diputado</t>
        </is>
      </c>
      <c r="E95" s="14">
        <f>IF(UPPER($J95)="NO","",$M95)</f>
        <v/>
      </c>
      <c r="F95" s="13" t="inlineStr">
        <is>
          <t>Marowski Cuevas, Hans</t>
        </is>
      </c>
      <c r="G95" s="13" t="inlineStr">
        <is>
          <t>Hans</t>
        </is>
      </c>
      <c r="H95" s="13" t="inlineStr">
        <is>
          <t>Marowski</t>
        </is>
      </c>
      <c r="I95" s="13" t="inlineStr">
        <is>
          <t>Cuevas</t>
        </is>
      </c>
      <c r="J95" s="15" t="inlineStr">
        <is>
          <t>PENDIENTE</t>
        </is>
      </c>
      <c r="K95" s="13" t="inlineStr">
        <is>
          <t>Integrante de la Comisión de Defensa Nacional</t>
        </is>
      </c>
      <c r="L95" s="13" t="n"/>
      <c r="M95" s="14" t="inlineStr">
        <is>
          <t>VIP</t>
        </is>
      </c>
      <c r="N95" s="14">
        <f>IF(AND(UPPER($M95)="VIP",UPPER($J95)&lt;&gt;"NO",$F95&lt;&gt;""),"SI","NO")</f>
        <v/>
      </c>
      <c r="O95" s="14">
        <f>IF(UPPER($J95)="SI","🟢",IF(UPPER($J95)="NO","🔴","🟡"))</f>
        <v/>
      </c>
      <c r="P95" s="14" t="inlineStr">
        <is>
          <t>B19</t>
        </is>
      </c>
    </row>
    <row r="96" ht="18" customHeight="1">
      <c r="A96" s="8">
        <f>IF(COUNTA(C96:K96)=0,"",ROW()-1)</f>
        <v/>
      </c>
      <c r="B96" s="8">
        <f>IF($F96&lt;&gt;"",$A96,"")</f>
        <v/>
      </c>
      <c r="C96" s="9" t="inlineStr">
        <is>
          <t>OPA</t>
        </is>
      </c>
      <c r="D96" s="9" t="inlineStr">
        <is>
          <t>Honorable Diputado</t>
        </is>
      </c>
      <c r="E96" s="10">
        <f>IF(UPPER($J96)="NO","",$M96)</f>
        <v/>
      </c>
      <c r="F96" s="9" t="inlineStr">
        <is>
          <t>Olivares Avendaño, Javier</t>
        </is>
      </c>
      <c r="G96" s="9" t="inlineStr">
        <is>
          <t>Javier</t>
        </is>
      </c>
      <c r="H96" s="9" t="inlineStr">
        <is>
          <t>Olivares</t>
        </is>
      </c>
      <c r="I96" s="9" t="inlineStr">
        <is>
          <t>Avendaño</t>
        </is>
      </c>
      <c r="J96" s="15" t="inlineStr">
        <is>
          <t>PENDIENTE</t>
        </is>
      </c>
      <c r="K96" s="9" t="inlineStr">
        <is>
          <t>Integrante de la Comisión de Defensa Nacional</t>
        </is>
      </c>
      <c r="L96" s="9" t="n"/>
      <c r="M96" s="10" t="inlineStr">
        <is>
          <t>VIP</t>
        </is>
      </c>
      <c r="N96" s="10">
        <f>IF(AND(UPPER($M96)="VIP",UPPER($J96)&lt;&gt;"NO",$F96&lt;&gt;""),"SI","NO")</f>
        <v/>
      </c>
      <c r="O96" s="10">
        <f>IF(UPPER($J96)="SI","🟢",IF(UPPER($J96)="NO","🔴","🟡"))</f>
        <v/>
      </c>
      <c r="P96" s="10" t="inlineStr">
        <is>
          <t>B27</t>
        </is>
      </c>
    </row>
    <row r="97" ht="18" customHeight="1">
      <c r="A97" s="12">
        <f>IF(COUNTA(C97:K97)=0,"",ROW()-1)</f>
        <v/>
      </c>
      <c r="B97" s="12">
        <f>IF($F97&lt;&gt;"",$A97,"")</f>
        <v/>
      </c>
      <c r="C97" s="13" t="inlineStr">
        <is>
          <t>OPA</t>
        </is>
      </c>
      <c r="D97" s="13" t="inlineStr">
        <is>
          <t>Honorable Diputado</t>
        </is>
      </c>
      <c r="E97" s="14">
        <f>IF(UPPER($J97)="NO","",$M97)</f>
        <v/>
      </c>
      <c r="F97" s="13" t="inlineStr">
        <is>
          <t>Sabat Guzmán, Omar</t>
        </is>
      </c>
      <c r="G97" s="13" t="inlineStr">
        <is>
          <t>Omar</t>
        </is>
      </c>
      <c r="H97" s="13" t="inlineStr">
        <is>
          <t>Sabat</t>
        </is>
      </c>
      <c r="I97" s="13" t="inlineStr">
        <is>
          <t>Guzmán</t>
        </is>
      </c>
      <c r="J97" s="15" t="inlineStr">
        <is>
          <t>PENDIENTE</t>
        </is>
      </c>
      <c r="K97" s="13" t="inlineStr">
        <is>
          <t>Integrante de la Comisión de Defensa Nacional</t>
        </is>
      </c>
      <c r="L97" s="13" t="n"/>
      <c r="M97" s="14" t="inlineStr">
        <is>
          <t>VIP</t>
        </is>
      </c>
      <c r="N97" s="14">
        <f>IF(AND(UPPER($M97)="VIP",UPPER($J97)&lt;&gt;"NO",$F97&lt;&gt;""),"SI","NO")</f>
        <v/>
      </c>
      <c r="O97" s="14">
        <f>IF(UPPER($J97)="SI","🟢",IF(UPPER($J97)="NO","🔴","🟡"))</f>
        <v/>
      </c>
      <c r="P97" s="14" t="inlineStr">
        <is>
          <t>B18</t>
        </is>
      </c>
    </row>
    <row r="98" ht="18" customHeight="1">
      <c r="A98" s="8">
        <f>IF(COUNTA(C98:K98)=0,"",ROW()-1)</f>
        <v/>
      </c>
      <c r="B98" s="8">
        <f>IF($F98&lt;&gt;"",$A98,"")</f>
        <v/>
      </c>
      <c r="C98" s="9" t="inlineStr">
        <is>
          <t>OPA</t>
        </is>
      </c>
      <c r="D98" s="9" t="inlineStr">
        <is>
          <t>Honorable Diputado</t>
        </is>
      </c>
      <c r="E98" s="10">
        <f>IF(UPPER($J98)="NO","",$M98)</f>
        <v/>
      </c>
      <c r="F98" s="9" t="inlineStr">
        <is>
          <t>Sánchez Ossa, Luis</t>
        </is>
      </c>
      <c r="G98" s="9" t="inlineStr">
        <is>
          <t>Luis</t>
        </is>
      </c>
      <c r="H98" s="9" t="inlineStr">
        <is>
          <t>Sánchez</t>
        </is>
      </c>
      <c r="I98" s="9" t="inlineStr">
        <is>
          <t>Ossa</t>
        </is>
      </c>
      <c r="J98" s="11" t="inlineStr">
        <is>
          <t>SI</t>
        </is>
      </c>
      <c r="K98" s="9" t="inlineStr">
        <is>
          <t>Integrante de la Comisión de Defensa Nacional</t>
        </is>
      </c>
      <c r="L98" s="9" t="n"/>
      <c r="M98" s="10" t="inlineStr">
        <is>
          <t>VIP</t>
        </is>
      </c>
      <c r="N98" s="10">
        <f>IF(AND(UPPER($M98)="VIP",UPPER($J98)&lt;&gt;"NO",$F98&lt;&gt;""),"SI","NO")</f>
        <v/>
      </c>
      <c r="O98" s="10">
        <f>IF(UPPER($J98)="SI","🟢",IF(UPPER($J98)="NO","🔴","🟡"))</f>
        <v/>
      </c>
      <c r="P98" s="10" t="inlineStr">
        <is>
          <t>B28</t>
        </is>
      </c>
    </row>
    <row r="99" ht="18" customHeight="1">
      <c r="A99" s="12">
        <f>IF(COUNTA(C99:K99)=0,"",ROW()-1)</f>
        <v/>
      </c>
      <c r="B99" s="12">
        <f>IF($F99&lt;&gt;"",$A99,"")</f>
        <v/>
      </c>
      <c r="C99" s="13" t="inlineStr">
        <is>
          <t>OPA</t>
        </is>
      </c>
      <c r="D99" s="13" t="inlineStr">
        <is>
          <t>Honorable Diputado</t>
        </is>
      </c>
      <c r="E99" s="14">
        <f>IF(UPPER($J99)="NO","",$M99)</f>
        <v/>
      </c>
      <c r="F99" s="13" t="inlineStr">
        <is>
          <t>Valenzuela Salazar, Daniel</t>
        </is>
      </c>
      <c r="G99" s="13" t="inlineStr">
        <is>
          <t>Daniel</t>
        </is>
      </c>
      <c r="H99" s="13" t="inlineStr">
        <is>
          <t>Valenzuela</t>
        </is>
      </c>
      <c r="I99" s="13" t="inlineStr">
        <is>
          <t>Salazar</t>
        </is>
      </c>
      <c r="J99" s="11" t="inlineStr">
        <is>
          <t>SI</t>
        </is>
      </c>
      <c r="K99" s="13" t="inlineStr">
        <is>
          <t>Integrante de la Comisión de Defensa Nacional</t>
        </is>
      </c>
      <c r="L99" s="13" t="n"/>
      <c r="M99" s="14" t="inlineStr">
        <is>
          <t>VIP</t>
        </is>
      </c>
      <c r="N99" s="14">
        <f>IF(AND(UPPER($M99)="VIP",UPPER($J99)&lt;&gt;"NO",$F99&lt;&gt;""),"SI","NO")</f>
        <v/>
      </c>
      <c r="O99" s="14">
        <f>IF(UPPER($J99)="SI","🟢",IF(UPPER($J99)="NO","🔴","🟡"))</f>
        <v/>
      </c>
      <c r="P99" s="14" t="inlineStr">
        <is>
          <t>B17</t>
        </is>
      </c>
    </row>
    <row r="100" ht="18" customHeight="1">
      <c r="A100" s="8">
        <f>IF(COUNTA(C100:K100)=0,"",ROW()-1)</f>
        <v/>
      </c>
      <c r="B100" s="8">
        <f>IF($F100&lt;&gt;"",$A100,"")</f>
        <v/>
      </c>
      <c r="C100" s="9" t="inlineStr">
        <is>
          <t>OPA</t>
        </is>
      </c>
      <c r="D100" s="9" t="inlineStr">
        <is>
          <t>Honorable Diputado</t>
        </is>
      </c>
      <c r="E100" s="10">
        <f>IF(UPPER($J100)="NO","",$M100)</f>
        <v/>
      </c>
      <c r="F100" s="9" t="inlineStr">
        <is>
          <t>Zamora Soto, Sebastián</t>
        </is>
      </c>
      <c r="G100" s="9" t="inlineStr">
        <is>
          <t>Sebastián</t>
        </is>
      </c>
      <c r="H100" s="9" t="inlineStr">
        <is>
          <t>Zamora</t>
        </is>
      </c>
      <c r="I100" s="9" t="inlineStr">
        <is>
          <t>Soto</t>
        </is>
      </c>
      <c r="J100" s="16" t="inlineStr">
        <is>
          <t>NO</t>
        </is>
      </c>
      <c r="K100" s="9" t="inlineStr">
        <is>
          <t>Integrante de la Comisión de Defensa Nacional</t>
        </is>
      </c>
      <c r="L100" s="9" t="n"/>
      <c r="M100" s="10" t="inlineStr">
        <is>
          <t>VIP</t>
        </is>
      </c>
      <c r="N100" s="10">
        <f>IF(AND(UPPER($M100)="VIP",UPPER($J100)&lt;&gt;"NO",$F100&lt;&gt;""),"SI","NO")</f>
        <v/>
      </c>
      <c r="O100" s="10">
        <f>IF(UPPER($J100)="SI","🟢",IF(UPPER($J100)="NO","🔴","🟡"))</f>
        <v/>
      </c>
      <c r="P100" s="10" t="inlineStr"/>
    </row>
    <row r="101" ht="18" customHeight="1">
      <c r="A101" s="12">
        <f>IF(COUNTA(C101:K101)=0,"",ROW()-1)</f>
        <v/>
      </c>
      <c r="B101" s="12">
        <f>IF($F101&lt;&gt;"",$A101,"")</f>
        <v/>
      </c>
      <c r="C101" s="13" t="inlineStr">
        <is>
          <t>OPA</t>
        </is>
      </c>
      <c r="D101" s="13" t="inlineStr">
        <is>
          <t>Honorable Diputado</t>
        </is>
      </c>
      <c r="E101" s="14">
        <f>IF(UPPER($J101)="NO","",$M101)</f>
        <v/>
      </c>
      <c r="F101" s="13" t="inlineStr">
        <is>
          <t>Manouchehri Lobos, Daniel</t>
        </is>
      </c>
      <c r="G101" s="13" t="inlineStr">
        <is>
          <t>Daniel</t>
        </is>
      </c>
      <c r="H101" s="13" t="inlineStr">
        <is>
          <t>Manouchehri</t>
        </is>
      </c>
      <c r="I101" s="13" t="inlineStr">
        <is>
          <t>Lobos</t>
        </is>
      </c>
      <c r="J101" s="15" t="inlineStr">
        <is>
          <t>PENDIENTE</t>
        </is>
      </c>
      <c r="K101" s="13" t="inlineStr">
        <is>
          <t>Presidente Comisión de Futuro, Ciencia, Tecnología, Conocimiento e Innovación</t>
        </is>
      </c>
      <c r="L101" s="13" t="n"/>
      <c r="M101" s="14" t="inlineStr">
        <is>
          <t>VIP</t>
        </is>
      </c>
      <c r="N101" s="14">
        <f>IF(AND(UPPER($M101)="VIP",UPPER($J101)&lt;&gt;"NO",$F101&lt;&gt;""),"SI","NO")</f>
        <v/>
      </c>
      <c r="O101" s="14">
        <f>IF(UPPER($J101)="SI","🟢",IF(UPPER($J101)="NO","🔴","🟡"))</f>
        <v/>
      </c>
      <c r="P101" s="14" t="inlineStr">
        <is>
          <t>B29</t>
        </is>
      </c>
    </row>
    <row r="102" ht="18" customHeight="1">
      <c r="A102" s="8">
        <f>IF(COUNTA(C102:K102)=0,"",ROW()-1)</f>
        <v/>
      </c>
      <c r="B102" s="8">
        <f>IF($F102&lt;&gt;"",$A102,"")</f>
        <v/>
      </c>
      <c r="C102" s="9" t="inlineStr">
        <is>
          <t>OPA</t>
        </is>
      </c>
      <c r="D102" s="9" t="inlineStr">
        <is>
          <t>Honorable Diputado</t>
        </is>
      </c>
      <c r="E102" s="10">
        <f>IF(UPPER($J102)="NO","",$M102)</f>
        <v/>
      </c>
      <c r="F102" s="9" t="inlineStr">
        <is>
          <t>Briones Moller, Patricio</t>
        </is>
      </c>
      <c r="G102" s="9" t="inlineStr">
        <is>
          <t>Patricio</t>
        </is>
      </c>
      <c r="H102" s="9" t="inlineStr">
        <is>
          <t>Briones</t>
        </is>
      </c>
      <c r="I102" s="9" t="inlineStr">
        <is>
          <t>Moller</t>
        </is>
      </c>
      <c r="J102" s="15" t="inlineStr">
        <is>
          <t>SI</t>
        </is>
      </c>
      <c r="K102" s="9" t="inlineStr">
        <is>
          <t>Diputado Distrito 20</t>
        </is>
      </c>
      <c r="L102" s="9" t="n"/>
      <c r="M102" s="10" t="inlineStr">
        <is>
          <t>VIP</t>
        </is>
      </c>
      <c r="N102" s="10">
        <f>IF(AND(UPPER($M102)="VIP",UPPER($J102)&lt;&gt;"NO",$F102&lt;&gt;""),"SI","NO")</f>
        <v/>
      </c>
      <c r="O102" s="10">
        <f>IF(UPPER($J102)="SI","🟢",IF(UPPER($J102)="NO","🔴","🟡"))</f>
        <v/>
      </c>
      <c r="P102" s="10" t="inlineStr">
        <is>
          <t>B16</t>
        </is>
      </c>
    </row>
    <row r="103" ht="18" customHeight="1">
      <c r="A103" s="12">
        <f>IF(COUNTA(C103:K103)=0,"",ROW()-1)</f>
        <v/>
      </c>
      <c r="B103" s="12">
        <f>IF($F103&lt;&gt;"",$A103,"")</f>
        <v/>
      </c>
      <c r="C103" s="13" t="inlineStr">
        <is>
          <t>OPA</t>
        </is>
      </c>
      <c r="D103" s="13" t="inlineStr">
        <is>
          <t>Honorable Diputado</t>
        </is>
      </c>
      <c r="E103" s="14">
        <f>IF(UPPER($J103)="NO","",$M103)</f>
        <v/>
      </c>
      <c r="F103" s="13" t="inlineStr">
        <is>
          <t>Celis Montt, Andrés</t>
        </is>
      </c>
      <c r="G103" s="13" t="inlineStr">
        <is>
          <t>Andrés</t>
        </is>
      </c>
      <c r="H103" s="13" t="inlineStr">
        <is>
          <t>Celis</t>
        </is>
      </c>
      <c r="I103" s="13" t="inlineStr">
        <is>
          <t>Montt</t>
        </is>
      </c>
      <c r="J103" s="16" t="inlineStr">
        <is>
          <t>NO</t>
        </is>
      </c>
      <c r="K103" s="13" t="inlineStr">
        <is>
          <t>Comisión de Futuro, Ciencia, Tecnología, Conocimiento e Innovación</t>
        </is>
      </c>
      <c r="L103" s="13" t="n"/>
      <c r="M103" s="14" t="inlineStr">
        <is>
          <t>VIP</t>
        </is>
      </c>
      <c r="N103" s="14">
        <f>IF(AND(UPPER($M103)="VIP",UPPER($J103)&lt;&gt;"NO",$F103&lt;&gt;""),"SI","NO")</f>
        <v/>
      </c>
      <c r="O103" s="14">
        <f>IF(UPPER($J103)="SI","🟢",IF(UPPER($J103)="NO","🔴","🟡"))</f>
        <v/>
      </c>
      <c r="P103" s="14" t="inlineStr"/>
    </row>
    <row r="104" ht="18" customHeight="1">
      <c r="A104" s="8">
        <f>IF(COUNTA(C104:K104)=0,"",ROW()-1)</f>
        <v/>
      </c>
      <c r="B104" s="8">
        <f>IF($F104&lt;&gt;"",$A104,"")</f>
        <v/>
      </c>
      <c r="C104" s="9" t="inlineStr">
        <is>
          <t>OPA</t>
        </is>
      </c>
      <c r="D104" s="9" t="inlineStr">
        <is>
          <t>Honorable Diputado</t>
        </is>
      </c>
      <c r="E104" s="10">
        <f>IF(UPPER($J104)="NO","",$M104)</f>
        <v/>
      </c>
      <c r="F104" s="9" t="inlineStr">
        <is>
          <t>Martínez Ramírez, Cristóbal</t>
        </is>
      </c>
      <c r="G104" s="9" t="inlineStr">
        <is>
          <t>Cristóbal</t>
        </is>
      </c>
      <c r="H104" s="9" t="inlineStr">
        <is>
          <t>Martínez</t>
        </is>
      </c>
      <c r="I104" s="9" t="inlineStr">
        <is>
          <t>Ramírez</t>
        </is>
      </c>
      <c r="J104" s="15" t="inlineStr">
        <is>
          <t>PENDIENTE</t>
        </is>
      </c>
      <c r="K104" s="9" t="inlineStr">
        <is>
          <t>Comisión de Futuro, Ciencia, Tecnología, Conocimiento e Innovación</t>
        </is>
      </c>
      <c r="L104" s="9" t="n"/>
      <c r="M104" s="10" t="inlineStr">
        <is>
          <t>VIP</t>
        </is>
      </c>
      <c r="N104" s="10">
        <f>IF(AND(UPPER($M104)="VIP",UPPER($J104)&lt;&gt;"NO",$F104&lt;&gt;""),"SI","NO")</f>
        <v/>
      </c>
      <c r="O104" s="10">
        <f>IF(UPPER($J104)="SI","🟢",IF(UPPER($J104)="NO","🔴","🟡"))</f>
        <v/>
      </c>
      <c r="P104" s="10" t="inlineStr">
        <is>
          <t>B30</t>
        </is>
      </c>
    </row>
    <row r="105" ht="18" customHeight="1">
      <c r="A105" s="12">
        <f>IF(COUNTA(C105:K105)=0,"",ROW()-1)</f>
        <v/>
      </c>
      <c r="B105" s="12">
        <f>IF($F105&lt;&gt;"",$A105,"")</f>
        <v/>
      </c>
      <c r="C105" s="13" t="inlineStr">
        <is>
          <t>OPA</t>
        </is>
      </c>
      <c r="D105" s="13" t="inlineStr">
        <is>
          <t>Honorable Diputado</t>
        </is>
      </c>
      <c r="E105" s="14">
        <f>IF(UPPER($J105)="NO","",$M105)</f>
        <v/>
      </c>
      <c r="F105" s="13" t="inlineStr">
        <is>
          <t>Montalva Feuerhake, José</t>
        </is>
      </c>
      <c r="G105" s="13" t="inlineStr">
        <is>
          <t>José</t>
        </is>
      </c>
      <c r="H105" s="13" t="inlineStr">
        <is>
          <t>Montalva</t>
        </is>
      </c>
      <c r="I105" s="13" t="inlineStr">
        <is>
          <t>Feuerhake</t>
        </is>
      </c>
      <c r="J105" s="15" t="inlineStr">
        <is>
          <t>PENDIENTE</t>
        </is>
      </c>
      <c r="K105" s="13" t="inlineStr">
        <is>
          <t>Comisión de Futuro, Ciencia, Tecnología, Conocimiento e Innovación</t>
        </is>
      </c>
      <c r="L105" s="13" t="n"/>
      <c r="M105" s="14" t="inlineStr">
        <is>
          <t>VIP</t>
        </is>
      </c>
      <c r="N105" s="14">
        <f>IF(AND(UPPER($M105)="VIP",UPPER($J105)&lt;&gt;"NO",$F105&lt;&gt;""),"SI","NO")</f>
        <v/>
      </c>
      <c r="O105" s="14">
        <f>IF(UPPER($J105)="SI","🟢",IF(UPPER($J105)="NO","🔴","🟡"))</f>
        <v/>
      </c>
      <c r="P105" s="14" t="inlineStr">
        <is>
          <t>B15</t>
        </is>
      </c>
    </row>
    <row r="106" ht="18" customHeight="1">
      <c r="A106" s="8">
        <f>IF(COUNTA(C106:K106)=0,"",ROW()-1)</f>
        <v/>
      </c>
      <c r="B106" s="8">
        <f>IF($F106&lt;&gt;"",$A106,"")</f>
        <v/>
      </c>
      <c r="C106" s="9" t="inlineStr">
        <is>
          <t>OPA</t>
        </is>
      </c>
      <c r="D106" s="9" t="inlineStr">
        <is>
          <t>Honorable Diputado</t>
        </is>
      </c>
      <c r="E106" s="10">
        <f>IF(UPPER($J106)="NO","",$M106)</f>
        <v/>
      </c>
      <c r="F106" s="9" t="inlineStr">
        <is>
          <t>Neira Martínez, Cristian</t>
        </is>
      </c>
      <c r="G106" s="9" t="inlineStr">
        <is>
          <t>Cristian</t>
        </is>
      </c>
      <c r="H106" s="9" t="inlineStr">
        <is>
          <t>Neira</t>
        </is>
      </c>
      <c r="I106" s="9" t="inlineStr">
        <is>
          <t>Martínez</t>
        </is>
      </c>
      <c r="J106" s="15" t="inlineStr">
        <is>
          <t>PENDIENTE</t>
        </is>
      </c>
      <c r="K106" s="9" t="inlineStr">
        <is>
          <t>Comisión de Futuro, Ciencia, Tecnología, Conocimiento e Innovación</t>
        </is>
      </c>
      <c r="L106" s="9" t="n"/>
      <c r="M106" s="10" t="inlineStr">
        <is>
          <t>VIP</t>
        </is>
      </c>
      <c r="N106" s="10">
        <f>IF(AND(UPPER($M106)="VIP",UPPER($J106)&lt;&gt;"NO",$F106&lt;&gt;""),"SI","NO")</f>
        <v/>
      </c>
      <c r="O106" s="10">
        <f>IF(UPPER($J106)="SI","🟢",IF(UPPER($J106)="NO","🔴","🟡"))</f>
        <v/>
      </c>
      <c r="P106" s="10" t="inlineStr">
        <is>
          <t>B31</t>
        </is>
      </c>
    </row>
    <row r="107" ht="18" customHeight="1">
      <c r="A107" s="12">
        <f>IF(COUNTA(C107:K107)=0,"",ROW()-1)</f>
        <v/>
      </c>
      <c r="B107" s="12">
        <f>IF($F107&lt;&gt;"",$A107,"")</f>
        <v/>
      </c>
      <c r="C107" s="13" t="inlineStr">
        <is>
          <t>OPA</t>
        </is>
      </c>
      <c r="D107" s="13" t="inlineStr">
        <is>
          <t>Honorable Diputado</t>
        </is>
      </c>
      <c r="E107" s="14">
        <f>IF(UPPER($J107)="NO","",$M107)</f>
        <v/>
      </c>
      <c r="F107" s="13" t="inlineStr">
        <is>
          <t>Ross Correa, Felipe</t>
        </is>
      </c>
      <c r="G107" s="13" t="inlineStr">
        <is>
          <t>Felipe</t>
        </is>
      </c>
      <c r="H107" s="13" t="inlineStr">
        <is>
          <t>Ross</t>
        </is>
      </c>
      <c r="I107" s="13" t="inlineStr">
        <is>
          <t>Correa</t>
        </is>
      </c>
      <c r="J107" s="16" t="inlineStr">
        <is>
          <t>NO</t>
        </is>
      </c>
      <c r="K107" s="13" t="inlineStr">
        <is>
          <t>Comisión de Futuro, Ciencia, Tecnología, Conocimiento e Innovación</t>
        </is>
      </c>
      <c r="L107" s="13" t="n"/>
      <c r="M107" s="14" t="inlineStr">
        <is>
          <t>VIP</t>
        </is>
      </c>
      <c r="N107" s="14">
        <f>IF(AND(UPPER($M107)="VIP",UPPER($J107)&lt;&gt;"NO",$F107&lt;&gt;""),"SI","NO")</f>
        <v/>
      </c>
      <c r="O107" s="14">
        <f>IF(UPPER($J107)="SI","🟢",IF(UPPER($J107)="NO","🔴","🟡"))</f>
        <v/>
      </c>
      <c r="P107" s="14" t="inlineStr"/>
    </row>
    <row r="108" ht="18" customHeight="1">
      <c r="A108" s="8">
        <f>IF(COUNTA(C108:K108)=0,"",ROW()-1)</f>
        <v/>
      </c>
      <c r="B108" s="8">
        <f>IF($F108&lt;&gt;"",$A108,"")</f>
        <v/>
      </c>
      <c r="C108" s="9" t="inlineStr">
        <is>
          <t>OPA</t>
        </is>
      </c>
      <c r="D108" s="9" t="inlineStr">
        <is>
          <t>Honorable Diputado</t>
        </is>
      </c>
      <c r="E108" s="10">
        <f>IF(UPPER($J108)="NO","",$M108)</f>
        <v/>
      </c>
      <c r="F108" s="9" t="inlineStr">
        <is>
          <t>Schalper Sepúlveda, Diego</t>
        </is>
      </c>
      <c r="G108" s="9" t="inlineStr">
        <is>
          <t>Diego</t>
        </is>
      </c>
      <c r="H108" s="9" t="inlineStr">
        <is>
          <t>Schalper</t>
        </is>
      </c>
      <c r="I108" s="9" t="inlineStr">
        <is>
          <t>Sepúlveda</t>
        </is>
      </c>
      <c r="J108" s="15" t="inlineStr">
        <is>
          <t>PENDIENTE</t>
        </is>
      </c>
      <c r="K108" s="9" t="inlineStr">
        <is>
          <t>Comisión de Futuro, Ciencia, Tecnología, Conocimiento e Innovación</t>
        </is>
      </c>
      <c r="L108" s="9" t="n"/>
      <c r="M108" s="10" t="inlineStr">
        <is>
          <t>VIP</t>
        </is>
      </c>
      <c r="N108" s="10">
        <f>IF(AND(UPPER($M108)="VIP",UPPER($J108)&lt;&gt;"NO",$F108&lt;&gt;""),"SI","NO")</f>
        <v/>
      </c>
      <c r="O108" s="10">
        <f>IF(UPPER($J108)="SI","🟢",IF(UPPER($J108)="NO","🔴","🟡"))</f>
        <v/>
      </c>
      <c r="P108" s="10" t="inlineStr">
        <is>
          <t>B14</t>
        </is>
      </c>
    </row>
    <row r="109" ht="18" customHeight="1">
      <c r="A109" s="12">
        <f>IF(COUNTA(C109:K109)=0,"",ROW()-1)</f>
        <v/>
      </c>
      <c r="B109" s="12">
        <f>IF($F109&lt;&gt;"",$A109,"")</f>
        <v/>
      </c>
      <c r="C109" s="13" t="inlineStr">
        <is>
          <t>OPA</t>
        </is>
      </c>
      <c r="D109" s="13" t="inlineStr">
        <is>
          <t>Honorable Diputado</t>
        </is>
      </c>
      <c r="E109" s="14">
        <f>IF(UPPER($J109)="NO","",$M109)</f>
        <v/>
      </c>
      <c r="F109" s="13" t="inlineStr">
        <is>
          <t>Serrano Salazar, Daniela</t>
        </is>
      </c>
      <c r="G109" s="13" t="inlineStr">
        <is>
          <t>Daniela</t>
        </is>
      </c>
      <c r="H109" s="13" t="inlineStr">
        <is>
          <t>Serrano</t>
        </is>
      </c>
      <c r="I109" s="13" t="inlineStr">
        <is>
          <t>Salazar</t>
        </is>
      </c>
      <c r="J109" s="15" t="inlineStr">
        <is>
          <t>PENDIENTE</t>
        </is>
      </c>
      <c r="K109" s="13" t="inlineStr">
        <is>
          <t>Comisión de Futuro, Ciencia, Tecnología, Conocimiento e Innovación</t>
        </is>
      </c>
      <c r="L109" s="13" t="n"/>
      <c r="M109" s="14" t="inlineStr">
        <is>
          <t>VIP</t>
        </is>
      </c>
      <c r="N109" s="14">
        <f>IF(AND(UPPER($M109)="VIP",UPPER($J109)&lt;&gt;"NO",$F109&lt;&gt;""),"SI","NO")</f>
        <v/>
      </c>
      <c r="O109" s="14">
        <f>IF(UPPER($J109)="SI","🟢",IF(UPPER($J109)="NO","🔴","🟡"))</f>
        <v/>
      </c>
      <c r="P109" s="14" t="inlineStr">
        <is>
          <t>B32</t>
        </is>
      </c>
    </row>
    <row r="110" ht="18" customHeight="1">
      <c r="A110" s="8">
        <f>IF(COUNTA(C110:K110)=0,"",ROW()-1)</f>
        <v/>
      </c>
      <c r="B110" s="8">
        <f>IF($F110&lt;&gt;"",$A110,"")</f>
        <v/>
      </c>
      <c r="C110" s="9" t="inlineStr">
        <is>
          <t>OPA</t>
        </is>
      </c>
      <c r="D110" s="9" t="inlineStr">
        <is>
          <t>Honorable Diputado</t>
        </is>
      </c>
      <c r="E110" s="10">
        <f>IF(UPPER($J110)="NO","",$M110)</f>
        <v/>
      </c>
      <c r="F110" s="9" t="inlineStr">
        <is>
          <t>Veloso Ávila, Consuelo</t>
        </is>
      </c>
      <c r="G110" s="9" t="inlineStr">
        <is>
          <t>Consuelo</t>
        </is>
      </c>
      <c r="H110" s="9" t="inlineStr">
        <is>
          <t>Veloso</t>
        </is>
      </c>
      <c r="I110" s="9" t="inlineStr">
        <is>
          <t>Ávila</t>
        </is>
      </c>
      <c r="J110" s="15" t="inlineStr">
        <is>
          <t>PENDIENTE</t>
        </is>
      </c>
      <c r="K110" s="9" t="inlineStr">
        <is>
          <t>Comisión de Futuro, Ciencia, Tecnología, Conocimiento e Innovación</t>
        </is>
      </c>
      <c r="L110" s="9" t="n"/>
      <c r="M110" s="10" t="inlineStr">
        <is>
          <t>VIP</t>
        </is>
      </c>
      <c r="N110" s="10">
        <f>IF(AND(UPPER($M110)="VIP",UPPER($J110)&lt;&gt;"NO",$F110&lt;&gt;""),"SI","NO")</f>
        <v/>
      </c>
      <c r="O110" s="10">
        <f>IF(UPPER($J110)="SI","🟢",IF(UPPER($J110)="NO","🔴","🟡"))</f>
        <v/>
      </c>
      <c r="P110" s="10" t="inlineStr">
        <is>
          <t>B13</t>
        </is>
      </c>
    </row>
    <row r="111" ht="18" customHeight="1">
      <c r="A111" s="12">
        <f>IF(COUNTA(C111:K111)=0,"",ROW()-1)</f>
        <v/>
      </c>
      <c r="B111" s="12">
        <f>IF($F111&lt;&gt;"",$A111,"")</f>
        <v/>
      </c>
      <c r="C111" s="13" t="inlineStr">
        <is>
          <t>OPA</t>
        </is>
      </c>
      <c r="D111" s="13" t="inlineStr">
        <is>
          <t>Honorable Diputado</t>
        </is>
      </c>
      <c r="E111" s="14">
        <f>IF(UPPER($J111)="NO","",$M111)</f>
        <v/>
      </c>
      <c r="F111" s="13" t="inlineStr">
        <is>
          <t>Winter Etcheberry, Gonzalo</t>
        </is>
      </c>
      <c r="G111" s="13" t="inlineStr">
        <is>
          <t>Gonzalo</t>
        </is>
      </c>
      <c r="H111" s="13" t="inlineStr">
        <is>
          <t>Winter</t>
        </is>
      </c>
      <c r="I111" s="13" t="inlineStr">
        <is>
          <t>Etcheberry</t>
        </is>
      </c>
      <c r="J111" s="15" t="inlineStr">
        <is>
          <t>NO</t>
        </is>
      </c>
      <c r="K111" s="13" t="inlineStr">
        <is>
          <t>Comisión de Futuro, Ciencia, Tecnología, Conocimiento e Innovación</t>
        </is>
      </c>
      <c r="L111" s="13" t="n"/>
      <c r="M111" s="14" t="inlineStr">
        <is>
          <t>VIP</t>
        </is>
      </c>
      <c r="N111" s="14">
        <f>IF(AND(UPPER($M111)="VIP",UPPER($J111)&lt;&gt;"NO",$F111&lt;&gt;""),"SI","NO")</f>
        <v/>
      </c>
      <c r="O111" s="14">
        <f>IF(UPPER($J111)="SI","🟢",IF(UPPER($J111)="NO","🔴","🟡"))</f>
        <v/>
      </c>
      <c r="P111" s="14" t="inlineStr"/>
    </row>
    <row r="112" ht="18" customHeight="1">
      <c r="A112" s="8">
        <f>IF(COUNTA(C112:K112)=0,"",ROW()-1)</f>
        <v/>
      </c>
      <c r="B112" s="8">
        <f>IF($F112&lt;&gt;"",$A112,"")</f>
        <v/>
      </c>
      <c r="C112" s="9" t="inlineStr">
        <is>
          <t>OPA</t>
        </is>
      </c>
      <c r="D112" s="9" t="inlineStr">
        <is>
          <t>Honorable Diputado</t>
        </is>
      </c>
      <c r="E112" s="10">
        <f>IF(UPPER($J112)="NO","",$M112)</f>
        <v/>
      </c>
      <c r="F112" s="9" t="inlineStr">
        <is>
          <t>Yeomans Araya, Gael</t>
        </is>
      </c>
      <c r="G112" s="9" t="inlineStr">
        <is>
          <t>Gael</t>
        </is>
      </c>
      <c r="H112" s="9" t="inlineStr">
        <is>
          <t>Yeomans</t>
        </is>
      </c>
      <c r="I112" s="9" t="inlineStr">
        <is>
          <t>Araya</t>
        </is>
      </c>
      <c r="J112" s="15" t="inlineStr">
        <is>
          <t>PENDIENTE</t>
        </is>
      </c>
      <c r="K112" s="9" t="inlineStr">
        <is>
          <t>Comisión de Futuro, Ciencia, Tecnología, Conocimiento e Innovación</t>
        </is>
      </c>
      <c r="L112" s="9" t="n"/>
      <c r="M112" s="10" t="inlineStr">
        <is>
          <t>VIP</t>
        </is>
      </c>
      <c r="N112" s="10">
        <f>IF(AND(UPPER($M112)="VIP",UPPER($J112)&lt;&gt;"NO",$F112&lt;&gt;""),"SI","NO")</f>
        <v/>
      </c>
      <c r="O112" s="10">
        <f>IF(UPPER($J112)="SI","🟢",IF(UPPER($J112)="NO","🔴","🟡"))</f>
        <v/>
      </c>
      <c r="P112" s="10" t="inlineStr">
        <is>
          <t>B33</t>
        </is>
      </c>
    </row>
    <row r="113" ht="18" customHeight="1">
      <c r="A113" s="12">
        <f>IF(COUNTA(C113:K113)=0,"",ROW()-1)</f>
        <v/>
      </c>
      <c r="B113" s="12">
        <f>IF($F113&lt;&gt;"",$A113,"")</f>
        <v/>
      </c>
      <c r="C113" s="13" t="inlineStr">
        <is>
          <t>OPA</t>
        </is>
      </c>
      <c r="D113" s="13" t="inlineStr">
        <is>
          <t>Honorable Diputado</t>
        </is>
      </c>
      <c r="E113" s="14">
        <f>IF(UPPER($J113)="NO","",$M113)</f>
        <v/>
      </c>
      <c r="F113" s="13" t="inlineStr">
        <is>
          <t>Arroyo Muñoz, Roberto</t>
        </is>
      </c>
      <c r="G113" s="13" t="inlineStr">
        <is>
          <t>Roberto</t>
        </is>
      </c>
      <c r="H113" s="13" t="inlineStr">
        <is>
          <t>Arroyo</t>
        </is>
      </c>
      <c r="I113" s="13" t="inlineStr">
        <is>
          <t>Muñoz</t>
        </is>
      </c>
      <c r="J113" s="11" t="inlineStr">
        <is>
          <t>SI</t>
        </is>
      </c>
      <c r="K113" s="13" t="inlineStr">
        <is>
          <t>Diputado Distrito 20</t>
        </is>
      </c>
      <c r="L113" s="13" t="n"/>
      <c r="M113" s="14" t="inlineStr">
        <is>
          <t>VIP</t>
        </is>
      </c>
      <c r="N113" s="14">
        <f>IF(AND(UPPER($M113)="VIP",UPPER($J113)&lt;&gt;"NO",$F113&lt;&gt;""),"SI","NO")</f>
        <v/>
      </c>
      <c r="O113" s="14">
        <f>IF(UPPER($J113)="SI","🟢",IF(UPPER($J113)="NO","🔴","🟡"))</f>
        <v/>
      </c>
      <c r="P113" s="14" t="inlineStr">
        <is>
          <t>B12</t>
        </is>
      </c>
    </row>
    <row r="114" ht="18" customHeight="1">
      <c r="A114" s="8">
        <f>IF(COUNTA(C114:K114)=0,"",ROW()-1)</f>
        <v/>
      </c>
      <c r="B114" s="8">
        <f>IF($F114&lt;&gt;"",$A114,"")</f>
        <v/>
      </c>
      <c r="C114" s="9" t="inlineStr">
        <is>
          <t>OPA</t>
        </is>
      </c>
      <c r="D114" s="9" t="inlineStr">
        <is>
          <t>Honorable Diputado</t>
        </is>
      </c>
      <c r="E114" s="10">
        <f>IF(UPPER($J114)="NO","",$M114)</f>
        <v/>
      </c>
      <c r="F114" s="9" t="inlineStr">
        <is>
          <t>Bobadilla Muñoz, Sergio</t>
        </is>
      </c>
      <c r="G114" s="9" t="inlineStr">
        <is>
          <t>Sergio</t>
        </is>
      </c>
      <c r="H114" s="9" t="inlineStr">
        <is>
          <t>Bobadilla</t>
        </is>
      </c>
      <c r="I114" s="9" t="inlineStr">
        <is>
          <t>Muñoz</t>
        </is>
      </c>
      <c r="J114" s="11" t="inlineStr">
        <is>
          <t>SI</t>
        </is>
      </c>
      <c r="K114" s="9" t="inlineStr">
        <is>
          <t>Diputado Distrito 20</t>
        </is>
      </c>
      <c r="L114" s="9" t="n"/>
      <c r="M114" s="10" t="inlineStr">
        <is>
          <t>VIP</t>
        </is>
      </c>
      <c r="N114" s="10">
        <f>IF(AND(UPPER($M114)="VIP",UPPER($J114)&lt;&gt;"NO",$F114&lt;&gt;""),"SI","NO")</f>
        <v/>
      </c>
      <c r="O114" s="10">
        <f>IF(UPPER($J114)="SI","🟢",IF(UPPER($J114)="NO","🔴","🟡"))</f>
        <v/>
      </c>
      <c r="P114" s="10" t="inlineStr">
        <is>
          <t>B34</t>
        </is>
      </c>
    </row>
    <row r="115" ht="18" customHeight="1">
      <c r="A115" s="12">
        <f>IF(COUNTA(C115:K115)=0,"",ROW()-1)</f>
        <v/>
      </c>
      <c r="B115" s="12">
        <f>IF($F115&lt;&gt;"",$A115,"")</f>
        <v/>
      </c>
      <c r="C115" s="13" t="inlineStr">
        <is>
          <t>OPA</t>
        </is>
      </c>
      <c r="D115" s="13" t="inlineStr">
        <is>
          <t>Honorable Diputado</t>
        </is>
      </c>
      <c r="E115" s="14">
        <f>IF(UPPER($J115)="NO","",$M115)</f>
        <v/>
      </c>
      <c r="F115" s="13" t="inlineStr">
        <is>
          <t>Charpentier Rajcevich, Paz</t>
        </is>
      </c>
      <c r="G115" s="13" t="inlineStr">
        <is>
          <t>Paz</t>
        </is>
      </c>
      <c r="H115" s="13" t="inlineStr">
        <is>
          <t>Charpentier</t>
        </is>
      </c>
      <c r="I115" s="13" t="inlineStr">
        <is>
          <t>Rajcevich</t>
        </is>
      </c>
      <c r="J115" s="15" t="inlineStr">
        <is>
          <t>PENDIENTE</t>
        </is>
      </c>
      <c r="K115" s="13" t="inlineStr">
        <is>
          <t>Diputado Distrito 20</t>
        </is>
      </c>
      <c r="L115" s="13" t="n"/>
      <c r="M115" s="14" t="inlineStr">
        <is>
          <t>VIP</t>
        </is>
      </c>
      <c r="N115" s="14">
        <f>IF(AND(UPPER($M115)="VIP",UPPER($J115)&lt;&gt;"NO",$F115&lt;&gt;""),"SI","NO")</f>
        <v/>
      </c>
      <c r="O115" s="14">
        <f>IF(UPPER($J115)="SI","🟢",IF(UPPER($J115)="NO","🔴","🟡"))</f>
        <v/>
      </c>
      <c r="P115" s="14" t="inlineStr">
        <is>
          <t>B11</t>
        </is>
      </c>
    </row>
    <row r="116" ht="18" customHeight="1">
      <c r="A116" s="8">
        <f>IF(COUNTA(C116:K116)=0,"",ROW()-1)</f>
        <v/>
      </c>
      <c r="B116" s="8">
        <f>IF($F116&lt;&gt;"",$A116,"")</f>
        <v/>
      </c>
      <c r="C116" s="9" t="inlineStr">
        <is>
          <t>OPA</t>
        </is>
      </c>
      <c r="D116" s="9" t="inlineStr">
        <is>
          <t>Honorable Diputado</t>
        </is>
      </c>
      <c r="E116" s="10">
        <f>IF(UPPER($J116)="NO","",$M116)</f>
        <v/>
      </c>
      <c r="F116" s="9" t="inlineStr">
        <is>
          <t>Muñoz González, Francesca</t>
        </is>
      </c>
      <c r="G116" s="9" t="inlineStr">
        <is>
          <t>Francesca</t>
        </is>
      </c>
      <c r="H116" s="9" t="inlineStr">
        <is>
          <t>Muñoz</t>
        </is>
      </c>
      <c r="I116" s="9" t="inlineStr">
        <is>
          <t>González</t>
        </is>
      </c>
      <c r="J116" s="11" t="inlineStr">
        <is>
          <t>SI</t>
        </is>
      </c>
      <c r="K116" s="9" t="inlineStr">
        <is>
          <t>Diputado Distrito 20</t>
        </is>
      </c>
      <c r="L116" s="9" t="n"/>
      <c r="M116" s="10" t="inlineStr">
        <is>
          <t>VIP</t>
        </is>
      </c>
      <c r="N116" s="10">
        <f>IF(AND(UPPER($M116)="VIP",UPPER($J116)&lt;&gt;"NO",$F116&lt;&gt;""),"SI","NO")</f>
        <v/>
      </c>
      <c r="O116" s="10">
        <f>IF(UPPER($J116)="SI","🟢",IF(UPPER($J116)="NO","🔴","🟡"))</f>
        <v/>
      </c>
      <c r="P116" s="10" t="inlineStr">
        <is>
          <t>B35</t>
        </is>
      </c>
    </row>
    <row r="117" ht="18" customHeight="1">
      <c r="A117" s="12">
        <f>IF(COUNTA(C117:K117)=0,"",ROW()-1)</f>
        <v/>
      </c>
      <c r="B117" s="12">
        <f>IF($F117&lt;&gt;"",$A117,"")</f>
        <v/>
      </c>
      <c r="C117" s="13" t="inlineStr">
        <is>
          <t>OPA</t>
        </is>
      </c>
      <c r="D117" s="13" t="inlineStr">
        <is>
          <t>Honorable Diputado</t>
        </is>
      </c>
      <c r="E117" s="14">
        <f>IF(UPPER($J117)="NO","",$M117)</f>
        <v/>
      </c>
      <c r="F117" s="13" t="inlineStr">
        <is>
          <t>Ortíz Vera, Álvaro</t>
        </is>
      </c>
      <c r="G117" s="13" t="inlineStr">
        <is>
          <t>Álvaro</t>
        </is>
      </c>
      <c r="H117" s="13" t="inlineStr">
        <is>
          <t>Ortíz</t>
        </is>
      </c>
      <c r="I117" s="13" t="inlineStr">
        <is>
          <t>Vera</t>
        </is>
      </c>
      <c r="J117" s="15" t="inlineStr">
        <is>
          <t>PENDIENTE</t>
        </is>
      </c>
      <c r="K117" s="13" t="inlineStr">
        <is>
          <t>Diputado Distrito 20</t>
        </is>
      </c>
      <c r="L117" s="13" t="n"/>
      <c r="M117" s="14" t="inlineStr">
        <is>
          <t>VIP</t>
        </is>
      </c>
      <c r="N117" s="14">
        <f>IF(AND(UPPER($M117)="VIP",UPPER($J117)&lt;&gt;"NO",$F117&lt;&gt;""),"SI","NO")</f>
        <v/>
      </c>
      <c r="O117" s="14">
        <f>IF(UPPER($J117)="SI","🟢",IF(UPPER($J117)="NO","🔴","🟡"))</f>
        <v/>
      </c>
      <c r="P117" s="14" t="inlineStr">
        <is>
          <t>B10</t>
        </is>
      </c>
    </row>
    <row r="118" ht="18" customHeight="1">
      <c r="A118" s="8">
        <f>IF(COUNTA(C118:K118)=0,"",ROW()-1)</f>
        <v/>
      </c>
      <c r="B118" s="8">
        <f>IF($F118&lt;&gt;"",$A118,"")</f>
        <v/>
      </c>
      <c r="C118" s="9" t="inlineStr">
        <is>
          <t>OPA</t>
        </is>
      </c>
      <c r="D118" s="9" t="inlineStr">
        <is>
          <t>Honorable Diputado</t>
        </is>
      </c>
      <c r="E118" s="10">
        <f>IF(UPPER($J118)="NO","",$M118)</f>
        <v/>
      </c>
      <c r="F118" s="9" t="inlineStr">
        <is>
          <t>Pérez Cartes, Marlene</t>
        </is>
      </c>
      <c r="G118" s="9" t="inlineStr">
        <is>
          <t>Marlene</t>
        </is>
      </c>
      <c r="H118" s="9" t="inlineStr">
        <is>
          <t>Pérez</t>
        </is>
      </c>
      <c r="I118" s="9" t="inlineStr">
        <is>
          <t>Cartes</t>
        </is>
      </c>
      <c r="J118" s="11" t="inlineStr">
        <is>
          <t>SI</t>
        </is>
      </c>
      <c r="K118" s="9" t="inlineStr">
        <is>
          <t>Diputado Distrito 20</t>
        </is>
      </c>
      <c r="L118" s="9" t="n"/>
      <c r="M118" s="10" t="inlineStr">
        <is>
          <t>VIP</t>
        </is>
      </c>
      <c r="N118" s="10">
        <f>IF(AND(UPPER($M118)="VIP",UPPER($J118)&lt;&gt;"NO",$F118&lt;&gt;""),"SI","NO")</f>
        <v/>
      </c>
      <c r="O118" s="10">
        <f>IF(UPPER($J118)="SI","🟢",IF(UPPER($J118)="NO","🔴","🟡"))</f>
        <v/>
      </c>
      <c r="P118" s="10" t="inlineStr">
        <is>
          <t>B36</t>
        </is>
      </c>
    </row>
    <row r="119" ht="18" customHeight="1">
      <c r="A119" s="12">
        <f>IF(COUNTA(C119:K119)=0,"",ROW()-1)</f>
        <v/>
      </c>
      <c r="B119" s="12">
        <f>IF($F119&lt;&gt;"",$A119,"")</f>
        <v/>
      </c>
      <c r="C119" s="13" t="inlineStr">
        <is>
          <t>OPA</t>
        </is>
      </c>
      <c r="D119" s="13" t="inlineStr">
        <is>
          <t>Honorable Diputado</t>
        </is>
      </c>
      <c r="E119" s="14">
        <f>IF(UPPER($J119)="NO","",$M119)</f>
        <v/>
      </c>
      <c r="F119" s="13" t="inlineStr">
        <is>
          <t>Rivas Villalobos, José</t>
        </is>
      </c>
      <c r="G119" s="13" t="inlineStr">
        <is>
          <t>José</t>
        </is>
      </c>
      <c r="H119" s="13" t="inlineStr">
        <is>
          <t>Rivas</t>
        </is>
      </c>
      <c r="I119" s="13" t="inlineStr">
        <is>
          <t>Villalobos</t>
        </is>
      </c>
      <c r="J119" s="11" t="inlineStr">
        <is>
          <t>SI</t>
        </is>
      </c>
      <c r="K119" s="13" t="inlineStr">
        <is>
          <t>Diputado Distrito 20</t>
        </is>
      </c>
      <c r="L119" s="13" t="n"/>
      <c r="M119" s="14" t="inlineStr">
        <is>
          <t>VIP</t>
        </is>
      </c>
      <c r="N119" s="14">
        <f>IF(AND(UPPER($M119)="VIP",UPPER($J119)&lt;&gt;"NO",$F119&lt;&gt;""),"SI","NO")</f>
        <v/>
      </c>
      <c r="O119" s="14">
        <f>IF(UPPER($J119)="SI","🟢",IF(UPPER($J119)="NO","🔴","🟡"))</f>
        <v/>
      </c>
      <c r="P119" s="14" t="inlineStr">
        <is>
          <t>B9</t>
        </is>
      </c>
    </row>
    <row r="120" ht="18" customHeight="1">
      <c r="A120" s="8">
        <f>IF(COUNTA(C120:K120)=0,"",ROW()-1)</f>
        <v/>
      </c>
      <c r="B120" s="8">
        <f>IF($F120&lt;&gt;"",$A120,"")</f>
        <v/>
      </c>
      <c r="C120" s="9" t="inlineStr">
        <is>
          <t>OPA</t>
        </is>
      </c>
      <c r="D120" s="9" t="inlineStr">
        <is>
          <t>Honorable Diputado</t>
        </is>
      </c>
      <c r="E120" s="10">
        <f>IF(UPPER($J120)="NO","",$M120)</f>
        <v/>
      </c>
      <c r="F120" s="9" t="inlineStr">
        <is>
          <t>Betancurt Delgado, Lilian</t>
        </is>
      </c>
      <c r="G120" s="9" t="inlineStr">
        <is>
          <t>Lilian</t>
        </is>
      </c>
      <c r="H120" s="9" t="inlineStr">
        <is>
          <t>Betancurt</t>
        </is>
      </c>
      <c r="I120" s="9" t="inlineStr">
        <is>
          <t>Delgado</t>
        </is>
      </c>
      <c r="J120" s="15" t="inlineStr">
        <is>
          <t>PENDIENTE</t>
        </is>
      </c>
      <c r="K120" s="9" t="inlineStr">
        <is>
          <t>Diputado Distrito 21</t>
        </is>
      </c>
      <c r="L120" s="9" t="n"/>
      <c r="M120" s="10" t="inlineStr">
        <is>
          <t>VIP</t>
        </is>
      </c>
      <c r="N120" s="10">
        <f>IF(AND(UPPER($M120)="VIP",UPPER($J120)&lt;&gt;"NO",$F120&lt;&gt;""),"SI","NO")</f>
        <v/>
      </c>
      <c r="O120" s="10">
        <f>IF(UPPER($J120)="SI","🟢",IF(UPPER($J120)="NO","🔴","🟡"))</f>
        <v/>
      </c>
      <c r="P120" s="10" t="inlineStr">
        <is>
          <t>B37</t>
        </is>
      </c>
    </row>
    <row r="121" ht="18" customHeight="1">
      <c r="A121" s="12">
        <f>IF(COUNTA(C121:K121)=0,"",ROW()-1)</f>
        <v/>
      </c>
      <c r="B121" s="12">
        <f>IF($F121&lt;&gt;"",$A121,"")</f>
        <v/>
      </c>
      <c r="C121" s="13" t="inlineStr">
        <is>
          <t>OPA</t>
        </is>
      </c>
      <c r="D121" s="13" t="inlineStr">
        <is>
          <t>Honorable Diputado</t>
        </is>
      </c>
      <c r="E121" s="14">
        <f>IF(UPPER($J121)="NO","",$M121)</f>
        <v/>
      </c>
      <c r="F121" s="13" t="inlineStr">
        <is>
          <t>Pérez Olea, Joanna</t>
        </is>
      </c>
      <c r="G121" s="13" t="inlineStr">
        <is>
          <t>Joanna</t>
        </is>
      </c>
      <c r="H121" s="13" t="inlineStr">
        <is>
          <t>Pérez</t>
        </is>
      </c>
      <c r="I121" s="13" t="inlineStr">
        <is>
          <t>Olea</t>
        </is>
      </c>
      <c r="J121" s="15" t="inlineStr">
        <is>
          <t>PENDIENTE</t>
        </is>
      </c>
      <c r="K121" s="13" t="inlineStr">
        <is>
          <t>Diputado Distrito 21</t>
        </is>
      </c>
      <c r="L121" s="13" t="n"/>
      <c r="M121" s="14" t="inlineStr">
        <is>
          <t>VIP</t>
        </is>
      </c>
      <c r="N121" s="14">
        <f>IF(AND(UPPER($M121)="VIP",UPPER($J121)&lt;&gt;"NO",$F121&lt;&gt;""),"SI","NO")</f>
        <v/>
      </c>
      <c r="O121" s="14">
        <f>IF(UPPER($J121)="SI","🟢",IF(UPPER($J121)="NO","🔴","🟡"))</f>
        <v/>
      </c>
      <c r="P121" s="14" t="inlineStr">
        <is>
          <t>B8</t>
        </is>
      </c>
    </row>
    <row r="122" ht="18" customHeight="1">
      <c r="A122" s="8">
        <f>IF(COUNTA(C122:K122)=0,"",ROW()-1)</f>
        <v/>
      </c>
      <c r="B122" s="8">
        <f>IF($F122&lt;&gt;"",$A122,"")</f>
        <v/>
      </c>
      <c r="C122" s="9" t="inlineStr">
        <is>
          <t>OPA</t>
        </is>
      </c>
      <c r="D122" s="9" t="inlineStr">
        <is>
          <t>Honorable Diputado</t>
        </is>
      </c>
      <c r="E122" s="10">
        <f>IF(UPPER($J122)="NO","",$M122)</f>
        <v/>
      </c>
      <c r="F122" s="9" t="inlineStr">
        <is>
          <t>Pinilla Valencia, Patricio</t>
        </is>
      </c>
      <c r="G122" s="9" t="inlineStr">
        <is>
          <t>Patricio</t>
        </is>
      </c>
      <c r="H122" s="9" t="inlineStr">
        <is>
          <t>Pinilla</t>
        </is>
      </c>
      <c r="I122" s="9" t="inlineStr">
        <is>
          <t>Valencia</t>
        </is>
      </c>
      <c r="J122" s="16" t="inlineStr">
        <is>
          <t>SI</t>
        </is>
      </c>
      <c r="K122" s="9" t="inlineStr">
        <is>
          <t>Diputado Distrito 21</t>
        </is>
      </c>
      <c r="L122" s="9" t="n"/>
      <c r="M122" s="10" t="inlineStr">
        <is>
          <t>VIP</t>
        </is>
      </c>
      <c r="N122" s="10">
        <f>IF(AND(UPPER($M122)="VIP",UPPER($J122)&lt;&gt;"NO",$F122&lt;&gt;""),"SI","NO")</f>
        <v/>
      </c>
      <c r="O122" s="10">
        <f>IF(UPPER($J122)="SI","🟢",IF(UPPER($J122)="NO","🔴","🟡"))</f>
        <v/>
      </c>
      <c r="P122" s="10" t="inlineStr">
        <is>
          <t>B38</t>
        </is>
      </c>
    </row>
    <row r="123" ht="18" customHeight="1">
      <c r="A123" s="12">
        <f>IF(COUNTA(C123:K123)=0,"",ROW()-1)</f>
        <v/>
      </c>
      <c r="B123" s="12">
        <f>IF($F123&lt;&gt;"",$A123,"")</f>
        <v/>
      </c>
      <c r="C123" s="13" t="inlineStr">
        <is>
          <t>OPA</t>
        </is>
      </c>
      <c r="D123" s="13" t="inlineStr">
        <is>
          <t>Honorable Diputado</t>
        </is>
      </c>
      <c r="E123" s="14">
        <f>IF(UPPER($J123)="NO","",$M123)</f>
        <v/>
      </c>
      <c r="F123" s="13" t="inlineStr">
        <is>
          <t>Urruticoechea Ríos, Cristóbal</t>
        </is>
      </c>
      <c r="G123" s="13" t="inlineStr">
        <is>
          <t>Cristóbal</t>
        </is>
      </c>
      <c r="H123" s="13" t="inlineStr">
        <is>
          <t>Urruticoechea</t>
        </is>
      </c>
      <c r="I123" s="13" t="inlineStr">
        <is>
          <t>Ríos</t>
        </is>
      </c>
      <c r="J123" s="15" t="inlineStr">
        <is>
          <t>PENDIENTE</t>
        </is>
      </c>
      <c r="K123" s="13" t="inlineStr">
        <is>
          <t>Diputado Distrito 21</t>
        </is>
      </c>
      <c r="L123" s="13" t="n"/>
      <c r="M123" s="14" t="inlineStr">
        <is>
          <t>VIP</t>
        </is>
      </c>
      <c r="N123" s="14">
        <f>IF(AND(UPPER($M123)="VIP",UPPER($J123)&lt;&gt;"NO",$F123&lt;&gt;""),"SI","NO")</f>
        <v/>
      </c>
      <c r="O123" s="14">
        <f>IF(UPPER($J123)="SI","🟢",IF(UPPER($J123)="NO","🔴","🟡"))</f>
        <v/>
      </c>
      <c r="P123" s="14" t="inlineStr">
        <is>
          <t>B7</t>
        </is>
      </c>
    </row>
    <row r="124" ht="18" customHeight="1">
      <c r="A124" s="8">
        <f>IF(COUNTA(C124:K124)=0,"",ROW()-1)</f>
        <v/>
      </c>
      <c r="B124" s="8">
        <f>IF($F124&lt;&gt;"",$A124,"")</f>
        <v/>
      </c>
      <c r="C124" s="9" t="inlineStr">
        <is>
          <t>OPA</t>
        </is>
      </c>
      <c r="D124" s="9" t="inlineStr">
        <is>
          <t>Honorable Diputado</t>
        </is>
      </c>
      <c r="E124" s="10">
        <f>IF(UPPER($J124)="NO","",$M124)</f>
        <v/>
      </c>
      <c r="F124" s="9" t="inlineStr">
        <is>
          <t>Weisse Novoa, Flor</t>
        </is>
      </c>
      <c r="G124" s="9" t="inlineStr">
        <is>
          <t>Flor</t>
        </is>
      </c>
      <c r="H124" s="9" t="inlineStr">
        <is>
          <t>Weisse</t>
        </is>
      </c>
      <c r="I124" s="9" t="inlineStr">
        <is>
          <t>Novoa</t>
        </is>
      </c>
      <c r="J124" s="15" t="inlineStr">
        <is>
          <t>PENDIENTE</t>
        </is>
      </c>
      <c r="K124" s="9" t="inlineStr">
        <is>
          <t>Diputado Distrito 21</t>
        </is>
      </c>
      <c r="L124" s="9" t="n"/>
      <c r="M124" s="10" t="inlineStr">
        <is>
          <t>VIP</t>
        </is>
      </c>
      <c r="N124" s="10">
        <f>IF(AND(UPPER($M124)="VIP",UPPER($J124)&lt;&gt;"NO",$F124&lt;&gt;""),"SI","NO")</f>
        <v/>
      </c>
      <c r="O124" s="10">
        <f>IF(UPPER($J124)="SI","🟢",IF(UPPER($J124)="NO","🔴","🟡"))</f>
        <v/>
      </c>
      <c r="P124" s="10" t="inlineStr">
        <is>
          <t>B39</t>
        </is>
      </c>
    </row>
    <row r="125" ht="18" customHeight="1">
      <c r="A125" s="12">
        <f>IF(COUNTA(C125:K125)=0,"",ROW()-1)</f>
        <v/>
      </c>
      <c r="B125" s="12">
        <f>IF($F125&lt;&gt;"",$A125,"")</f>
        <v/>
      </c>
      <c r="C125" s="13" t="inlineStr">
        <is>
          <t>OPA</t>
        </is>
      </c>
      <c r="D125" s="13" t="inlineStr">
        <is>
          <t>Subsecretario</t>
        </is>
      </c>
      <c r="E125" s="14">
        <f>IF(UPPER($J125)="NO","",$M125)</f>
        <v/>
      </c>
      <c r="F125" s="13" t="inlineStr">
        <is>
          <t>Torres Espinosa, Patricio</t>
        </is>
      </c>
      <c r="G125" s="13" t="inlineStr">
        <is>
          <t>Patricio</t>
        </is>
      </c>
      <c r="H125" s="13" t="inlineStr">
        <is>
          <t>Torres</t>
        </is>
      </c>
      <c r="I125" s="13" t="inlineStr">
        <is>
          <t>Espinosa</t>
        </is>
      </c>
      <c r="J125" s="16" t="inlineStr">
        <is>
          <t>NO</t>
        </is>
      </c>
      <c r="K125" s="13" t="inlineStr">
        <is>
          <t>Subsecretario de Relaciones Exteriores</t>
        </is>
      </c>
      <c r="L125" s="13" t="n"/>
      <c r="M125" s="14" t="inlineStr">
        <is>
          <t>VIP</t>
        </is>
      </c>
      <c r="N125" s="14">
        <f>IF(AND(UPPER($M125)="VIP",UPPER($J125)&lt;&gt;"NO",$F125&lt;&gt;""),"SI","NO")</f>
        <v/>
      </c>
      <c r="O125" s="14">
        <f>IF(UPPER($J125)="SI","🟢",IF(UPPER($J125)="NO","🔴","🟡"))</f>
        <v/>
      </c>
      <c r="P125" s="14" t="inlineStr"/>
    </row>
    <row r="126" ht="18" customHeight="1">
      <c r="A126" s="8">
        <f>IF(COUNTA(C126:K126)=0,"",ROW()-1)</f>
        <v/>
      </c>
      <c r="B126" s="8">
        <f>IF($F126&lt;&gt;"",$A126,"")</f>
        <v/>
      </c>
      <c r="C126" s="9" t="inlineStr">
        <is>
          <t>OPA</t>
        </is>
      </c>
      <c r="D126" s="9" t="inlineStr">
        <is>
          <t>Subsecretario</t>
        </is>
      </c>
      <c r="E126" s="10">
        <f>IF(UPPER($J126)="NO","",$M126)</f>
        <v/>
      </c>
      <c r="F126" s="9" t="inlineStr">
        <is>
          <t>Álvarez Aguirre, Rodrigo</t>
        </is>
      </c>
      <c r="G126" s="9" t="inlineStr">
        <is>
          <t>Rodrigo</t>
        </is>
      </c>
      <c r="H126" s="9" t="inlineStr">
        <is>
          <t>Álvarez</t>
        </is>
      </c>
      <c r="I126" s="9" t="inlineStr">
        <is>
          <t>Aguirre</t>
        </is>
      </c>
      <c r="J126" s="11" t="inlineStr">
        <is>
          <t>SI</t>
        </is>
      </c>
      <c r="K126" s="9" t="inlineStr">
        <is>
          <t>*Subsecretario de Defensa</t>
        </is>
      </c>
      <c r="L126" s="9" t="n"/>
      <c r="M126" s="10" t="inlineStr">
        <is>
          <t>VIP</t>
        </is>
      </c>
      <c r="N126" s="10">
        <f>IF(AND(UPPER($M126)="VIP",UPPER($J126)&lt;&gt;"NO",$F126&lt;&gt;""),"SI","NO")</f>
        <v/>
      </c>
      <c r="O126" s="10">
        <f>IF(UPPER($J126)="SI","🟢",IF(UPPER($J126)="NO","🔴","🟡"))</f>
        <v/>
      </c>
      <c r="P126" s="10" t="inlineStr">
        <is>
          <t>B6</t>
        </is>
      </c>
    </row>
    <row r="127" ht="18" customHeight="1">
      <c r="A127" s="12">
        <f>IF(COUNTA(C127:K127)=0,"",ROW()-1)</f>
        <v/>
      </c>
      <c r="B127" s="12">
        <f>IF($F127&lt;&gt;"",$A127,"")</f>
        <v/>
      </c>
      <c r="C127" s="13" t="inlineStr">
        <is>
          <t>OPA</t>
        </is>
      </c>
      <c r="D127" s="13" t="inlineStr">
        <is>
          <t>Subsecretario</t>
        </is>
      </c>
      <c r="E127" s="14">
        <f>IF(UPPER($J127)="NO","",$M127)</f>
        <v/>
      </c>
      <c r="F127" s="13" t="inlineStr">
        <is>
          <t>Bolívar Romero, Christian</t>
        </is>
      </c>
      <c r="G127" s="13" t="inlineStr">
        <is>
          <t>Christian</t>
        </is>
      </c>
      <c r="H127" s="13" t="inlineStr">
        <is>
          <t>Bolívar</t>
        </is>
      </c>
      <c r="I127" s="13" t="inlineStr">
        <is>
          <t>Romero</t>
        </is>
      </c>
      <c r="J127" s="11" t="inlineStr">
        <is>
          <t>SI</t>
        </is>
      </c>
      <c r="K127" s="13" t="inlineStr">
        <is>
          <t>*Subsecretario de las Fuerzas Armadas</t>
        </is>
      </c>
      <c r="L127" s="13" t="n"/>
      <c r="M127" s="14" t="inlineStr">
        <is>
          <t>VIP</t>
        </is>
      </c>
      <c r="N127" s="14">
        <f>IF(AND(UPPER($M127)="VIP",UPPER($J127)&lt;&gt;"NO",$F127&lt;&gt;""),"SI","NO")</f>
        <v/>
      </c>
      <c r="O127" s="14">
        <f>IF(UPPER($J127)="SI","🟢",IF(UPPER($J127)="NO","🔴","🟡"))</f>
        <v/>
      </c>
      <c r="P127" s="14" t="inlineStr">
        <is>
          <t>B40</t>
        </is>
      </c>
    </row>
    <row r="128" ht="18" customHeight="1">
      <c r="A128" s="8">
        <f>IF(COUNTA(C128:K128)=0,"",ROW()-1)</f>
        <v/>
      </c>
      <c r="B128" s="8">
        <f>IF($F128&lt;&gt;"",$A128,"")</f>
        <v/>
      </c>
      <c r="C128" s="9" t="inlineStr">
        <is>
          <t>OPA</t>
        </is>
      </c>
      <c r="D128" s="9" t="inlineStr">
        <is>
          <t>Subsecretario</t>
        </is>
      </c>
      <c r="E128" s="10">
        <f>IF(UPPER($J128)="NO","",$M128)</f>
        <v/>
      </c>
      <c r="F128" s="9" t="inlineStr">
        <is>
          <t>Rodríguez Oyarzún, Juan Pablo</t>
        </is>
      </c>
      <c r="G128" s="9" t="inlineStr">
        <is>
          <t>Juan Pablo</t>
        </is>
      </c>
      <c r="H128" s="9" t="inlineStr">
        <is>
          <t>Rodríguez</t>
        </is>
      </c>
      <c r="I128" s="9" t="inlineStr">
        <is>
          <t>Oyarzún</t>
        </is>
      </c>
      <c r="J128" s="16" t="inlineStr">
        <is>
          <t>NO</t>
        </is>
      </c>
      <c r="K128" s="9" t="inlineStr">
        <is>
          <t>Subsecretario de Hacienda</t>
        </is>
      </c>
      <c r="L128" s="9" t="n"/>
      <c r="M128" s="10" t="inlineStr">
        <is>
          <t>VIP</t>
        </is>
      </c>
      <c r="N128" s="10">
        <f>IF(AND(UPPER($M128)="VIP",UPPER($J128)&lt;&gt;"NO",$F128&lt;&gt;""),"SI","NO")</f>
        <v/>
      </c>
      <c r="O128" s="10">
        <f>IF(UPPER($J128)="SI","🟢",IF(UPPER($J128)="NO","🔴","🟡"))</f>
        <v/>
      </c>
      <c r="P128" s="10" t="inlineStr"/>
    </row>
    <row r="129" ht="18" customHeight="1">
      <c r="A129" s="12">
        <f>IF(COUNTA(C129:K129)=0,"",ROW()-1)</f>
        <v/>
      </c>
      <c r="B129" s="12">
        <f>IF($F129&lt;&gt;"",$A129,"")</f>
        <v/>
      </c>
      <c r="C129" s="13" t="inlineStr">
        <is>
          <t>OPA</t>
        </is>
      </c>
      <c r="D129" s="13" t="inlineStr">
        <is>
          <t>Subsecretario</t>
        </is>
      </c>
      <c r="E129" s="14">
        <f>IF(UPPER($J129)="NO","",$M129)</f>
        <v/>
      </c>
      <c r="F129" s="13" t="inlineStr">
        <is>
          <t>Franz Koehler, Karl</t>
        </is>
      </c>
      <c r="G129" s="13" t="inlineStr">
        <is>
          <t>Karlfrans</t>
        </is>
      </c>
      <c r="H129" s="13" t="inlineStr">
        <is>
          <t>Koehler</t>
        </is>
      </c>
      <c r="I129" s="13" t="inlineStr">
        <is>
          <t>Dunkler</t>
        </is>
      </c>
      <c r="J129" s="16" t="inlineStr">
        <is>
          <t>NO</t>
        </is>
      </c>
      <c r="K129" s="13" t="inlineStr">
        <is>
          <t>Subsecretario de Economía y Empresas de Menor Tamaño</t>
        </is>
      </c>
      <c r="L129" s="13" t="n"/>
      <c r="M129" s="14" t="inlineStr">
        <is>
          <t>VIP</t>
        </is>
      </c>
      <c r="N129" s="14">
        <f>IF(AND(UPPER($M129)="VIP",UPPER($J129)&lt;&gt;"NO",$F129&lt;&gt;""),"SI","NO")</f>
        <v/>
      </c>
      <c r="O129" s="14">
        <f>IF(UPPER($J129)="SI","🟢",IF(UPPER($J129)="NO","🔴","🟡"))</f>
        <v/>
      </c>
      <c r="P129" s="14" t="inlineStr"/>
    </row>
    <row r="130" ht="18" customHeight="1">
      <c r="A130" s="8">
        <f>IF(COUNTA(C130:K130)=0,"",ROW()-1)</f>
        <v/>
      </c>
      <c r="B130" s="8">
        <f>IF($F130&lt;&gt;"",$A130,"")</f>
        <v/>
      </c>
      <c r="C130" s="9" t="inlineStr">
        <is>
          <t>OPA</t>
        </is>
      </c>
      <c r="D130" s="9" t="inlineStr">
        <is>
          <t>Subsecretario</t>
        </is>
      </c>
      <c r="E130" s="10">
        <f>IF(UPPER($J130)="NO","",$M130)</f>
        <v/>
      </c>
      <c r="F130" s="9" t="inlineStr">
        <is>
          <t>Urrutia Silva, Osvaldo</t>
        </is>
      </c>
      <c r="G130" s="9" t="inlineStr">
        <is>
          <t>Osvaldo</t>
        </is>
      </c>
      <c r="H130" s="9" t="inlineStr">
        <is>
          <t>Urrutia</t>
        </is>
      </c>
      <c r="I130" s="9" t="inlineStr">
        <is>
          <t>Silva</t>
        </is>
      </c>
      <c r="J130" s="16" t="inlineStr">
        <is>
          <t>NO</t>
        </is>
      </c>
      <c r="K130" s="9" t="inlineStr">
        <is>
          <t>Subsecretario de Pesca y Acuicultura</t>
        </is>
      </c>
      <c r="L130" s="9" t="n"/>
      <c r="M130" s="10" t="inlineStr">
        <is>
          <t>VIP</t>
        </is>
      </c>
      <c r="N130" s="10">
        <f>IF(AND(UPPER($M130)="VIP",UPPER($J130)&lt;&gt;"NO",$F130&lt;&gt;""),"SI","NO")</f>
        <v/>
      </c>
      <c r="O130" s="10">
        <f>IF(UPPER($J130)="SI","🟢",IF(UPPER($J130)="NO","🔴","🟡"))</f>
        <v/>
      </c>
      <c r="P130" s="10" t="inlineStr"/>
    </row>
    <row r="131" ht="18" customHeight="1">
      <c r="A131" s="12">
        <f>IF(COUNTA(C131:K131)=0,"",ROW()-1)</f>
        <v/>
      </c>
      <c r="B131" s="12">
        <f>IF($F131&lt;&gt;"",$A131,"")</f>
        <v/>
      </c>
      <c r="C131" s="13" t="inlineStr">
        <is>
          <t>OPA</t>
        </is>
      </c>
      <c r="D131" s="13" t="inlineStr">
        <is>
          <t>Subsecretario</t>
        </is>
      </c>
      <c r="E131" s="14">
        <f>IF(UPPER($J131)="NO","",$M131)</f>
        <v/>
      </c>
      <c r="F131" s="13" t="inlineStr">
        <is>
          <t>Araos Bralic, Rafael</t>
        </is>
      </c>
      <c r="G131" s="13" t="inlineStr">
        <is>
          <t>Rafael</t>
        </is>
      </c>
      <c r="H131" s="13" t="inlineStr">
        <is>
          <t>Araos</t>
        </is>
      </c>
      <c r="I131" s="13" t="inlineStr">
        <is>
          <t>Bralic</t>
        </is>
      </c>
      <c r="J131" s="11" t="inlineStr">
        <is>
          <t>SI</t>
        </is>
      </c>
      <c r="K131" s="13" t="inlineStr">
        <is>
          <t>Subsecretaria de Ciencia, Tecnología, Conocimiento e Innovación</t>
        </is>
      </c>
      <c r="L131" s="13" t="n"/>
      <c r="M131" s="14" t="inlineStr">
        <is>
          <t>VIP</t>
        </is>
      </c>
      <c r="N131" s="14">
        <f>IF(AND(UPPER($M131)="VIP",UPPER($J131)&lt;&gt;"NO",$F131&lt;&gt;""),"SI","NO")</f>
        <v/>
      </c>
      <c r="O131" s="14">
        <f>IF(UPPER($J131)="SI","🟢",IF(UPPER($J131)="NO","🔴","🟡"))</f>
        <v/>
      </c>
      <c r="P131" s="14" t="inlineStr">
        <is>
          <t>B5</t>
        </is>
      </c>
    </row>
    <row r="132" ht="18" customHeight="1">
      <c r="A132" s="8">
        <f>IF(COUNTA(C132:K132)=0,"",ROW()-1)</f>
        <v/>
      </c>
      <c r="B132" s="8">
        <f>IF($F132&lt;&gt;"",$A132,"")</f>
        <v/>
      </c>
      <c r="C132" s="9" t="inlineStr">
        <is>
          <t>OPA</t>
        </is>
      </c>
      <c r="D132" s="9" t="inlineStr">
        <is>
          <t>Vicealmirante</t>
        </is>
      </c>
      <c r="E132" s="10">
        <f>IF(UPPER($J132)="NO","",$M132)</f>
        <v/>
      </c>
      <c r="F132" s="9" t="inlineStr">
        <is>
          <t>Cacho Morán, Julio</t>
        </is>
      </c>
      <c r="G132" s="9" t="inlineStr">
        <is>
          <t>Julio</t>
        </is>
      </c>
      <c r="H132" s="9" t="inlineStr">
        <is>
          <t>Cacho</t>
        </is>
      </c>
      <c r="I132" s="9" t="inlineStr">
        <is>
          <t>Morán</t>
        </is>
      </c>
      <c r="J132" s="11" t="inlineStr">
        <is>
          <t>SI</t>
        </is>
      </c>
      <c r="K132" s="9" t="inlineStr">
        <is>
          <t>*Jefe del Estado Mayor de la Armada de Perú</t>
        </is>
      </c>
      <c r="L132" s="9" t="n"/>
      <c r="M132" s="10" t="inlineStr">
        <is>
          <t>VIP</t>
        </is>
      </c>
      <c r="N132" s="10">
        <f>IF(AND(UPPER($M132)="VIP",UPPER($J132)&lt;&gt;"NO",$F132&lt;&gt;""),"SI","NO")</f>
        <v/>
      </c>
      <c r="O132" s="10">
        <f>IF(UPPER($J132)="SI","🟢",IF(UPPER($J132)="NO","🔴","🟡"))</f>
        <v/>
      </c>
      <c r="P132" s="10" t="inlineStr">
        <is>
          <t>B41</t>
        </is>
      </c>
    </row>
    <row r="133" ht="18" customHeight="1">
      <c r="A133" s="12">
        <f>IF(COUNTA(C133:K133)=0,"",ROW()-1)</f>
        <v/>
      </c>
      <c r="B133" s="12">
        <f>IF($F133&lt;&gt;"",$A133,"")</f>
        <v/>
      </c>
      <c r="C133" s="13" t="inlineStr">
        <is>
          <t>OPA</t>
        </is>
      </c>
      <c r="D133" s="13" t="inlineStr">
        <is>
          <t>Subsecretario</t>
        </is>
      </c>
      <c r="E133" s="14">
        <f>IF(UPPER($J133)="NO","",$M133)</f>
        <v/>
      </c>
      <c r="F133" s="13" t="inlineStr">
        <is>
          <t>De la Maza Riquelme, Cristián</t>
        </is>
      </c>
      <c r="G133" s="13" t="inlineStr">
        <is>
          <t>Cristián</t>
        </is>
      </c>
      <c r="H133" s="13" t="inlineStr">
        <is>
          <t>De la Maza</t>
        </is>
      </c>
      <c r="I133" s="13" t="inlineStr">
        <is>
          <t>Riquelme</t>
        </is>
      </c>
      <c r="J133" s="16" t="inlineStr">
        <is>
          <t>NO</t>
        </is>
      </c>
      <c r="K133" s="13" t="inlineStr">
        <is>
          <t>Ex Subsecretario de Defensa</t>
        </is>
      </c>
      <c r="L133" s="13" t="n"/>
      <c r="M133" s="14" t="inlineStr">
        <is>
          <t>VIP</t>
        </is>
      </c>
      <c r="N133" s="14">
        <f>IF(AND(UPPER($M133)="VIP",UPPER($J133)&lt;&gt;"NO",$F133&lt;&gt;""),"SI","NO")</f>
        <v/>
      </c>
      <c r="O133" s="14">
        <f>IF(UPPER($J133)="SI","🟢",IF(UPPER($J133)="NO","🔴","🟡"))</f>
        <v/>
      </c>
      <c r="P133" s="14" t="inlineStr"/>
    </row>
    <row r="134" ht="18" customHeight="1">
      <c r="A134" s="8">
        <f>IF(COUNTA(C134:K134)=0,"",ROW()-1)</f>
        <v/>
      </c>
      <c r="B134" s="8">
        <f>IF($F134&lt;&gt;"",$A134,"")</f>
        <v/>
      </c>
      <c r="C134" s="9" t="inlineStr">
        <is>
          <t>OPA</t>
        </is>
      </c>
      <c r="D134" s="9" t="inlineStr">
        <is>
          <t>Vicealmirante</t>
        </is>
      </c>
      <c r="E134" s="10">
        <f>IF(UPPER($J134)="NO","",$M134)</f>
        <v/>
      </c>
      <c r="F134" s="9" t="inlineStr">
        <is>
          <t>Navajas Santini, Ramiro</t>
        </is>
      </c>
      <c r="G134" s="9" t="inlineStr">
        <is>
          <t>Ramiro</t>
        </is>
      </c>
      <c r="H134" s="9" t="inlineStr">
        <is>
          <t>Navajas</t>
        </is>
      </c>
      <c r="I134" s="9" t="inlineStr">
        <is>
          <t>Santini</t>
        </is>
      </c>
      <c r="J134" s="11" t="inlineStr">
        <is>
          <t>SI</t>
        </is>
      </c>
      <c r="K134" s="9" t="inlineStr">
        <is>
          <t>DTS</t>
        </is>
      </c>
      <c r="L134" s="9" t="n"/>
      <c r="M134" s="10" t="inlineStr">
        <is>
          <t>LATERAL VIP</t>
        </is>
      </c>
      <c r="N134" s="10">
        <f>IF(AND(UPPER($M134)="VIP",UPPER($J134)&lt;&gt;"NO",$F134&lt;&gt;""),"SI","NO")</f>
        <v/>
      </c>
      <c r="O134" s="10">
        <f>IF(UPPER($J134)="SI","🟢",IF(UPPER($J134)="NO","🔴","🟡"))</f>
        <v/>
      </c>
      <c r="P134" s="10" t="inlineStr"/>
    </row>
    <row r="135" ht="18" customFormat="1" customHeight="1" s="2">
      <c r="A135" s="12">
        <f>IF(COUNTA(C135:K135)=0,"",ROW()-1)</f>
        <v/>
      </c>
      <c r="B135" s="12">
        <f>IF($F135&lt;&gt;"",$A135,"")</f>
        <v/>
      </c>
      <c r="C135" s="13" t="inlineStr">
        <is>
          <t>OPA</t>
        </is>
      </c>
      <c r="D135" s="13" t="n"/>
      <c r="E135" s="14">
        <f>IF(UPPER($J135)="NO","",$M135)</f>
        <v/>
      </c>
      <c r="F135" s="13" t="inlineStr">
        <is>
          <t>Ugarte Millán, Catalina</t>
        </is>
      </c>
      <c r="G135" s="13" t="inlineStr">
        <is>
          <t>Catalina</t>
        </is>
      </c>
      <c r="H135" s="13" t="inlineStr">
        <is>
          <t>Ugarte</t>
        </is>
      </c>
      <c r="I135" s="13" t="inlineStr">
        <is>
          <t>Millán</t>
        </is>
      </c>
      <c r="J135" s="15" t="inlineStr">
        <is>
          <t>PENDIENTE</t>
        </is>
      </c>
      <c r="K135" s="13" t="inlineStr">
        <is>
          <t>Jefe Gabinete Precidencial</t>
        </is>
      </c>
      <c r="L135" s="13" t="n"/>
      <c r="M135" s="14" t="inlineStr">
        <is>
          <t>VIP</t>
        </is>
      </c>
      <c r="N135" s="14">
        <f>IF(AND(UPPER($M135)="VIP",UPPER($J135)&lt;&gt;"NO",$F135&lt;&gt;""),"SI","NO")</f>
        <v/>
      </c>
      <c r="O135" s="14">
        <f>IF(UPPER($J135)="SI","🟢",IF(UPPER($J135)="NO","🔴","🟡"))</f>
        <v/>
      </c>
      <c r="P135" s="14" t="inlineStr">
        <is>
          <t>B4</t>
        </is>
      </c>
    </row>
    <row r="136" ht="18" customHeight="1">
      <c r="A136" s="8">
        <f>IF(COUNTA(C136:K136)=0,"",ROW()-1)</f>
        <v/>
      </c>
      <c r="B136" s="8">
        <f>IF($F136&lt;&gt;"",$A136,"")</f>
        <v/>
      </c>
      <c r="C136" s="9" t="inlineStr">
        <is>
          <t>OPA</t>
        </is>
      </c>
      <c r="D136" s="9" t="inlineStr">
        <is>
          <t>Presidente</t>
        </is>
      </c>
      <c r="E136" s="10">
        <f>IF(UPPER($J136)="NO","",$M136)</f>
        <v/>
      </c>
      <c r="F136" s="9" t="inlineStr">
        <is>
          <t>Mujica Castro, José Ignacio</t>
        </is>
      </c>
      <c r="G136" s="9" t="inlineStr">
        <is>
          <t>José Ignacio</t>
        </is>
      </c>
      <c r="H136" s="9" t="inlineStr">
        <is>
          <t>Mujica</t>
        </is>
      </c>
      <c r="I136" s="9" t="inlineStr">
        <is>
          <t>Castro</t>
        </is>
      </c>
      <c r="J136" s="11" t="inlineStr">
        <is>
          <t>SI</t>
        </is>
      </c>
      <c r="K136" s="9" t="inlineStr">
        <is>
          <t>Vicepresidente Corfo</t>
        </is>
      </c>
      <c r="L136" s="9" t="n"/>
      <c r="M136" s="10" t="inlineStr">
        <is>
          <t>VIP</t>
        </is>
      </c>
      <c r="N136" s="10">
        <f>IF(AND(UPPER($M136)="VIP",UPPER($J136)&lt;&gt;"NO",$F136&lt;&gt;""),"SI","NO")</f>
        <v/>
      </c>
      <c r="O136" s="10">
        <f>IF(UPPER($J136)="SI","🟢",IF(UPPER($J136)="NO","🔴","🟡"))</f>
        <v/>
      </c>
      <c r="P136" s="10" t="inlineStr">
        <is>
          <t>B42</t>
        </is>
      </c>
    </row>
    <row r="137" ht="18" customHeight="1">
      <c r="A137" s="12">
        <f>IF(COUNTA(C137:K137)=0,"",ROW()-1)</f>
        <v/>
      </c>
      <c r="B137" s="12">
        <f>IF($F137&lt;&gt;"",$A137,"")</f>
        <v/>
      </c>
      <c r="C137" s="13" t="inlineStr">
        <is>
          <t>OPA</t>
        </is>
      </c>
      <c r="D137" s="13" t="inlineStr">
        <is>
          <t>Señor</t>
        </is>
      </c>
      <c r="E137" s="14">
        <f>IF(UPPER($J137)="NO","",$M137)</f>
        <v/>
      </c>
      <c r="F137" s="13" t="inlineStr">
        <is>
          <t>Zapata González, Elizabeth</t>
        </is>
      </c>
      <c r="G137" s="13" t="inlineStr">
        <is>
          <t>Elizabeth</t>
        </is>
      </c>
      <c r="H137" s="13" t="inlineStr">
        <is>
          <t>Zapata</t>
        </is>
      </c>
      <c r="I137" s="13" t="inlineStr">
        <is>
          <t>González</t>
        </is>
      </c>
      <c r="J137" s="11" t="inlineStr">
        <is>
          <t>SI</t>
        </is>
      </c>
      <c r="K137" s="13" t="inlineStr">
        <is>
          <t>Directora Desarrollo Tecnológico Corfo y Directora Ejecutiva Comité de Construcción Naval</t>
        </is>
      </c>
      <c r="L137" s="13" t="n"/>
      <c r="M137" s="14" t="inlineStr">
        <is>
          <t>VIP</t>
        </is>
      </c>
      <c r="N137" s="14">
        <f>IF(AND(UPPER($M137)="VIP",UPPER($J137)&lt;&gt;"NO",$F137&lt;&gt;""),"SI","NO")</f>
        <v/>
      </c>
      <c r="O137" s="14">
        <f>IF(UPPER($J137)="SI","🟢",IF(UPPER($J137)="NO","🔴","🟡"))</f>
        <v/>
      </c>
      <c r="P137" s="14" t="inlineStr">
        <is>
          <t>B3</t>
        </is>
      </c>
    </row>
    <row r="138" ht="18" customHeight="1">
      <c r="A138" s="8">
        <f>IF(COUNTA(C138:K138)=0,"",ROW()-1)</f>
        <v/>
      </c>
      <c r="B138" s="8">
        <f>IF($F138&lt;&gt;"",$A138,"")</f>
        <v/>
      </c>
      <c r="C138" s="9" t="inlineStr">
        <is>
          <t>OPA</t>
        </is>
      </c>
      <c r="D138" s="9" t="n"/>
      <c r="E138" s="10">
        <f>IF(UPPER($J138)="NO","",$M138)</f>
        <v/>
      </c>
      <c r="F138" s="9" t="inlineStr">
        <is>
          <t>Browne Hurtado, Santiago</t>
        </is>
      </c>
      <c r="G138" s="9" t="inlineStr">
        <is>
          <t>Santiago</t>
        </is>
      </c>
      <c r="H138" s="9" t="inlineStr">
        <is>
          <t>Browne</t>
        </is>
      </c>
      <c r="I138" s="9" t="inlineStr">
        <is>
          <t>Hurtado</t>
        </is>
      </c>
      <c r="J138" s="11" t="inlineStr">
        <is>
          <t>SI</t>
        </is>
      </c>
      <c r="K138" s="9" t="inlineStr">
        <is>
          <t>Gerente de Asuntos Estratégicos (s) de Corfo</t>
        </is>
      </c>
      <c r="L138" s="9" t="n"/>
      <c r="M138" s="10" t="inlineStr">
        <is>
          <t>VIP</t>
        </is>
      </c>
      <c r="N138" s="10">
        <f>IF(AND(UPPER($M138)="VIP",UPPER($J138)&lt;&gt;"NO",$F138&lt;&gt;""),"SI","NO")</f>
        <v/>
      </c>
      <c r="O138" s="10">
        <f>IF(UPPER($J138)="SI","🟢",IF(UPPER($J138)="NO","🔴","🟡"))</f>
        <v/>
      </c>
      <c r="P138" s="10" t="inlineStr">
        <is>
          <t>B43</t>
        </is>
      </c>
    </row>
    <row r="139" ht="18" customHeight="1">
      <c r="A139" s="12">
        <f>IF(COUNTA(C139:K139)=0,"",ROW()-1)</f>
        <v/>
      </c>
      <c r="B139" s="12">
        <f>IF($F139&lt;&gt;"",$A139,"")</f>
        <v/>
      </c>
      <c r="C139" s="13" t="inlineStr">
        <is>
          <t>OPA</t>
        </is>
      </c>
      <c r="D139" s="13" t="n"/>
      <c r="E139" s="14">
        <f>IF(UPPER($J139)="NO","",$M139)</f>
        <v/>
      </c>
      <c r="F139" s="13" t="inlineStr">
        <is>
          <t>Bustos, Óscar</t>
        </is>
      </c>
      <c r="G139" s="13" t="inlineStr">
        <is>
          <t>Óscar</t>
        </is>
      </c>
      <c r="H139" s="13" t="inlineStr">
        <is>
          <t>Bustos</t>
        </is>
      </c>
      <c r="I139" s="13" t="n"/>
      <c r="J139" s="16" t="inlineStr">
        <is>
          <t>NO</t>
        </is>
      </c>
      <c r="K139" s="13" t="inlineStr">
        <is>
          <t>Jefe División de Desarrollo Tecnológico e Industria Consejo Directivo de Construcción Naval</t>
        </is>
      </c>
      <c r="L139" s="13" t="n"/>
      <c r="M139" s="14" t="inlineStr">
        <is>
          <t>VIP</t>
        </is>
      </c>
      <c r="N139" s="14">
        <f>IF(AND(UPPER($M139)="VIP",UPPER($J139)&lt;&gt;"NO",$F139&lt;&gt;""),"SI","NO")</f>
        <v/>
      </c>
      <c r="O139" s="14">
        <f>IF(UPPER($J139)="SI","🟢",IF(UPPER($J139)="NO","🔴","🟡"))</f>
        <v/>
      </c>
      <c r="P139" s="14" t="inlineStr"/>
    </row>
    <row r="140" ht="18" customHeight="1">
      <c r="A140" s="8">
        <f>IF(COUNTA(C140:K140)=0,"",ROW()-1)</f>
        <v/>
      </c>
      <c r="B140" s="8">
        <f>IF($F140&lt;&gt;"",$A140,"")</f>
        <v/>
      </c>
      <c r="C140" s="9" t="inlineStr">
        <is>
          <t>OPA</t>
        </is>
      </c>
      <c r="D140" s="9" t="n"/>
      <c r="E140" s="10">
        <f>IF(UPPER($J140)="NO","",$M140)</f>
        <v/>
      </c>
      <c r="F140" s="9" t="inlineStr">
        <is>
          <t>Carrasco, Patricio</t>
        </is>
      </c>
      <c r="G140" s="9" t="inlineStr">
        <is>
          <t>Patricio</t>
        </is>
      </c>
      <c r="H140" s="9" t="inlineStr">
        <is>
          <t>Carrasco</t>
        </is>
      </c>
      <c r="I140" s="9" t="inlineStr">
        <is>
          <t>Alvarez</t>
        </is>
      </c>
      <c r="J140" s="16" t="inlineStr">
        <is>
          <t>NO</t>
        </is>
      </c>
      <c r="K140" s="9" t="inlineStr">
        <is>
          <t>Jefe Depto. de Investigación Desarrollo e Innovación Consejo Directivo de Construcción Naval</t>
        </is>
      </c>
      <c r="L140" s="9" t="n"/>
      <c r="M140" s="10" t="inlineStr">
        <is>
          <t>VIP</t>
        </is>
      </c>
      <c r="N140" s="10">
        <f>IF(AND(UPPER($M140)="VIP",UPPER($J140)&lt;&gt;"NO",$F140&lt;&gt;""),"SI","NO")</f>
        <v/>
      </c>
      <c r="O140" s="10">
        <f>IF(UPPER($J140)="SI","🟢",IF(UPPER($J140)="NO","🔴","🟡"))</f>
        <v/>
      </c>
      <c r="P140" s="10" t="inlineStr"/>
    </row>
    <row r="141" ht="18" customHeight="1">
      <c r="A141" s="12">
        <f>IF(COUNTA(C141:K141)=0,"",ROW()-1)</f>
        <v/>
      </c>
      <c r="B141" s="12">
        <f>IF($F141&lt;&gt;"",$A141,"")</f>
        <v/>
      </c>
      <c r="C141" s="13" t="inlineStr">
        <is>
          <t>OPA</t>
        </is>
      </c>
      <c r="D141" s="13" t="n"/>
      <c r="E141" s="14">
        <f>IF(UPPER($J141)="NO","",$M141)</f>
        <v/>
      </c>
      <c r="F141" s="13" t="inlineStr">
        <is>
          <t>Coronado, Carla</t>
        </is>
      </c>
      <c r="G141" s="13" t="inlineStr">
        <is>
          <t>Carla</t>
        </is>
      </c>
      <c r="H141" s="13" t="inlineStr">
        <is>
          <t>Coronado</t>
        </is>
      </c>
      <c r="I141" s="13" t="n"/>
      <c r="J141" s="15" t="inlineStr">
        <is>
          <t>PENDIENTE</t>
        </is>
      </c>
      <c r="K141" s="13" t="inlineStr">
        <is>
          <t>Asesora Ministerio Consejo Directivo de Construcción Naval</t>
        </is>
      </c>
      <c r="L141" s="13" t="n"/>
      <c r="M141" s="14" t="inlineStr">
        <is>
          <t>VIP</t>
        </is>
      </c>
      <c r="N141" s="14">
        <f>IF(AND(UPPER($M141)="VIP",UPPER($J141)&lt;&gt;"NO",$F141&lt;&gt;""),"SI","NO")</f>
        <v/>
      </c>
      <c r="O141" s="14">
        <f>IF(UPPER($J141)="SI","🟢",IF(UPPER($J141)="NO","🔴","🟡"))</f>
        <v/>
      </c>
      <c r="P141" s="14" t="inlineStr">
        <is>
          <t>B2</t>
        </is>
      </c>
    </row>
    <row r="142" ht="18" customHeight="1">
      <c r="A142" s="8">
        <f>IF(COUNTA(C142:K142)=0,"",ROW()-1)</f>
        <v/>
      </c>
      <c r="B142" s="8">
        <f>IF($F142&lt;&gt;"",$A142,"")</f>
        <v/>
      </c>
      <c r="C142" s="9" t="inlineStr">
        <is>
          <t>OPA</t>
        </is>
      </c>
      <c r="D142" s="9" t="n"/>
      <c r="E142" s="10">
        <f>IF(UPPER($J142)="NO","",$M142)</f>
        <v/>
      </c>
      <c r="F142" s="9" t="inlineStr">
        <is>
          <t>Hentzschel, Fernando</t>
        </is>
      </c>
      <c r="G142" s="9" t="inlineStr">
        <is>
          <t>Fernando</t>
        </is>
      </c>
      <c r="H142" s="9" t="inlineStr">
        <is>
          <t>Hentzschel</t>
        </is>
      </c>
      <c r="I142" s="9" t="n"/>
      <c r="J142" s="15" t="inlineStr">
        <is>
          <t>PENDIENTE</t>
        </is>
      </c>
      <c r="K142" s="9" t="inlineStr">
        <is>
          <t>Gerente de Capacidades Tecnológicas Consejo Directivo de Construcción Naval</t>
        </is>
      </c>
      <c r="L142" s="9" t="n"/>
      <c r="M142" s="10" t="inlineStr">
        <is>
          <t>VIP</t>
        </is>
      </c>
      <c r="N142" s="10">
        <f>IF(AND(UPPER($M142)="VIP",UPPER($J142)&lt;&gt;"NO",$F142&lt;&gt;""),"SI","NO")</f>
        <v/>
      </c>
      <c r="O142" s="10">
        <f>IF(UPPER($J142)="SI","🟢",IF(UPPER($J142)="NO","🔴","🟡"))</f>
        <v/>
      </c>
      <c r="P142" s="10" t="inlineStr">
        <is>
          <t>B44</t>
        </is>
      </c>
    </row>
    <row r="143" ht="18" customHeight="1">
      <c r="A143" s="12">
        <f>IF(COUNTA(C143:K143)=0,"",ROW()-1)</f>
        <v/>
      </c>
      <c r="B143" s="12">
        <f>IF($F143&lt;&gt;"",$A143,"")</f>
        <v/>
      </c>
      <c r="C143" s="13" t="inlineStr">
        <is>
          <t>OPA</t>
        </is>
      </c>
      <c r="D143" s="13" t="inlineStr">
        <is>
          <t>Presidente</t>
        </is>
      </c>
      <c r="E143" s="14">
        <f>IF(UPPER($J143)="NO","",$M143)</f>
        <v/>
      </c>
      <c r="F143" s="13" t="inlineStr">
        <is>
          <t>Von Appen, Richard</t>
        </is>
      </c>
      <c r="G143" s="13" t="inlineStr">
        <is>
          <t>Richard</t>
        </is>
      </c>
      <c r="H143" s="13" t="inlineStr">
        <is>
          <t>Von Appen</t>
        </is>
      </c>
      <c r="I143" s="13" t="inlineStr">
        <is>
          <t>Lahres</t>
        </is>
      </c>
      <c r="J143" s="16" t="inlineStr">
        <is>
          <t>NO</t>
        </is>
      </c>
      <c r="K143" s="13" t="inlineStr">
        <is>
          <t>Presidente Ultramar</t>
        </is>
      </c>
      <c r="L143" s="13" t="n"/>
      <c r="M143" s="14" t="inlineStr">
        <is>
          <t>VIP</t>
        </is>
      </c>
      <c r="N143" s="14">
        <f>IF(AND(UPPER($M143)="VIP",UPPER($J143)&lt;&gt;"NO",$F143&lt;&gt;""),"SI","NO")</f>
        <v/>
      </c>
      <c r="O143" s="14">
        <f>IF(UPPER($J143)="SI","🟢",IF(UPPER($J143)="NO","🔴","🟡"))</f>
        <v/>
      </c>
      <c r="P143" s="14" t="inlineStr"/>
    </row>
    <row r="144" ht="18" customHeight="1">
      <c r="A144" s="8">
        <f>IF(COUNTA(C144:K144)=0,"",ROW()-1)</f>
        <v/>
      </c>
      <c r="B144" s="8">
        <f>IF($F144&lt;&gt;"",$A144,"")</f>
        <v/>
      </c>
      <c r="C144" s="9" t="inlineStr">
        <is>
          <t>OPA</t>
        </is>
      </c>
      <c r="D144" s="9" t="n"/>
      <c r="E144" s="10">
        <f>IF(UPPER($J144)="NO","",$M144)</f>
        <v/>
      </c>
      <c r="F144" s="9" t="inlineStr">
        <is>
          <t>Fernández Ruiz, Ignacio</t>
        </is>
      </c>
      <c r="G144" s="9" t="inlineStr">
        <is>
          <t>Ignacio</t>
        </is>
      </c>
      <c r="H144" s="9" t="inlineStr">
        <is>
          <t>Fernández</t>
        </is>
      </c>
      <c r="I144" s="9" t="inlineStr">
        <is>
          <t>Ruiz</t>
        </is>
      </c>
      <c r="J144" s="16" t="inlineStr">
        <is>
          <t>NO</t>
        </is>
      </c>
      <c r="K144" s="9" t="inlineStr">
        <is>
          <t>Directror General de Prochile</t>
        </is>
      </c>
      <c r="L144" s="9" t="n"/>
      <c r="M144" s="10" t="inlineStr">
        <is>
          <t>VIP</t>
        </is>
      </c>
      <c r="N144" s="10">
        <f>IF(AND(UPPER($M144)="VIP",UPPER($J144)&lt;&gt;"NO",$F144&lt;&gt;""),"SI","NO")</f>
        <v/>
      </c>
      <c r="O144" s="10">
        <f>IF(UPPER($J144)="SI","🟢",IF(UPPER($J144)="NO","🔴","🟡"))</f>
        <v/>
      </c>
      <c r="P144" s="10" t="inlineStr"/>
    </row>
    <row r="145" ht="18" customHeight="1">
      <c r="A145" s="12">
        <f>IF(COUNTA(C145:K145)=0,"",ROW()-1)</f>
        <v/>
      </c>
      <c r="B145" s="12">
        <f>IF($F145&lt;&gt;"",$A145,"")</f>
        <v/>
      </c>
      <c r="C145" s="13" t="inlineStr">
        <is>
          <t>OPA</t>
        </is>
      </c>
      <c r="D145" s="13" t="inlineStr">
        <is>
          <t>Señor</t>
        </is>
      </c>
      <c r="E145" s="14">
        <f>IF(UPPER($J145)="NO","",$M145)</f>
        <v/>
      </c>
      <c r="F145" s="13" t="inlineStr">
        <is>
          <t>Dettloff Beros, Carlos</t>
        </is>
      </c>
      <c r="G145" s="13" t="inlineStr">
        <is>
          <t>Carlos</t>
        </is>
      </c>
      <c r="H145" s="13" t="inlineStr">
        <is>
          <t>Dettloff</t>
        </is>
      </c>
      <c r="I145" s="13" t="inlineStr">
        <is>
          <t>Beros</t>
        </is>
      </c>
      <c r="J145" s="16" t="inlineStr">
        <is>
          <t>NO</t>
        </is>
      </c>
      <c r="K145" s="13" t="inlineStr">
        <is>
          <t>Director de Fronteras y Límites</t>
        </is>
      </c>
      <c r="L145" s="13" t="n"/>
      <c r="M145" s="14" t="inlineStr">
        <is>
          <t>VIP</t>
        </is>
      </c>
      <c r="N145" s="14">
        <f>IF(AND(UPPER($M145)="VIP",UPPER($J145)&lt;&gt;"NO",$F145&lt;&gt;""),"SI","NO")</f>
        <v/>
      </c>
      <c r="O145" s="14">
        <f>IF(UPPER($J145)="SI","🟢",IF(UPPER($J145)="NO","🔴","🟡"))</f>
        <v/>
      </c>
      <c r="P145" s="14" t="inlineStr"/>
    </row>
    <row r="146" ht="18" customHeight="1">
      <c r="A146" s="8">
        <f>IF(COUNTA(C146:K146)=0,"",ROW()-1)</f>
        <v/>
      </c>
      <c r="B146" s="8">
        <f>IF($F146&lt;&gt;"",$A146,"")</f>
        <v/>
      </c>
      <c r="C146" s="9" t="inlineStr">
        <is>
          <t>OPA</t>
        </is>
      </c>
      <c r="D146" s="9" t="n"/>
      <c r="E146" s="10">
        <f>IF(UPPER($J146)="NO","",$M146)</f>
        <v/>
      </c>
      <c r="F146" s="9" t="inlineStr">
        <is>
          <t>Gómez, José Pablo</t>
        </is>
      </c>
      <c r="G146" s="9" t="inlineStr">
        <is>
          <t>José Pablo</t>
        </is>
      </c>
      <c r="H146" s="9" t="inlineStr">
        <is>
          <t>Gómez</t>
        </is>
      </c>
      <c r="I146" s="9" t="n"/>
      <c r="J146" s="15" t="inlineStr">
        <is>
          <t>PENDIENTE</t>
        </is>
      </c>
      <c r="K146" s="9" t="inlineStr">
        <is>
          <t>Dirección de Presupuesto</t>
        </is>
      </c>
      <c r="L146" s="9" t="n"/>
      <c r="M146" s="10" t="inlineStr">
        <is>
          <t>VIP</t>
        </is>
      </c>
      <c r="N146" s="10">
        <f>IF(AND(UPPER($M146)="VIP",UPPER($J146)&lt;&gt;"NO",$F146&lt;&gt;""),"SI","NO")</f>
        <v/>
      </c>
      <c r="O146" s="10">
        <f>IF(UPPER($J146)="SI","🟢",IF(UPPER($J146)="NO","🔴","🟡"))</f>
        <v/>
      </c>
      <c r="P146" s="10" t="inlineStr">
        <is>
          <t>B1</t>
        </is>
      </c>
    </row>
    <row r="147" ht="18" customHeight="1">
      <c r="A147" s="12">
        <f>IF(COUNTA(C147:K147)=0,"",ROW()-1)</f>
        <v/>
      </c>
      <c r="B147" s="12">
        <f>IF($F147&lt;&gt;"",$A147,"")</f>
        <v/>
      </c>
      <c r="C147" s="13" t="inlineStr">
        <is>
          <t>OPA</t>
        </is>
      </c>
      <c r="D147" s="13" t="inlineStr">
        <is>
          <t>Señor</t>
        </is>
      </c>
      <c r="E147" s="14">
        <f>IF(UPPER($J147)="NO","",$M147)</f>
        <v/>
      </c>
      <c r="F147" s="13" t="inlineStr">
        <is>
          <t>Llodrá Vial, José Ignacio</t>
        </is>
      </c>
      <c r="G147" s="13" t="inlineStr">
        <is>
          <t>José Ignacio</t>
        </is>
      </c>
      <c r="H147" s="13" t="inlineStr">
        <is>
          <t>Llodrá</t>
        </is>
      </c>
      <c r="I147" s="13" t="inlineStr">
        <is>
          <t>Vial</t>
        </is>
      </c>
      <c r="J147" s="15" t="inlineStr">
        <is>
          <t>PENDIENTE</t>
        </is>
      </c>
      <c r="K147" s="13" t="inlineStr">
        <is>
          <t>Subdirector de Racionalización y Función Pública</t>
        </is>
      </c>
      <c r="L147" s="13" t="n"/>
      <c r="M147" s="14" t="inlineStr">
        <is>
          <t>VIP</t>
        </is>
      </c>
      <c r="N147" s="14">
        <f>IF(AND(UPPER($M147)="VIP",UPPER($J147)&lt;&gt;"NO",$F147&lt;&gt;""),"SI","NO")</f>
        <v/>
      </c>
      <c r="O147" s="14">
        <f>IF(UPPER($J147)="SI","🟢",IF(UPPER($J147)="NO","🔴","🟡"))</f>
        <v/>
      </c>
      <c r="P147" s="14" t="inlineStr">
        <is>
          <t>B45</t>
        </is>
      </c>
    </row>
    <row r="148" ht="18" customHeight="1">
      <c r="A148" s="8">
        <f>IF(COUNTA(C148:K148)=0,"",ROW()-1)</f>
        <v/>
      </c>
      <c r="B148" s="8">
        <f>IF($F148&lt;&gt;"",$A148,"")</f>
        <v/>
      </c>
      <c r="C148" s="9" t="inlineStr">
        <is>
          <t>OPA</t>
        </is>
      </c>
      <c r="D148" s="9" t="inlineStr">
        <is>
          <t>Señor</t>
        </is>
      </c>
      <c r="E148" s="10">
        <f>IF(UPPER($J148)="NO","",$M148)</f>
        <v/>
      </c>
      <c r="F148" s="9" t="inlineStr">
        <is>
          <t>López Lara, Andrés</t>
        </is>
      </c>
      <c r="G148" s="9" t="inlineStr">
        <is>
          <t>Andrés</t>
        </is>
      </c>
      <c r="H148" s="9" t="inlineStr">
        <is>
          <t>López</t>
        </is>
      </c>
      <c r="I148" s="9" t="inlineStr">
        <is>
          <t>Lara</t>
        </is>
      </c>
      <c r="J148" s="15" t="inlineStr">
        <is>
          <t>PENDIENTE</t>
        </is>
      </c>
      <c r="K148" s="9" t="inlineStr">
        <is>
          <t>Director Instituto Antártico Chileno</t>
        </is>
      </c>
      <c r="L148" s="9" t="n"/>
      <c r="M148" s="10" t="inlineStr">
        <is>
          <t>VIP</t>
        </is>
      </c>
      <c r="N148" s="10">
        <f>IF(AND(UPPER($M148)="VIP",UPPER($J148)&lt;&gt;"NO",$F148&lt;&gt;""),"SI","NO")</f>
        <v/>
      </c>
      <c r="O148" s="10">
        <f>IF(UPPER($J148)="SI","🟢",IF(UPPER($J148)="NO","🔴","🟡"))</f>
        <v/>
      </c>
      <c r="P148" s="10" t="inlineStr">
        <is>
          <t>C23</t>
        </is>
      </c>
    </row>
    <row r="149" ht="18" customHeight="1">
      <c r="A149" s="12">
        <f>IF(COUNTA(C149:K149)=0,"",ROW()-1)</f>
        <v/>
      </c>
      <c r="B149" s="12">
        <f>IF($F149&lt;&gt;"",$A149,"")</f>
        <v/>
      </c>
      <c r="C149" s="13" t="inlineStr">
        <is>
          <t>OPA</t>
        </is>
      </c>
      <c r="D149" s="13" t="n"/>
      <c r="E149" s="14">
        <f>IF(UPPER($J149)="NO","",$M149)</f>
        <v/>
      </c>
      <c r="F149" s="13" t="inlineStr">
        <is>
          <t>Granifo, Pablo</t>
        </is>
      </c>
      <c r="G149" s="13" t="inlineStr">
        <is>
          <t>Pablo</t>
        </is>
      </c>
      <c r="H149" s="13" t="inlineStr">
        <is>
          <t>Granifo</t>
        </is>
      </c>
      <c r="I149" s="13" t="n"/>
      <c r="J149" s="16" t="inlineStr">
        <is>
          <t>NO</t>
        </is>
      </c>
      <c r="K149" s="13" t="inlineStr">
        <is>
          <t>Banco Chile</t>
        </is>
      </c>
      <c r="L149" s="13" t="n"/>
      <c r="M149" s="14" t="inlineStr">
        <is>
          <t>VIP</t>
        </is>
      </c>
      <c r="N149" s="14">
        <f>IF(AND(UPPER($M149)="VIP",UPPER($J149)&lt;&gt;"NO",$F149&lt;&gt;""),"SI","NO")</f>
        <v/>
      </c>
      <c r="O149" s="14">
        <f>IF(UPPER($J149)="SI","🟢",IF(UPPER($J149)="NO","🔴","🟡"))</f>
        <v/>
      </c>
      <c r="P149" s="14" t="inlineStr"/>
    </row>
    <row r="150" ht="18" customHeight="1">
      <c r="A150" s="8">
        <f>IF(COUNTA(C150:K150)=0,"",ROW()-1)</f>
        <v/>
      </c>
      <c r="B150" s="8">
        <f>IF($F150&lt;&gt;"",$A150,"")</f>
        <v/>
      </c>
      <c r="C150" s="9" t="inlineStr">
        <is>
          <t>OPA</t>
        </is>
      </c>
      <c r="D150" s="9" t="n"/>
      <c r="E150" s="10">
        <f>IF(UPPER($J150)="NO","",$M150)</f>
        <v/>
      </c>
      <c r="F150" s="9" t="inlineStr">
        <is>
          <t>Ebensberger, Eduardo</t>
        </is>
      </c>
      <c r="G150" s="9" t="inlineStr">
        <is>
          <t>Eduardo</t>
        </is>
      </c>
      <c r="H150" s="9" t="inlineStr">
        <is>
          <t>Ebensberger</t>
        </is>
      </c>
      <c r="I150" s="9" t="n"/>
      <c r="J150" s="16" t="inlineStr">
        <is>
          <t>NO</t>
        </is>
      </c>
      <c r="K150" s="9" t="inlineStr">
        <is>
          <t>Banco Chile</t>
        </is>
      </c>
      <c r="L150" s="9" t="n"/>
      <c r="M150" s="10" t="inlineStr">
        <is>
          <t>VIP</t>
        </is>
      </c>
      <c r="N150" s="10">
        <f>IF(AND(UPPER($M150)="VIP",UPPER($J150)&lt;&gt;"NO",$F150&lt;&gt;""),"SI","NO")</f>
        <v/>
      </c>
      <c r="O150" s="10">
        <f>IF(UPPER($J150)="SI","🟢",IF(UPPER($J150)="NO","🔴","🟡"))</f>
        <v/>
      </c>
      <c r="P150" s="10" t="inlineStr"/>
    </row>
    <row r="151" ht="18" customHeight="1">
      <c r="A151" s="12">
        <f>IF(COUNTA(C151:K151)=0,"",ROW()-1)</f>
        <v/>
      </c>
      <c r="B151" s="12">
        <f>IF($F151&lt;&gt;"",$A151,"")</f>
        <v/>
      </c>
      <c r="C151" s="13" t="inlineStr">
        <is>
          <t>OPA</t>
        </is>
      </c>
      <c r="D151" s="13" t="n"/>
      <c r="E151" s="14">
        <f>IF(UPPER($J151)="NO","",$M151)</f>
        <v/>
      </c>
      <c r="F151" s="13" t="inlineStr">
        <is>
          <t>Brancoli, Francisco</t>
        </is>
      </c>
      <c r="G151" s="13" t="inlineStr">
        <is>
          <t>Francisco</t>
        </is>
      </c>
      <c r="H151" s="13" t="inlineStr">
        <is>
          <t>Brancoli</t>
        </is>
      </c>
      <c r="I151" s="13" t="n"/>
      <c r="J151" s="16" t="inlineStr">
        <is>
          <t>NO</t>
        </is>
      </c>
      <c r="K151" s="13" t="inlineStr">
        <is>
          <t>Banco Chile</t>
        </is>
      </c>
      <c r="L151" s="13" t="n"/>
      <c r="M151" s="14" t="inlineStr">
        <is>
          <t>VIP</t>
        </is>
      </c>
      <c r="N151" s="14">
        <f>IF(AND(UPPER($M151)="VIP",UPPER($J151)&lt;&gt;"NO",$F151&lt;&gt;""),"SI","NO")</f>
        <v/>
      </c>
      <c r="O151" s="14">
        <f>IF(UPPER($J151)="SI","🟢",IF(UPPER($J151)="NO","🔴","🟡"))</f>
        <v/>
      </c>
      <c r="P151" s="14" t="inlineStr"/>
    </row>
    <row r="152" ht="18" customHeight="1">
      <c r="A152" s="8">
        <f>IF(COUNTA(C152:K152)=0,"",ROW()-1)</f>
        <v/>
      </c>
      <c r="B152" s="8">
        <f>IF($F152&lt;&gt;"",$A152,"")</f>
        <v/>
      </c>
      <c r="C152" s="9" t="inlineStr">
        <is>
          <t>OPA</t>
        </is>
      </c>
      <c r="D152" s="9" t="n"/>
      <c r="E152" s="10">
        <f>IF(UPPER($J152)="NO","",$M152)</f>
        <v/>
      </c>
      <c r="F152" s="9" t="inlineStr">
        <is>
          <t>Yarur, Ignacio</t>
        </is>
      </c>
      <c r="G152" s="9" t="inlineStr">
        <is>
          <t>Ignacio</t>
        </is>
      </c>
      <c r="H152" s="9" t="inlineStr">
        <is>
          <t>Yarur</t>
        </is>
      </c>
      <c r="I152" s="9" t="n"/>
      <c r="J152" s="16" t="inlineStr">
        <is>
          <t>NO</t>
        </is>
      </c>
      <c r="K152" s="9" t="inlineStr">
        <is>
          <t>Banco BCI</t>
        </is>
      </c>
      <c r="L152" s="9" t="n"/>
      <c r="M152" s="10" t="inlineStr">
        <is>
          <t>VIP</t>
        </is>
      </c>
      <c r="N152" s="10">
        <f>IF(AND(UPPER($M152)="VIP",UPPER($J152)&lt;&gt;"NO",$F152&lt;&gt;""),"SI","NO")</f>
        <v/>
      </c>
      <c r="O152" s="10">
        <f>IF(UPPER($J152)="SI","🟢",IF(UPPER($J152)="NO","🔴","🟡"))</f>
        <v/>
      </c>
      <c r="P152" s="10" t="inlineStr"/>
    </row>
    <row r="153" ht="18" customHeight="1">
      <c r="A153" s="12">
        <f>IF(COUNTA(C153:K153)=0,"",ROW()-1)</f>
        <v/>
      </c>
      <c r="B153" s="12">
        <f>IF($F153&lt;&gt;"",$A153,"")</f>
        <v/>
      </c>
      <c r="C153" s="13" t="inlineStr">
        <is>
          <t>OPA</t>
        </is>
      </c>
      <c r="D153" s="13" t="n"/>
      <c r="E153" s="14">
        <f>IF(UPPER($J153)="NO","",$M153)</f>
        <v/>
      </c>
      <c r="F153" s="13" t="inlineStr">
        <is>
          <t>Trautmann, Andrés</t>
        </is>
      </c>
      <c r="G153" s="13" t="inlineStr">
        <is>
          <t>Andrés</t>
        </is>
      </c>
      <c r="H153" s="13" t="inlineStr">
        <is>
          <t>Trautmann</t>
        </is>
      </c>
      <c r="I153" s="13" t="n"/>
      <c r="J153" s="16" t="inlineStr">
        <is>
          <t>NO</t>
        </is>
      </c>
      <c r="K153" s="13" t="inlineStr">
        <is>
          <t>Banco Santander</t>
        </is>
      </c>
      <c r="L153" s="13" t="n"/>
      <c r="M153" s="14" t="inlineStr">
        <is>
          <t>VIP</t>
        </is>
      </c>
      <c r="N153" s="14">
        <f>IF(AND(UPPER($M153)="VIP",UPPER($J153)&lt;&gt;"NO",$F153&lt;&gt;""),"SI","NO")</f>
        <v/>
      </c>
      <c r="O153" s="14">
        <f>IF(UPPER($J153)="SI","🟢",IF(UPPER($J153)="NO","🔴","🟡"))</f>
        <v/>
      </c>
      <c r="P153" s="14" t="inlineStr"/>
    </row>
    <row r="154" ht="18" customHeight="1">
      <c r="A154" s="8">
        <f>IF(COUNTA(C154:K154)=0,"",ROW()-1)</f>
        <v/>
      </c>
      <c r="B154" s="8">
        <f>IF($F154&lt;&gt;"",$A154,"")</f>
        <v/>
      </c>
      <c r="C154" s="9" t="inlineStr">
        <is>
          <t>OPA</t>
        </is>
      </c>
      <c r="D154" s="9" t="inlineStr">
        <is>
          <t>Ministro</t>
        </is>
      </c>
      <c r="E154" s="10">
        <f>IF(UPPER($J154)="NO","",$M154)</f>
        <v/>
      </c>
      <c r="F154" s="9" t="inlineStr">
        <is>
          <t>Coopman Corral, Javier</t>
        </is>
      </c>
      <c r="G154" s="9" t="inlineStr">
        <is>
          <t>Javier</t>
        </is>
      </c>
      <c r="H154" s="9" t="inlineStr">
        <is>
          <t>Coopman</t>
        </is>
      </c>
      <c r="I154" s="9" t="inlineStr">
        <is>
          <t>Corral</t>
        </is>
      </c>
      <c r="J154" s="15" t="inlineStr">
        <is>
          <t>PENDIENTE</t>
        </is>
      </c>
      <c r="K154" s="9" t="inlineStr">
        <is>
          <t>Jefe Gabinete Ministro de Defensa</t>
        </is>
      </c>
      <c r="L154" s="9" t="n"/>
      <c r="M154" s="10" t="inlineStr">
        <is>
          <t>VIP</t>
        </is>
      </c>
      <c r="N154" s="10">
        <f>IF(AND(UPPER($M154)="VIP",UPPER($J154)&lt;&gt;"NO",$F154&lt;&gt;""),"SI","NO")</f>
        <v/>
      </c>
      <c r="O154" s="10">
        <f>IF(UPPER($J154)="SI","🟢",IF(UPPER($J154)="NO","🔴","🟡"))</f>
        <v/>
      </c>
      <c r="P154" s="10" t="inlineStr">
        <is>
          <t>C22</t>
        </is>
      </c>
    </row>
    <row r="155" ht="18" customHeight="1">
      <c r="A155" s="12">
        <f>IF(COUNTA(C155:K155)=0,"",ROW()-1)</f>
        <v/>
      </c>
      <c r="B155" s="12">
        <f>IF($F155&lt;&gt;"",$A155,"")</f>
        <v/>
      </c>
      <c r="C155" s="13" t="inlineStr">
        <is>
          <t>OPA</t>
        </is>
      </c>
      <c r="D155" s="13" t="inlineStr">
        <is>
          <t>Subsecretario</t>
        </is>
      </c>
      <c r="E155" s="14">
        <f>IF(UPPER($J155)="NO","",$M155)</f>
        <v/>
      </c>
      <c r="F155" s="13" t="inlineStr">
        <is>
          <t>Carvajal Madariaga, Bárbara</t>
        </is>
      </c>
      <c r="G155" s="13" t="inlineStr">
        <is>
          <t>Bárbara</t>
        </is>
      </c>
      <c r="H155" s="13" t="inlineStr">
        <is>
          <t>Carvajal</t>
        </is>
      </c>
      <c r="I155" s="13" t="inlineStr">
        <is>
          <t>Madariaga</t>
        </is>
      </c>
      <c r="J155" s="15" t="inlineStr">
        <is>
          <t>PENDIENTE</t>
        </is>
      </c>
      <c r="K155" s="13" t="inlineStr">
        <is>
          <t>Jefa de Gabinete Subsecretario para las FF.AA.</t>
        </is>
      </c>
      <c r="L155" s="13" t="n"/>
      <c r="M155" s="14" t="inlineStr">
        <is>
          <t>VIP</t>
        </is>
      </c>
      <c r="N155" s="14">
        <f>IF(AND(UPPER($M155)="VIP",UPPER($J155)&lt;&gt;"NO",$F155&lt;&gt;""),"SI","NO")</f>
        <v/>
      </c>
      <c r="O155" s="14">
        <f>IF(UPPER($J155)="SI","🟢",IF(UPPER($J155)="NO","🔴","🟡"))</f>
        <v/>
      </c>
      <c r="P155" s="14" t="inlineStr">
        <is>
          <t>C24</t>
        </is>
      </c>
    </row>
    <row r="156" ht="18" customHeight="1">
      <c r="A156" s="8">
        <f>IF(COUNTA(C156:K156)=0,"",ROW()-1)</f>
        <v/>
      </c>
      <c r="B156" s="8">
        <f>IF($F156&lt;&gt;"",$A156,"")</f>
        <v/>
      </c>
      <c r="C156" s="9" t="inlineStr">
        <is>
          <t>OPA</t>
        </is>
      </c>
      <c r="D156" s="9" t="inlineStr">
        <is>
          <t>Subsecretario</t>
        </is>
      </c>
      <c r="E156" s="10">
        <f>IF(UPPER($J156)="NO","",$M156)</f>
        <v/>
      </c>
      <c r="F156" s="9" t="inlineStr">
        <is>
          <t>Lira, Pablo</t>
        </is>
      </c>
      <c r="G156" s="9" t="inlineStr">
        <is>
          <t>Pablo</t>
        </is>
      </c>
      <c r="H156" s="9" t="inlineStr">
        <is>
          <t>Lira</t>
        </is>
      </c>
      <c r="I156" s="9" t="n"/>
      <c r="J156" s="15" t="inlineStr">
        <is>
          <t>PENDIENTE</t>
        </is>
      </c>
      <c r="K156" s="9" t="inlineStr">
        <is>
          <t>Jefe Gabinete Subsecretario de Defensa</t>
        </is>
      </c>
      <c r="L156" s="9" t="n"/>
      <c r="M156" s="10" t="inlineStr">
        <is>
          <t>VIP</t>
        </is>
      </c>
      <c r="N156" s="10">
        <f>IF(AND(UPPER($M156)="VIP",UPPER($J156)&lt;&gt;"NO",$F156&lt;&gt;""),"SI","NO")</f>
        <v/>
      </c>
      <c r="O156" s="10">
        <f>IF(UPPER($J156)="SI","🟢",IF(UPPER($J156)="NO","🔴","🟡"))</f>
        <v/>
      </c>
      <c r="P156" s="10" t="inlineStr">
        <is>
          <t>C21</t>
        </is>
      </c>
    </row>
    <row r="157" ht="18" customHeight="1">
      <c r="A157" s="12">
        <f>IF(COUNTA(C157:K157)=0,"",ROW()-1)</f>
        <v/>
      </c>
      <c r="B157" s="12">
        <f>IF($F157&lt;&gt;"",$A157,"")</f>
        <v/>
      </c>
      <c r="C157" s="13" t="inlineStr">
        <is>
          <t>OPA</t>
        </is>
      </c>
      <c r="D157" s="13" t="inlineStr">
        <is>
          <t>Rector</t>
        </is>
      </c>
      <c r="E157" s="14">
        <f>IF(UPPER($J157)="NO","",$M157)</f>
        <v/>
      </c>
      <c r="F157" s="13" t="inlineStr">
        <is>
          <t>De la Llera Martin, Juan Carlos</t>
        </is>
      </c>
      <c r="G157" s="13" t="inlineStr">
        <is>
          <t>Juan Carlos</t>
        </is>
      </c>
      <c r="H157" s="13" t="inlineStr">
        <is>
          <t>De la Llera</t>
        </is>
      </c>
      <c r="I157" s="13" t="inlineStr">
        <is>
          <t>Martin</t>
        </is>
      </c>
      <c r="J157" s="16" t="inlineStr">
        <is>
          <t>NO</t>
        </is>
      </c>
      <c r="K157" s="13" t="inlineStr">
        <is>
          <t>Rector Puc</t>
        </is>
      </c>
      <c r="L157" s="13" t="n"/>
      <c r="M157" s="14" t="inlineStr">
        <is>
          <t>VIP</t>
        </is>
      </c>
      <c r="N157" s="14">
        <f>IF(AND(UPPER($M157)="VIP",UPPER($J157)&lt;&gt;"NO",$F157&lt;&gt;""),"SI","NO")</f>
        <v/>
      </c>
      <c r="O157" s="14">
        <f>IF(UPPER($J157)="SI","🟢",IF(UPPER($J157)="NO","🔴","🟡"))</f>
        <v/>
      </c>
      <c r="P157" s="14" t="inlineStr"/>
    </row>
    <row r="158" ht="18" customHeight="1">
      <c r="A158" s="8">
        <f>IF(COUNTA(C158:K158)=0,"",ROW()-1)</f>
        <v/>
      </c>
      <c r="B158" s="8">
        <f>IF($F158&lt;&gt;"",$A158,"")</f>
        <v/>
      </c>
      <c r="C158" s="9" t="inlineStr">
        <is>
          <t>OPA</t>
        </is>
      </c>
      <c r="D158" s="9" t="n"/>
      <c r="E158" s="10">
        <f>IF(UPPER($J158)="NO","",$M158)</f>
        <v/>
      </c>
      <c r="F158" s="9" t="inlineStr">
        <is>
          <t>Irarrázabal Alfonso, Alejandro</t>
        </is>
      </c>
      <c r="G158" s="9" t="inlineStr">
        <is>
          <t>Alejandro</t>
        </is>
      </c>
      <c r="H158" s="9" t="inlineStr">
        <is>
          <t>Irarrázabal</t>
        </is>
      </c>
      <c r="I158" s="9" t="inlineStr">
        <is>
          <t>Alfonso</t>
        </is>
      </c>
      <c r="J158" s="15" t="inlineStr">
        <is>
          <t>PENDIENTE</t>
        </is>
      </c>
      <c r="K158" s="9" t="inlineStr">
        <is>
          <t>Jefe Asesor Presidencial</t>
        </is>
      </c>
      <c r="L158" s="9" t="n"/>
      <c r="M158" s="10" t="inlineStr">
        <is>
          <t>VIP</t>
        </is>
      </c>
      <c r="N158" s="10">
        <f>IF(AND(UPPER($M158)="VIP",UPPER($J158)&lt;&gt;"NO",$F158&lt;&gt;""),"SI","NO")</f>
        <v/>
      </c>
      <c r="O158" s="10">
        <f>IF(UPPER($J158)="SI","🟢",IF(UPPER($J158)="NO","🔴","🟡"))</f>
        <v/>
      </c>
      <c r="P158" s="10" t="inlineStr">
        <is>
          <t>C25</t>
        </is>
      </c>
    </row>
    <row r="159" ht="18" customHeight="1">
      <c r="A159" s="12">
        <f>IF(COUNTA(C159:K159)=0,"",ROW()-1)</f>
        <v/>
      </c>
      <c r="B159" s="12">
        <f>IF($F159&lt;&gt;"",$A159,"")</f>
        <v/>
      </c>
      <c r="C159" s="13" t="inlineStr">
        <is>
          <t>OPA</t>
        </is>
      </c>
      <c r="D159" s="13" t="n"/>
      <c r="E159" s="14">
        <f>IF(UPPER($J159)="NO","",$M159)</f>
        <v/>
      </c>
      <c r="F159" s="13" t="inlineStr">
        <is>
          <t>Leiva Larrañaga, Constanza</t>
        </is>
      </c>
      <c r="G159" s="13" t="inlineStr">
        <is>
          <t>Constanza</t>
        </is>
      </c>
      <c r="H159" s="13" t="inlineStr">
        <is>
          <t>Leiva</t>
        </is>
      </c>
      <c r="I159" s="13" t="inlineStr">
        <is>
          <t>Larrañaga</t>
        </is>
      </c>
      <c r="J159" s="11" t="inlineStr">
        <is>
          <t>SI</t>
        </is>
      </c>
      <c r="K159" s="13" t="inlineStr">
        <is>
          <t>T2 RNY</t>
        </is>
      </c>
      <c r="L159" s="13" t="inlineStr">
        <is>
          <t>Madrina</t>
        </is>
      </c>
      <c r="M159" s="14" t="inlineStr">
        <is>
          <t>VIP</t>
        </is>
      </c>
      <c r="N159" s="14">
        <f>IF(AND(UPPER($M159)="VIP",UPPER($J159)&lt;&gt;"NO",$F159&lt;&gt;""),"SI","NO")</f>
        <v/>
      </c>
      <c r="O159" s="14">
        <f>IF(UPPER($J159)="SI","🟢",IF(UPPER($J159)="NO","🔴","🟡"))</f>
        <v/>
      </c>
      <c r="P159" s="14" t="inlineStr">
        <is>
          <t>C20</t>
        </is>
      </c>
    </row>
    <row r="160" ht="18" customHeight="1">
      <c r="A160" s="8">
        <f>IF(COUNTA(C160:K160)=0,"",ROW()-1)</f>
        <v/>
      </c>
      <c r="B160" s="8">
        <f>IF($F160&lt;&gt;"",$A160,"")</f>
        <v/>
      </c>
      <c r="C160" s="9" t="inlineStr">
        <is>
          <t>OPA</t>
        </is>
      </c>
      <c r="D160" s="9" t="n"/>
      <c r="E160" s="10">
        <f>IF(UPPER($J160)="NO","",$M160)</f>
        <v/>
      </c>
      <c r="F160" s="9" t="inlineStr">
        <is>
          <t>Leiva Larrañaga, Marcela Paz</t>
        </is>
      </c>
      <c r="G160" s="9" t="inlineStr">
        <is>
          <t>Marcela Paz</t>
        </is>
      </c>
      <c r="H160" s="9" t="inlineStr">
        <is>
          <t>Leiva</t>
        </is>
      </c>
      <c r="I160" s="9" t="inlineStr">
        <is>
          <t>Larrañaga</t>
        </is>
      </c>
      <c r="J160" s="11" t="inlineStr">
        <is>
          <t>SI</t>
        </is>
      </c>
      <c r="K160" s="9" t="inlineStr">
        <is>
          <t>Hija Madrina</t>
        </is>
      </c>
      <c r="L160" s="9" t="inlineStr">
        <is>
          <t>Madrina</t>
        </is>
      </c>
      <c r="M160" s="10" t="inlineStr">
        <is>
          <t>VIP</t>
        </is>
      </c>
      <c r="N160" s="10">
        <f>IF(AND(UPPER($M160)="VIP",UPPER($J160)&lt;&gt;"NO",$F160&lt;&gt;""),"SI","NO")</f>
        <v/>
      </c>
      <c r="O160" s="10">
        <f>IF(UPPER($J160)="SI","🟢",IF(UPPER($J160)="NO","🔴","🟡"))</f>
        <v/>
      </c>
      <c r="P160" s="10" t="inlineStr">
        <is>
          <t>C26</t>
        </is>
      </c>
    </row>
    <row r="161" ht="18" customHeight="1">
      <c r="A161" s="12">
        <f>IF(COUNTA(C161:K161)=0,"",ROW()-1)</f>
        <v/>
      </c>
      <c r="B161" s="12">
        <f>IF($F161&lt;&gt;"",$A161,"")</f>
        <v/>
      </c>
      <c r="C161" s="13" t="inlineStr">
        <is>
          <t>OPA</t>
        </is>
      </c>
      <c r="D161" s="13" t="n"/>
      <c r="E161" s="14">
        <f>IF(UPPER($J161)="NO","",$M161)</f>
        <v/>
      </c>
      <c r="F161" s="13" t="inlineStr">
        <is>
          <t>Pérez Cruz, Matias</t>
        </is>
      </c>
      <c r="G161" s="13" t="inlineStr">
        <is>
          <t>Matias</t>
        </is>
      </c>
      <c r="H161" s="13" t="inlineStr">
        <is>
          <t>Pérez</t>
        </is>
      </c>
      <c r="I161" s="13" t="inlineStr">
        <is>
          <t>Cruz</t>
        </is>
      </c>
      <c r="J161" s="11" t="inlineStr">
        <is>
          <t>SI</t>
        </is>
      </c>
      <c r="K161" s="13" t="inlineStr">
        <is>
          <t>Gerenete Perezcruz</t>
        </is>
      </c>
      <c r="L161" s="13" t="n"/>
      <c r="M161" s="14" t="inlineStr">
        <is>
          <t>VIP</t>
        </is>
      </c>
      <c r="N161" s="14">
        <f>IF(AND(UPPER($M161)="VIP",UPPER($J161)&lt;&gt;"NO",$F161&lt;&gt;""),"SI","NO")</f>
        <v/>
      </c>
      <c r="O161" s="14">
        <f>IF(UPPER($J161)="SI","🟢",IF(UPPER($J161)="NO","🔴","🟡"))</f>
        <v/>
      </c>
      <c r="P161" s="14" t="inlineStr">
        <is>
          <t>C19</t>
        </is>
      </c>
    </row>
    <row r="162" ht="18" customHeight="1">
      <c r="A162" s="8">
        <f>IF(COUNTA(C162:K162)=0,"",ROW()-1)</f>
        <v/>
      </c>
      <c r="B162" s="8">
        <f>IF($F162&lt;&gt;"",$A162,"")</f>
        <v/>
      </c>
      <c r="C162" s="9" t="inlineStr">
        <is>
          <t>OPA</t>
        </is>
      </c>
      <c r="D162" s="9" t="inlineStr">
        <is>
          <t>Señora</t>
        </is>
      </c>
      <c r="E162" s="10">
        <f>IF(UPPER($J162)="NO","",$M162)</f>
        <v/>
      </c>
      <c r="F162" s="9" t="inlineStr">
        <is>
          <t>Jeldes, Siria</t>
        </is>
      </c>
      <c r="G162" s="9" t="inlineStr">
        <is>
          <t>Siria</t>
        </is>
      </c>
      <c r="H162" s="9" t="inlineStr">
        <is>
          <t>Jeldes</t>
        </is>
      </c>
      <c r="I162" s="9" t="n"/>
      <c r="J162" s="16" t="inlineStr">
        <is>
          <t>NO</t>
        </is>
      </c>
      <c r="K162" s="9" t="inlineStr">
        <is>
          <t>Presidenta COOPEUCH</t>
        </is>
      </c>
      <c r="L162" s="9" t="inlineStr">
        <is>
          <t>Agregado al final OPA VIP</t>
        </is>
      </c>
      <c r="M162" s="10" t="inlineStr">
        <is>
          <t>VIP</t>
        </is>
      </c>
      <c r="N162" s="10">
        <f>IF(AND(UPPER($M162)="VIP",UPPER($J162)&lt;&gt;"NO",$F162&lt;&gt;""),"SI","NO")</f>
        <v/>
      </c>
      <c r="O162" s="10">
        <f>IF(UPPER($J162)="SI","🟢",IF(UPPER($J162)="NO","🔴","🟡"))</f>
        <v/>
      </c>
      <c r="P162" s="10" t="inlineStr"/>
    </row>
    <row r="163" ht="18" customHeight="1">
      <c r="A163" s="12">
        <f>IF(COUNTA(C163:K163)=0,"",ROW()-1)</f>
        <v/>
      </c>
      <c r="B163" s="12">
        <f>IF($F163&lt;&gt;"",$A163,"")</f>
        <v/>
      </c>
      <c r="C163" s="13" t="inlineStr">
        <is>
          <t>OPA</t>
        </is>
      </c>
      <c r="D163" s="13" t="inlineStr">
        <is>
          <t>Señor</t>
        </is>
      </c>
      <c r="E163" s="14">
        <f>IF(UPPER($J163)="NO","",$M163)</f>
        <v/>
      </c>
      <c r="F163" s="13" t="inlineStr">
        <is>
          <t>Arriagada, Andrés</t>
        </is>
      </c>
      <c r="G163" s="13" t="inlineStr">
        <is>
          <t>Andrés</t>
        </is>
      </c>
      <c r="H163" s="13" t="inlineStr">
        <is>
          <t>Arriagada</t>
        </is>
      </c>
      <c r="I163" s="13" t="n"/>
      <c r="J163" s="16" t="inlineStr">
        <is>
          <t>NO</t>
        </is>
      </c>
      <c r="K163" s="13" t="inlineStr">
        <is>
          <t>Presidente Caja Los Andes</t>
        </is>
      </c>
      <c r="L163" s="13" t="inlineStr">
        <is>
          <t>Agregado al final OPA VIP</t>
        </is>
      </c>
      <c r="M163" s="14" t="inlineStr">
        <is>
          <t>VIP</t>
        </is>
      </c>
      <c r="N163" s="14">
        <f>IF(AND(UPPER($M163)="VIP",UPPER($J163)&lt;&gt;"NO",$F163&lt;&gt;""),"SI","NO")</f>
        <v/>
      </c>
      <c r="O163" s="14">
        <f>IF(UPPER($J163)="SI","🟢",IF(UPPER($J163)="NO","🔴","🟡"))</f>
        <v/>
      </c>
      <c r="P163" s="14" t="inlineStr"/>
    </row>
    <row r="164" ht="18" customHeight="1">
      <c r="A164" s="8">
        <f>IF(COUNTA(C164:K164)=0,"",ROW()-1)</f>
        <v/>
      </c>
      <c r="B164" s="8">
        <f>IF($F164&lt;&gt;"",$A164,"")</f>
        <v/>
      </c>
      <c r="C164" s="9" t="inlineStr">
        <is>
          <t>OPA</t>
        </is>
      </c>
      <c r="D164" s="9" t="inlineStr">
        <is>
          <t>Señor</t>
        </is>
      </c>
      <c r="E164" s="10">
        <f>IF(UPPER($J164)="NO","",$M164)</f>
        <v/>
      </c>
      <c r="F164" s="9" t="inlineStr">
        <is>
          <t>Cornejo, Eugenio</t>
        </is>
      </c>
      <c r="G164" s="9" t="inlineStr">
        <is>
          <t>Eugenio</t>
        </is>
      </c>
      <c r="H164" s="9" t="inlineStr">
        <is>
          <t>Cornejo</t>
        </is>
      </c>
      <c r="I164" s="9" t="inlineStr">
        <is>
          <t>Locroix</t>
        </is>
      </c>
      <c r="J164" s="11" t="inlineStr">
        <is>
          <t>SI</t>
        </is>
      </c>
      <c r="K164" s="9" t="inlineStr">
        <is>
          <t>Presidente Mutual de Seguros de Chile</t>
        </is>
      </c>
      <c r="L164" s="9" t="inlineStr">
        <is>
          <t>Agregado al final OPA VIP</t>
        </is>
      </c>
      <c r="M164" s="10" t="inlineStr">
        <is>
          <t>VIP</t>
        </is>
      </c>
      <c r="N164" s="10">
        <f>IF(AND(UPPER($M164)="VIP",UPPER($J164)&lt;&gt;"NO",$F164&lt;&gt;""),"SI","NO")</f>
        <v/>
      </c>
      <c r="O164" s="10">
        <f>IF(UPPER($J164)="SI","🟢",IF(UPPER($J164)="NO","🔴","🟡"))</f>
        <v/>
      </c>
      <c r="P164" s="10" t="inlineStr">
        <is>
          <t>C27</t>
        </is>
      </c>
    </row>
    <row r="165" ht="18" customHeight="1">
      <c r="A165" s="12">
        <f>IF(COUNTA(C165:K165)=0,"",ROW()-1)</f>
        <v/>
      </c>
      <c r="B165" s="12">
        <f>IF($F165&lt;&gt;"",$A165,"")</f>
        <v/>
      </c>
      <c r="C165" s="13" t="inlineStr">
        <is>
          <t>OPA</t>
        </is>
      </c>
      <c r="D165" s="13" t="inlineStr">
        <is>
          <t>Señor</t>
        </is>
      </c>
      <c r="E165" s="14">
        <f>IF(UPPER($J165)="NO","",$M165)</f>
        <v/>
      </c>
      <c r="F165" s="13" t="inlineStr">
        <is>
          <t>Leiva Larrañaga, Vicente</t>
        </is>
      </c>
      <c r="G165" s="13" t="inlineStr">
        <is>
          <t>Vicente</t>
        </is>
      </c>
      <c r="H165" s="13" t="inlineStr">
        <is>
          <t>Leiva</t>
        </is>
      </c>
      <c r="I165" s="13" t="inlineStr">
        <is>
          <t>Larrañaga</t>
        </is>
      </c>
      <c r="J165" s="11" t="inlineStr">
        <is>
          <t>SI</t>
        </is>
      </c>
      <c r="K165" s="13" t="inlineStr">
        <is>
          <t>Hijo Madrina</t>
        </is>
      </c>
      <c r="L165" s="13" t="inlineStr">
        <is>
          <t>Madrina</t>
        </is>
      </c>
      <c r="M165" s="14" t="inlineStr">
        <is>
          <t>VIP</t>
        </is>
      </c>
      <c r="N165" s="14">
        <f>IF(AND(UPPER($M165)="VIP",UPPER($J165)&lt;&gt;"NO",$F165&lt;&gt;""),"SI","NO")</f>
        <v/>
      </c>
      <c r="O165" s="14">
        <f>IF(UPPER($J165)="SI","🟢",IF(UPPER($J165)="NO","🔴","🟡"))</f>
        <v/>
      </c>
      <c r="P165" s="14" t="inlineStr">
        <is>
          <t>C18</t>
        </is>
      </c>
    </row>
    <row r="166" ht="18" customHeight="1">
      <c r="A166" s="8">
        <f>IF(COUNTA(C166:K166)=0,"",ROW()-1)</f>
        <v/>
      </c>
      <c r="B166" s="8">
        <f>IF($F166&lt;&gt;"",$A166,"")</f>
        <v/>
      </c>
      <c r="C166" s="9" t="inlineStr">
        <is>
          <t>OPA</t>
        </is>
      </c>
      <c r="D166" s="9" t="n"/>
      <c r="E166" s="10">
        <f>IF(UPPER($J166)="NO","",$M166)</f>
        <v/>
      </c>
      <c r="F166" s="9" t="inlineStr">
        <is>
          <t>Jackson Zamora, Cyril</t>
        </is>
      </c>
      <c r="G166" s="9" t="inlineStr">
        <is>
          <t>Cyril</t>
        </is>
      </c>
      <c r="H166" s="9" t="inlineStr">
        <is>
          <t>Jackson</t>
        </is>
      </c>
      <c r="I166" s="9" t="inlineStr">
        <is>
          <t>Zamora</t>
        </is>
      </c>
      <c r="J166" s="11" t="inlineStr">
        <is>
          <t>SI</t>
        </is>
      </c>
      <c r="K166" s="9" t="inlineStr">
        <is>
          <t>Jefmayor</t>
        </is>
      </c>
      <c r="L166" s="9" t="n"/>
      <c r="M166" s="10" t="inlineStr">
        <is>
          <t>LATERAL VIP</t>
        </is>
      </c>
      <c r="N166" s="10">
        <f>IF(AND(UPPER($M166)="VIP",UPPER($J166)&lt;&gt;"NO",$F166&lt;&gt;""),"SI","NO")</f>
        <v/>
      </c>
      <c r="O166" s="10">
        <f>IF(UPPER($J166)="SI","🟢",IF(UPPER($J166)="NO","🔴","🟡"))</f>
        <v/>
      </c>
      <c r="P166" s="10" t="inlineStr"/>
    </row>
    <row r="167" ht="18" customHeight="1">
      <c r="A167" s="12">
        <f>IF(COUNTA(C167:K167)=0,"",ROW()-1)</f>
        <v/>
      </c>
      <c r="B167" s="12">
        <f>IF($F167&lt;&gt;"",$A167,"")</f>
        <v/>
      </c>
      <c r="C167" s="13" t="inlineStr">
        <is>
          <t>OPA</t>
        </is>
      </c>
      <c r="D167" s="13" t="n"/>
      <c r="E167" s="14">
        <f>IF(UPPER($J167)="NO","",$M167)</f>
        <v/>
      </c>
      <c r="F167" s="13" t="inlineStr">
        <is>
          <t>Espinoza Martin, Rodrigo</t>
        </is>
      </c>
      <c r="G167" s="13" t="inlineStr">
        <is>
          <t>Rodrigo</t>
        </is>
      </c>
      <c r="H167" s="13" t="inlineStr">
        <is>
          <t>Espinoza</t>
        </is>
      </c>
      <c r="I167" s="13" t="inlineStr">
        <is>
          <t>Martin</t>
        </is>
      </c>
      <c r="J167" s="11" t="inlineStr">
        <is>
          <t>SI</t>
        </is>
      </c>
      <c r="K167" s="13" t="inlineStr">
        <is>
          <t>Jefmayor</t>
        </is>
      </c>
      <c r="L167" s="13" t="inlineStr">
        <is>
          <t>Madrina</t>
        </is>
      </c>
      <c r="M167" s="14" t="inlineStr">
        <is>
          <t>LATERAL VIP</t>
        </is>
      </c>
      <c r="N167" s="14">
        <f>IF(AND(UPPER($M167)="VIP",UPPER($J167)&lt;&gt;"NO",$F167&lt;&gt;""),"SI","NO")</f>
        <v/>
      </c>
      <c r="O167" s="14">
        <f>IF(UPPER($J167)="SI","🟢",IF(UPPER($J167)="NO","🔴","🟡"))</f>
        <v/>
      </c>
      <c r="P167" s="14" t="inlineStr"/>
    </row>
    <row r="168" ht="18" customHeight="1">
      <c r="A168" s="8">
        <f>IF(COUNTA(C168:K168)=0,"",ROW()-1)</f>
        <v/>
      </c>
      <c r="B168" s="8">
        <f>IF($F168&lt;&gt;"",$A168,"")</f>
        <v/>
      </c>
      <c r="C168" s="9" t="inlineStr">
        <is>
          <t>OPA</t>
        </is>
      </c>
      <c r="D168" s="9" t="inlineStr">
        <is>
          <t>Señora</t>
        </is>
      </c>
      <c r="E168" s="10">
        <f>IF(UPPER($J168)="NO","",$M168)</f>
        <v/>
      </c>
      <c r="F168" s="9" t="inlineStr">
        <is>
          <t>Quijada Pérez, Cecy Sirena</t>
        </is>
      </c>
      <c r="G168" s="9" t="inlineStr">
        <is>
          <t>Cecy Sirena</t>
        </is>
      </c>
      <c r="H168" s="9" t="inlineStr">
        <is>
          <t>Quijada</t>
        </is>
      </c>
      <c r="I168" s="9" t="inlineStr">
        <is>
          <t>Pérez</t>
        </is>
      </c>
      <c r="J168" s="11" t="inlineStr">
        <is>
          <t>SI</t>
        </is>
      </c>
      <c r="K168" s="9" t="inlineStr">
        <is>
          <t>Esposa del Jefe estado mayor de la Armada de Perú.</t>
        </is>
      </c>
      <c r="L168" s="9" t="n"/>
      <c r="M168" s="10" t="inlineStr">
        <is>
          <t>VIP</t>
        </is>
      </c>
      <c r="N168" s="10">
        <f>IF(AND(UPPER($M168)="VIP",UPPER($J168)&lt;&gt;"NO",$F168&lt;&gt;""),"SI","NO")</f>
        <v/>
      </c>
      <c r="O168" s="10">
        <f>IF(UPPER($J168)="SI","🟢",IF(UPPER($J168)="NO","🔴","🟡"))</f>
        <v/>
      </c>
      <c r="P168" s="10" t="inlineStr">
        <is>
          <t>C28</t>
        </is>
      </c>
    </row>
    <row r="169" ht="18" customHeight="1">
      <c r="A169" s="12">
        <f>IF(COUNTA(C169:K169)=0,"",ROW()-1)</f>
        <v/>
      </c>
      <c r="B169" s="12">
        <f>IF($F169&lt;&gt;"",$A169,"")</f>
        <v/>
      </c>
      <c r="C169" s="13" t="inlineStr">
        <is>
          <t>OPA</t>
        </is>
      </c>
      <c r="D169" s="13" t="inlineStr">
        <is>
          <t>Señor</t>
        </is>
      </c>
      <c r="E169" s="14">
        <f>IF(UPPER($J169)="NO","",$M169)</f>
        <v/>
      </c>
      <c r="F169" s="13" t="inlineStr">
        <is>
          <t>Alcorta, Francisco</t>
        </is>
      </c>
      <c r="G169" s="13" t="inlineStr">
        <is>
          <t>Francisco</t>
        </is>
      </c>
      <c r="H169" s="13" t="inlineStr">
        <is>
          <t>Alcorta</t>
        </is>
      </c>
      <c r="I169" s="13" t="n"/>
      <c r="J169" s="15" t="inlineStr">
        <is>
          <t>PENDIENTE</t>
        </is>
      </c>
      <c r="K169" s="13" t="inlineStr">
        <is>
          <t>Asesor politico estrategico MINDEF</t>
        </is>
      </c>
      <c r="L169" s="13" t="n"/>
      <c r="M169" s="14" t="inlineStr">
        <is>
          <t>VIP</t>
        </is>
      </c>
      <c r="N169" s="14">
        <f>IF(AND(UPPER($M169)="VIP",UPPER($J169)&lt;&gt;"NO",$F169&lt;&gt;""),"SI","NO")</f>
        <v/>
      </c>
      <c r="O169" s="14">
        <f>IF(UPPER($J169)="SI","🟢",IF(UPPER($J169)="NO","🔴","🟡"))</f>
        <v/>
      </c>
      <c r="P169" s="14" t="inlineStr">
        <is>
          <t>C17</t>
        </is>
      </c>
    </row>
    <row r="170" ht="18" customHeight="1">
      <c r="A170" s="8">
        <f>IF(COUNTA(C170:K170)=0,"",ROW()-1)</f>
        <v/>
      </c>
      <c r="B170" s="8">
        <f>IF($F170&lt;&gt;"",$A170,"")</f>
        <v/>
      </c>
      <c r="C170" s="9" t="inlineStr">
        <is>
          <t>OPA</t>
        </is>
      </c>
      <c r="D170" s="9" t="inlineStr">
        <is>
          <t>Señor</t>
        </is>
      </c>
      <c r="E170" s="10">
        <f>IF(UPPER($J170)="NO","",$M170)</f>
        <v/>
      </c>
      <c r="F170" s="9" t="inlineStr">
        <is>
          <t>Larrondo, José</t>
        </is>
      </c>
      <c r="G170" s="9" t="inlineStr">
        <is>
          <t>José</t>
        </is>
      </c>
      <c r="H170" s="9" t="inlineStr">
        <is>
          <t>Larrondo</t>
        </is>
      </c>
      <c r="I170" s="9" t="n"/>
      <c r="J170" s="15" t="inlineStr">
        <is>
          <t>PENDIENTE</t>
        </is>
      </c>
      <c r="K170" s="9" t="inlineStr">
        <is>
          <t>Director de Operaciones y Ventas FEMESA Chile</t>
        </is>
      </c>
      <c r="L170" s="9" t="n"/>
      <c r="M170" s="10" t="inlineStr">
        <is>
          <t>LATERAL VIP</t>
        </is>
      </c>
      <c r="N170" s="10">
        <f>IF(AND(UPPER($M170)="VIP",UPPER($J170)&lt;&gt;"NO",$F170&lt;&gt;""),"SI","NO")</f>
        <v/>
      </c>
      <c r="O170" s="10">
        <f>IF(UPPER($J170)="SI","🟢",IF(UPPER($J170)="NO","🔴","🟡"))</f>
        <v/>
      </c>
      <c r="P170" s="10" t="inlineStr"/>
    </row>
    <row r="171" ht="18" customHeight="1">
      <c r="A171" s="12">
        <f>IF(COUNTA(C171:K171)=0,"",ROW()-1)</f>
        <v/>
      </c>
      <c r="B171" s="12">
        <f>IF($F171&lt;&gt;"",$A171,"")</f>
        <v/>
      </c>
      <c r="C171" s="13" t="inlineStr">
        <is>
          <t>OPA</t>
        </is>
      </c>
      <c r="D171" s="13" t="inlineStr">
        <is>
          <t>Señor</t>
        </is>
      </c>
      <c r="E171" s="14">
        <f>IF(UPPER($J171)="NO","",$M171)</f>
        <v/>
      </c>
      <c r="F171" s="13" t="inlineStr">
        <is>
          <t>Jerez, Sebastian</t>
        </is>
      </c>
      <c r="G171" s="13" t="inlineStr">
        <is>
          <t>Sebastian</t>
        </is>
      </c>
      <c r="H171" s="13" t="inlineStr">
        <is>
          <t>Jerez</t>
        </is>
      </c>
      <c r="I171" s="13" t="n"/>
      <c r="J171" s="15" t="inlineStr">
        <is>
          <t>PENDIENTE</t>
        </is>
      </c>
      <c r="K171" s="13" t="inlineStr">
        <is>
          <t>Gerente General Farmacia Cruz Verde</t>
        </is>
      </c>
      <c r="L171" s="13" t="n"/>
      <c r="M171" s="14" t="inlineStr">
        <is>
          <t>VIP</t>
        </is>
      </c>
      <c r="N171" s="14">
        <f>IF(AND(UPPER($M171)="VIP",UPPER($J171)&lt;&gt;"NO",$F171&lt;&gt;""),"SI","NO")</f>
        <v/>
      </c>
      <c r="O171" s="14">
        <f>IF(UPPER($J171)="SI","🟢",IF(UPPER($J171)="NO","🔴","🟡"))</f>
        <v/>
      </c>
      <c r="P171" s="14" t="inlineStr">
        <is>
          <t>C29</t>
        </is>
      </c>
    </row>
    <row r="172" ht="18" customHeight="1">
      <c r="A172" s="8">
        <f>IF(COUNTA(C172:K172)=0,"",ROW()-1)</f>
        <v/>
      </c>
      <c r="B172" s="8">
        <f>IF($F172&lt;&gt;"",$A172,"")</f>
        <v/>
      </c>
      <c r="C172" s="9" t="inlineStr">
        <is>
          <t>OPA</t>
        </is>
      </c>
      <c r="D172" s="9" t="inlineStr">
        <is>
          <t>Señor</t>
        </is>
      </c>
      <c r="E172" s="10">
        <f>IF(UPPER($J172)="NO","",$M172)</f>
        <v/>
      </c>
      <c r="F172" s="9" t="inlineStr">
        <is>
          <t>García, Italo</t>
        </is>
      </c>
      <c r="G172" s="9" t="inlineStr">
        <is>
          <t>Italo</t>
        </is>
      </c>
      <c r="H172" s="9" t="inlineStr">
        <is>
          <t>García</t>
        </is>
      </c>
      <c r="I172" s="9" t="n"/>
      <c r="J172" s="15" t="inlineStr">
        <is>
          <t>PENDIENTE</t>
        </is>
      </c>
      <c r="K172" s="9" t="inlineStr">
        <is>
          <t>Gerente Alianzas y Convenios FEMESA Chile</t>
        </is>
      </c>
      <c r="L172" s="9" t="n"/>
      <c r="M172" s="10" t="inlineStr">
        <is>
          <t>LATERAL VIP</t>
        </is>
      </c>
      <c r="N172" s="10">
        <f>IF(AND(UPPER($M172)="VIP",UPPER($J172)&lt;&gt;"NO",$F172&lt;&gt;""),"SI","NO")</f>
        <v/>
      </c>
      <c r="O172" s="10">
        <f>IF(UPPER($J172)="SI","🟢",IF(UPPER($J172)="NO","🔴","🟡"))</f>
        <v/>
      </c>
      <c r="P172" s="10" t="inlineStr"/>
    </row>
    <row r="173" ht="18" customHeight="1">
      <c r="A173" s="12">
        <f>IF(COUNTA(C173:K173)=0,"",ROW()-1)</f>
        <v/>
      </c>
      <c r="B173" s="12">
        <f>IF($F173&lt;&gt;"",$A173,"")</f>
        <v/>
      </c>
      <c r="C173" s="13" t="inlineStr">
        <is>
          <t>OPA</t>
        </is>
      </c>
      <c r="D173" s="13" t="inlineStr">
        <is>
          <t>Capitán de Fragata</t>
        </is>
      </c>
      <c r="E173" s="14">
        <f>IF(UPPER($J173)="NO","",$M173)</f>
        <v/>
      </c>
      <c r="F173" s="13" t="inlineStr">
        <is>
          <t>Martínez Labbé, Francisco</t>
        </is>
      </c>
      <c r="G173" s="13" t="inlineStr">
        <is>
          <t>Francisco</t>
        </is>
      </c>
      <c r="H173" s="13" t="inlineStr">
        <is>
          <t>Marínez</t>
        </is>
      </c>
      <c r="I173" s="13" t="inlineStr">
        <is>
          <t>Labbé</t>
        </is>
      </c>
      <c r="J173" s="16" t="inlineStr">
        <is>
          <t>PENDIENTE</t>
        </is>
      </c>
      <c r="K173" s="13" t="inlineStr">
        <is>
          <t>ASOFAR</t>
        </is>
      </c>
      <c r="L173" s="13" t="inlineStr">
        <is>
          <t>SECRETGEN</t>
        </is>
      </c>
      <c r="M173" s="14" t="inlineStr">
        <is>
          <t>LATERAL VIP</t>
        </is>
      </c>
      <c r="N173" s="14">
        <f>IF(AND(UPPER($M173)="VIP",UPPER($J173)&lt;&gt;"NO",$F173&lt;&gt;""),"SI","NO")</f>
        <v/>
      </c>
      <c r="O173" s="14">
        <f>IF(UPPER($J173)="SI","🟢",IF(UPPER($J173)="NO","🔴","🟡"))</f>
        <v/>
      </c>
      <c r="P173" s="14" t="inlineStr"/>
    </row>
    <row r="174" ht="18" customHeight="1">
      <c r="A174" s="8">
        <f>IF(COUNTA(C174:K174)=0,"",ROW()-1)</f>
        <v/>
      </c>
      <c r="B174" s="8">
        <f>IF($F174&lt;&gt;"",$A174,"")</f>
        <v/>
      </c>
      <c r="C174" s="9" t="inlineStr">
        <is>
          <t>OPA</t>
        </is>
      </c>
      <c r="D174" s="9" t="inlineStr">
        <is>
          <t>Señora</t>
        </is>
      </c>
      <c r="E174" s="10">
        <f>IF(UPPER($J174)="NO","",$M174)</f>
        <v/>
      </c>
      <c r="F174" s="9" t="inlineStr">
        <is>
          <t>Von Chrismar Medina, Maria Pia</t>
        </is>
      </c>
      <c r="G174" s="9" t="inlineStr">
        <is>
          <t>Maria Pia</t>
        </is>
      </c>
      <c r="H174" s="9" t="inlineStr">
        <is>
          <t>Von Chrismar</t>
        </is>
      </c>
      <c r="I174" s="9" t="inlineStr">
        <is>
          <t>Medina</t>
        </is>
      </c>
      <c r="J174" s="15" t="inlineStr">
        <is>
          <t>PENDIENTE</t>
        </is>
      </c>
      <c r="K174" s="9" t="inlineStr">
        <is>
          <t>Jefa de la División de Relaciones Internacionales de la Subsecretaria de la Defensa.</t>
        </is>
      </c>
      <c r="L174" s="9" t="inlineStr">
        <is>
          <t>SECRETGEN</t>
        </is>
      </c>
      <c r="M174" s="10" t="inlineStr">
        <is>
          <t>LATERAL VIP</t>
        </is>
      </c>
      <c r="N174" s="10">
        <f>IF(AND(UPPER($M174)="VIP",UPPER($J174)&lt;&gt;"NO",$F174&lt;&gt;""),"SI","NO")</f>
        <v/>
      </c>
      <c r="O174" s="10">
        <f>IF(UPPER($J174)="SI","🟢",IF(UPPER($J174)="NO","🔴","🟡"))</f>
        <v/>
      </c>
      <c r="P174" s="10" t="inlineStr"/>
    </row>
    <row r="175" ht="18" customHeight="1">
      <c r="A175" s="12">
        <f>IF(COUNTA(C175:K175)=0,"",ROW()-1)</f>
        <v/>
      </c>
      <c r="B175" s="12">
        <f>IF($F175&lt;&gt;"",$A175,"")</f>
        <v/>
      </c>
      <c r="C175" s="13" t="inlineStr">
        <is>
          <t>OPA</t>
        </is>
      </c>
      <c r="D175" s="13" t="inlineStr">
        <is>
          <t>Capitán de Navío (R.)</t>
        </is>
      </c>
      <c r="E175" s="14">
        <f>IF(UPPER($J175)="NO","",$M175)</f>
        <v/>
      </c>
      <c r="F175" s="13" t="inlineStr">
        <is>
          <t>Varela Peña, Rolando</t>
        </is>
      </c>
      <c r="G175" s="13" t="inlineStr">
        <is>
          <t>Rolando</t>
        </is>
      </c>
      <c r="H175" s="13" t="inlineStr">
        <is>
          <t>Varela</t>
        </is>
      </c>
      <c r="I175" s="13" t="inlineStr">
        <is>
          <t>Peña</t>
        </is>
      </c>
      <c r="J175" s="15" t="inlineStr">
        <is>
          <t>PENDIENTE</t>
        </is>
      </c>
      <c r="K175" s="13" t="inlineStr">
        <is>
          <t>Jefe de la División de Planes y Politicas de la Subsecretaria de Defensa</t>
        </is>
      </c>
      <c r="L175" s="13" t="inlineStr">
        <is>
          <t>SECRETGEN</t>
        </is>
      </c>
      <c r="M175" s="14" t="inlineStr">
        <is>
          <t>LATERAL VIP</t>
        </is>
      </c>
      <c r="N175" s="14">
        <f>IF(AND(UPPER($M175)="VIP",UPPER($J175)&lt;&gt;"NO",$F175&lt;&gt;""),"SI","NO")</f>
        <v/>
      </c>
      <c r="O175" s="14">
        <f>IF(UPPER($J175)="SI","🟢",IF(UPPER($J175)="NO","🔴","🟡"))</f>
        <v/>
      </c>
      <c r="P175" s="14" t="inlineStr"/>
    </row>
    <row r="176" ht="18" customHeight="1">
      <c r="A176" s="8">
        <f>IF(COUNTA(C176:K176)=0,"",ROW()-1)</f>
        <v/>
      </c>
      <c r="B176" s="8">
        <f>IF($F176&lt;&gt;"",$A176,"")</f>
        <v/>
      </c>
      <c r="C176" s="9" t="inlineStr">
        <is>
          <t>OPA</t>
        </is>
      </c>
      <c r="D176" s="9" t="inlineStr">
        <is>
          <t xml:space="preserve">Capitán de Fragata </t>
        </is>
      </c>
      <c r="E176" s="10">
        <f>IF(UPPER($J176)="NO","",$M176)</f>
        <v/>
      </c>
      <c r="F176" s="9" t="inlineStr">
        <is>
          <t>Maturana Lavin, Jorge</t>
        </is>
      </c>
      <c r="G176" s="9" t="inlineStr">
        <is>
          <t>Jorge</t>
        </is>
      </c>
      <c r="H176" s="9" t="inlineStr">
        <is>
          <t>Maturana</t>
        </is>
      </c>
      <c r="I176" s="9" t="inlineStr">
        <is>
          <t>Lavin</t>
        </is>
      </c>
      <c r="J176" s="16" t="inlineStr">
        <is>
          <t>PENDIENTE</t>
        </is>
      </c>
      <c r="K176" s="9" t="inlineStr">
        <is>
          <t>ASOFAR</t>
        </is>
      </c>
      <c r="L176" s="9" t="inlineStr">
        <is>
          <t>SECRETGEN</t>
        </is>
      </c>
      <c r="M176" s="10" t="inlineStr">
        <is>
          <t>LATERAL VIP</t>
        </is>
      </c>
      <c r="N176" s="10">
        <f>IF(AND(UPPER($M176)="VIP",UPPER($J176)&lt;&gt;"NO",$F176&lt;&gt;""),"SI","NO")</f>
        <v/>
      </c>
      <c r="O176" s="10">
        <f>IF(UPPER($J176)="SI","🟢",IF(UPPER($J176)="NO","🔴","🟡"))</f>
        <v/>
      </c>
      <c r="P176" s="10" t="inlineStr"/>
    </row>
    <row r="177" ht="18" customFormat="1" customHeight="1" s="2">
      <c r="A177" s="12">
        <f>IF(COUNTA(C177:K177)=0,"",ROW()-1)</f>
        <v/>
      </c>
      <c r="B177" s="12">
        <f>IF($F177&lt;&gt;"",$A177,"")</f>
        <v/>
      </c>
      <c r="C177" s="13" t="inlineStr">
        <is>
          <t>OPA</t>
        </is>
      </c>
      <c r="D177" s="13" t="inlineStr">
        <is>
          <t>Señor</t>
        </is>
      </c>
      <c r="E177" s="14">
        <f>IF(UPPER($J177)="NO","",$M177)</f>
        <v/>
      </c>
      <c r="F177" s="13" t="inlineStr">
        <is>
          <t>Simian Fernández, Pablo</t>
        </is>
      </c>
      <c r="G177" s="13" t="inlineStr">
        <is>
          <t>Pablo</t>
        </is>
      </c>
      <c r="H177" s="13" t="inlineStr">
        <is>
          <t>Simian</t>
        </is>
      </c>
      <c r="I177" s="13" t="inlineStr">
        <is>
          <t>Fernández</t>
        </is>
      </c>
      <c r="J177" s="15" t="inlineStr">
        <is>
          <t>PENDIENTE</t>
        </is>
      </c>
      <c r="K177" s="13" t="inlineStr">
        <is>
          <t>NACHIPA</t>
        </is>
      </c>
      <c r="L177" s="13" t="n"/>
      <c r="M177" s="14" t="n"/>
      <c r="N177" s="14">
        <f>IF(AND(UPPER($M177)="VIP",UPPER($J177)&lt;&gt;"NO",$F177&lt;&gt;""),"SI","NO")</f>
        <v/>
      </c>
      <c r="O177" s="14">
        <f>IF(UPPER($J177)="SI","🟢",IF(UPPER($J177)="NO","🔴","🟡"))</f>
        <v/>
      </c>
      <c r="P177" s="14" t="inlineStr"/>
    </row>
    <row r="178" ht="18" customFormat="1" customHeight="1" s="2">
      <c r="A178" s="8">
        <f>IF(COUNTA(C178:K178)=0,"",ROW()-1)</f>
        <v/>
      </c>
      <c r="B178" s="8">
        <f>IF($F178&lt;&gt;"",$A178,"")</f>
        <v/>
      </c>
      <c r="C178" s="9" t="inlineStr">
        <is>
          <t>OPA</t>
        </is>
      </c>
      <c r="D178" s="9" t="inlineStr">
        <is>
          <t>Señora</t>
        </is>
      </c>
      <c r="E178" s="10">
        <f>IF(UPPER($J178)="NO","",$M178)</f>
        <v/>
      </c>
      <c r="F178" s="9" t="inlineStr">
        <is>
          <t>Pérez, Constanza</t>
        </is>
      </c>
      <c r="G178" s="9" t="inlineStr">
        <is>
          <t>Constanza</t>
        </is>
      </c>
      <c r="H178" s="9" t="inlineStr">
        <is>
          <t>Pérez</t>
        </is>
      </c>
      <c r="I178" s="9" t="n"/>
      <c r="J178" s="15" t="inlineStr">
        <is>
          <t>PENDIENTE</t>
        </is>
      </c>
      <c r="K178" s="9" t="inlineStr">
        <is>
          <t>Asesora Económica MINDEF</t>
        </is>
      </c>
      <c r="L178" s="9" t="n"/>
      <c r="M178" s="10" t="inlineStr">
        <is>
          <t>VIP</t>
        </is>
      </c>
      <c r="N178" s="10">
        <f>IF(AND(UPPER($M178)="VIP",UPPER($J178)&lt;&gt;"NO",$F178&lt;&gt;""),"SI","NO")</f>
        <v/>
      </c>
      <c r="O178" s="10">
        <f>IF(UPPER($J178)="SI","🟢",IF(UPPER($J178)="NO","🔴","🟡"))</f>
        <v/>
      </c>
      <c r="P178" s="10" t="inlineStr">
        <is>
          <t>C16</t>
        </is>
      </c>
    </row>
    <row r="179" ht="18" customHeight="1">
      <c r="A179" s="12">
        <f>IF(COUNTA(C179:K179)=0,"",ROW()-1)</f>
        <v/>
      </c>
      <c r="B179" s="12">
        <f>IF($F179&lt;&gt;"",$A179,"")</f>
        <v/>
      </c>
      <c r="C179" s="13" t="inlineStr">
        <is>
          <t>OPA/ASMAR</t>
        </is>
      </c>
      <c r="D179" s="13" t="inlineStr">
        <is>
          <t>Capitán de Navío RL</t>
        </is>
      </c>
      <c r="E179" s="14">
        <f>IF(UPPER($J179)="NO","",$M179)</f>
        <v/>
      </c>
      <c r="F179" s="13" t="inlineStr">
        <is>
          <t>Jarpa Parada, José Fernando</t>
        </is>
      </c>
      <c r="G179" s="13" t="inlineStr">
        <is>
          <t>José Fernando</t>
        </is>
      </c>
      <c r="H179" s="13" t="inlineStr">
        <is>
          <t>Jarpa</t>
        </is>
      </c>
      <c r="I179" s="13" t="inlineStr">
        <is>
          <t>Parada</t>
        </is>
      </c>
      <c r="J179" s="11" t="inlineStr">
        <is>
          <t>SI</t>
        </is>
      </c>
      <c r="K179" s="13" t="inlineStr">
        <is>
          <t>Jefe del Servicio Religioso de la Armada</t>
        </is>
      </c>
      <c r="L179" s="13" t="n"/>
      <c r="M179" s="14" t="inlineStr">
        <is>
          <t>VIP</t>
        </is>
      </c>
      <c r="N179" s="14">
        <f>IF(AND(UPPER($M179)="VIP",UPPER($J179)&lt;&gt;"NO",$F179&lt;&gt;""),"SI","NO")</f>
        <v/>
      </c>
      <c r="O179" s="14">
        <f>IF(UPPER($J179)="SI","🟢",IF(UPPER($J179)="NO","🔴","🟡"))</f>
        <v/>
      </c>
      <c r="P179" s="14" t="inlineStr">
        <is>
          <t>C30</t>
        </is>
      </c>
    </row>
    <row r="180" ht="18" customHeight="1">
      <c r="A180" s="8">
        <f>IF(COUNTA(C180:K180)=0,"",ROW()-1)</f>
        <v/>
      </c>
      <c r="B180" s="8">
        <f>IF($F180&lt;&gt;"",$A180,"")</f>
        <v/>
      </c>
      <c r="C180" s="9" t="inlineStr">
        <is>
          <t>OPA/ASMAR</t>
        </is>
      </c>
      <c r="D180" s="9" t="inlineStr">
        <is>
          <t>Capellán Evangélico</t>
        </is>
      </c>
      <c r="E180" s="10">
        <f>IF(UPPER($J180)="NO","",$M180)</f>
        <v/>
      </c>
      <c r="F180" s="9" t="inlineStr">
        <is>
          <t>Recabarren Esparza, Vladimir</t>
        </is>
      </c>
      <c r="G180" s="9" t="inlineStr">
        <is>
          <t>Vladimir</t>
        </is>
      </c>
      <c r="H180" s="9" t="inlineStr">
        <is>
          <t>Recabarren</t>
        </is>
      </c>
      <c r="I180" s="9" t="inlineStr">
        <is>
          <t>Esparza</t>
        </is>
      </c>
      <c r="J180" s="11" t="inlineStr">
        <is>
          <t>SI</t>
        </is>
      </c>
      <c r="K180" s="9" t="inlineStr">
        <is>
          <t>Capellán Nacional Evangélico de la Armada</t>
        </is>
      </c>
      <c r="L180" s="9" t="n"/>
      <c r="M180" s="10" t="inlineStr">
        <is>
          <t>VIP</t>
        </is>
      </c>
      <c r="N180" s="10">
        <f>IF(AND(UPPER($M180)="VIP",UPPER($J180)&lt;&gt;"NO",$F180&lt;&gt;""),"SI","NO")</f>
        <v/>
      </c>
      <c r="O180" s="10">
        <f>IF(UPPER($J180)="SI","🟢",IF(UPPER($J180)="NO","🔴","🟡"))</f>
        <v/>
      </c>
      <c r="P180" s="10" t="inlineStr">
        <is>
          <t>C15</t>
        </is>
      </c>
    </row>
    <row r="181" ht="18" customFormat="1" customHeight="1" s="2">
      <c r="A181" s="12">
        <f>IF(COUNTA(C181:K181)=0,"",ROW()-1)</f>
        <v/>
      </c>
      <c r="B181" s="12">
        <f>IF($F181&lt;&gt;"",$A181,"")</f>
        <v/>
      </c>
      <c r="C181" s="13" t="inlineStr">
        <is>
          <t>OPA/ASMAR</t>
        </is>
      </c>
      <c r="D181" s="13" t="inlineStr">
        <is>
          <t>Vicealmirante</t>
        </is>
      </c>
      <c r="E181" s="14">
        <f>IF(UPPER($J181)="NO","",$M181)</f>
        <v/>
      </c>
      <c r="F181" s="13" t="inlineStr">
        <is>
          <t>Hartung Sabugo, Kurt</t>
        </is>
      </c>
      <c r="G181" s="13" t="inlineStr">
        <is>
          <t>Kurt</t>
        </is>
      </c>
      <c r="H181" s="13" t="inlineStr">
        <is>
          <t>Hartung</t>
        </is>
      </c>
      <c r="I181" s="13" t="inlineStr">
        <is>
          <t>Sabugo</t>
        </is>
      </c>
      <c r="J181" s="16" t="inlineStr">
        <is>
          <t>NO</t>
        </is>
      </c>
      <c r="K181" s="13" t="inlineStr">
        <is>
          <t>Presidente del Cuerpo de Almirantes en Retiro</t>
        </is>
      </c>
      <c r="L181" s="13" t="n"/>
      <c r="M181" s="14" t="n"/>
      <c r="N181" s="14">
        <f>IF(AND(UPPER($M181)="VIP",UPPER($J181)&lt;&gt;"NO",$F181&lt;&gt;""),"SI","NO")</f>
        <v/>
      </c>
      <c r="O181" s="14">
        <f>IF(UPPER($J181)="SI","🟢",IF(UPPER($J181)="NO","🔴","🟡"))</f>
        <v/>
      </c>
      <c r="P181" s="14" t="inlineStr"/>
    </row>
    <row r="182" ht="18" customHeight="1">
      <c r="A182" s="8">
        <f>IF(COUNTA(C182:K182)=0,"",ROW()-1)</f>
        <v/>
      </c>
      <c r="B182" s="8">
        <f>IF($F182&lt;&gt;"",$A182,"")</f>
        <v/>
      </c>
      <c r="C182" s="9" t="inlineStr">
        <is>
          <t>OPA/ASMAR</t>
        </is>
      </c>
      <c r="D182" s="9" t="inlineStr">
        <is>
          <t>Seremi</t>
        </is>
      </c>
      <c r="E182" s="10">
        <f>IF(UPPER($J182)="NO","",$M182)</f>
        <v/>
      </c>
      <c r="F182" s="9" t="inlineStr">
        <is>
          <t>Piña Faúndez, José Eduardo</t>
        </is>
      </c>
      <c r="G182" s="9" t="inlineStr">
        <is>
          <t>José Eduardo</t>
        </is>
      </c>
      <c r="H182" s="9" t="inlineStr">
        <is>
          <t>Piña</t>
        </is>
      </c>
      <c r="I182" s="9" t="inlineStr">
        <is>
          <t>Faúndez</t>
        </is>
      </c>
      <c r="J182" s="15" t="inlineStr">
        <is>
          <t>PENDIENTE</t>
        </is>
      </c>
      <c r="K182" s="9" t="inlineStr">
        <is>
          <t>Seremi Obras Públicas</t>
        </is>
      </c>
      <c r="L182" s="9" t="n"/>
      <c r="M182" s="10" t="inlineStr">
        <is>
          <t>VIP</t>
        </is>
      </c>
      <c r="N182" s="10">
        <f>IF(AND(UPPER($M182)="VIP",UPPER($J182)&lt;&gt;"NO",$F182&lt;&gt;""),"SI","NO")</f>
        <v/>
      </c>
      <c r="O182" s="10">
        <f>IF(UPPER($J182)="SI","🟢",IF(UPPER($J182)="NO","🔴","🟡"))</f>
        <v/>
      </c>
      <c r="P182" s="10" t="inlineStr">
        <is>
          <t>C31</t>
        </is>
      </c>
    </row>
    <row r="183" ht="18" customHeight="1">
      <c r="A183" s="12">
        <f>IF(COUNTA(C183:K183)=0,"",ROW()-1)</f>
        <v/>
      </c>
      <c r="B183" s="12">
        <f>IF($F183&lt;&gt;"",$A183,"")</f>
        <v/>
      </c>
      <c r="C183" s="13" t="inlineStr">
        <is>
          <t>OPA/ASMAR</t>
        </is>
      </c>
      <c r="D183" s="13" t="inlineStr">
        <is>
          <t>Seremi</t>
        </is>
      </c>
      <c r="E183" s="14">
        <f>IF(UPPER($J183)="NO","",$M183)</f>
        <v/>
      </c>
      <c r="F183" s="13" t="inlineStr">
        <is>
          <t>Ramirez Glade, Pedro</t>
        </is>
      </c>
      <c r="G183" s="13" t="inlineStr">
        <is>
          <t>Pedro</t>
        </is>
      </c>
      <c r="H183" s="13" t="inlineStr">
        <is>
          <t>Ramirez</t>
        </is>
      </c>
      <c r="I183" s="13" t="inlineStr">
        <is>
          <t>Glade</t>
        </is>
      </c>
      <c r="J183" s="11" t="inlineStr">
        <is>
          <t>SI</t>
        </is>
      </c>
      <c r="K183" s="13" t="inlineStr">
        <is>
          <t>Seremi de Ciencia, Tecnologías, Conocimidento e Innovación</t>
        </is>
      </c>
      <c r="L183" s="13" t="n"/>
      <c r="M183" s="14" t="inlineStr">
        <is>
          <t>VIP</t>
        </is>
      </c>
      <c r="N183" s="14">
        <f>IF(AND(UPPER($M183)="VIP",UPPER($J183)&lt;&gt;"NO",$F183&lt;&gt;""),"SI","NO")</f>
        <v/>
      </c>
      <c r="O183" s="14">
        <f>IF(UPPER($J183)="SI","🟢",IF(UPPER($J183)="NO","🔴","🟡"))</f>
        <v/>
      </c>
      <c r="P183" s="14" t="inlineStr">
        <is>
          <t>C14</t>
        </is>
      </c>
    </row>
    <row r="184" ht="18" customHeight="1">
      <c r="A184" s="8">
        <f>IF(COUNTA(C184:K184)=0,"",ROW()-1)</f>
        <v/>
      </c>
      <c r="B184" s="8">
        <f>IF($F184&lt;&gt;"",$A184,"")</f>
        <v/>
      </c>
      <c r="C184" s="9" t="inlineStr">
        <is>
          <t>OPA/ASMAR</t>
        </is>
      </c>
      <c r="D184" s="9" t="inlineStr">
        <is>
          <t>Seremi</t>
        </is>
      </c>
      <c r="E184" s="10">
        <f>IF(UPPER($J184)="NO","",$M184)</f>
        <v/>
      </c>
      <c r="F184" s="9" t="inlineStr">
        <is>
          <t>Delannays Araya, Mario</t>
        </is>
      </c>
      <c r="G184" s="9" t="inlineStr">
        <is>
          <t>Mario</t>
        </is>
      </c>
      <c r="H184" s="9" t="inlineStr">
        <is>
          <t>Delannays</t>
        </is>
      </c>
      <c r="I184" s="9" t="inlineStr">
        <is>
          <t>Araya</t>
        </is>
      </c>
      <c r="J184" s="16" t="inlineStr">
        <is>
          <t>NO</t>
        </is>
      </c>
      <c r="K184" s="9" t="inlineStr">
        <is>
          <t>Seremi de Medio Ambiente</t>
        </is>
      </c>
      <c r="L184" s="9" t="n"/>
      <c r="M184" s="10" t="inlineStr">
        <is>
          <t>VIP</t>
        </is>
      </c>
      <c r="N184" s="10">
        <f>IF(AND(UPPER($M184)="VIP",UPPER($J184)&lt;&gt;"NO",$F184&lt;&gt;""),"SI","NO")</f>
        <v/>
      </c>
      <c r="O184" s="10">
        <f>IF(UPPER($J184)="SI","🟢",IF(UPPER($J184)="NO","🔴","🟡"))</f>
        <v/>
      </c>
      <c r="P184" s="10" t="inlineStr"/>
    </row>
    <row r="185" ht="18" customHeight="1">
      <c r="A185" s="12">
        <f>IF(COUNTA(C185:K185)=0,"",ROW()-1)</f>
        <v/>
      </c>
      <c r="B185" s="12">
        <f>IF($F185&lt;&gt;"",$A185,"")</f>
        <v/>
      </c>
      <c r="C185" s="13" t="inlineStr">
        <is>
          <t>OPA/ASMAR</t>
        </is>
      </c>
      <c r="D185" s="13" t="inlineStr">
        <is>
          <t>Seremi</t>
        </is>
      </c>
      <c r="E185" s="14">
        <f>IF(UPPER($J185)="NO","",$M185)</f>
        <v/>
      </c>
      <c r="F185" s="13" t="inlineStr">
        <is>
          <t>Ruf Wilkomirsky, Ronald</t>
        </is>
      </c>
      <c r="G185" s="13" t="inlineStr">
        <is>
          <t>Ronald</t>
        </is>
      </c>
      <c r="H185" s="13" t="inlineStr">
        <is>
          <t>Ruf</t>
        </is>
      </c>
      <c r="I185" s="13" t="inlineStr">
        <is>
          <t>Wilkomirsky</t>
        </is>
      </c>
      <c r="J185" s="11" t="inlineStr">
        <is>
          <t>SI</t>
        </is>
      </c>
      <c r="K185" s="13" t="inlineStr">
        <is>
          <t>Seremi de Hacienda</t>
        </is>
      </c>
      <c r="L185" s="13" t="n"/>
      <c r="M185" s="14" t="inlineStr">
        <is>
          <t>VIP</t>
        </is>
      </c>
      <c r="N185" s="14">
        <f>IF(AND(UPPER($M185)="VIP",UPPER($J185)&lt;&gt;"NO",$F185&lt;&gt;""),"SI","NO")</f>
        <v/>
      </c>
      <c r="O185" s="14">
        <f>IF(UPPER($J185)="SI","🟢",IF(UPPER($J185)="NO","🔴","🟡"))</f>
        <v/>
      </c>
      <c r="P185" s="14" t="inlineStr">
        <is>
          <t>C32</t>
        </is>
      </c>
    </row>
    <row r="186" ht="18" customHeight="1">
      <c r="A186" s="8">
        <f>IF(COUNTA(C186:K186)=0,"",ROW()-1)</f>
        <v/>
      </c>
      <c r="B186" s="8">
        <f>IF($F186&lt;&gt;"",$A186,"")</f>
        <v/>
      </c>
      <c r="C186" s="9" t="inlineStr">
        <is>
          <t>OPA/ASMAR</t>
        </is>
      </c>
      <c r="D186" s="9" t="inlineStr">
        <is>
          <t>BANCOS</t>
        </is>
      </c>
      <c r="E186" s="10">
        <f>IF(UPPER($J186)="NO","",$M186)</f>
        <v/>
      </c>
      <c r="F186" s="9" t="inlineStr">
        <is>
          <t>Farren Risopatrón, Mario</t>
        </is>
      </c>
      <c r="G186" s="9" t="inlineStr">
        <is>
          <t>Mario</t>
        </is>
      </c>
      <c r="H186" s="9" t="inlineStr">
        <is>
          <t>Farren</t>
        </is>
      </c>
      <c r="I186" s="9" t="inlineStr">
        <is>
          <t>Risopatrón</t>
        </is>
      </c>
      <c r="J186" s="15" t="inlineStr">
        <is>
          <t>PENDIENTE</t>
        </is>
      </c>
      <c r="K186" s="9" t="inlineStr">
        <is>
          <t>Presidente Banco Estado</t>
        </is>
      </c>
      <c r="L186" s="9" t="n"/>
      <c r="M186" s="10" t="inlineStr">
        <is>
          <t>VIP</t>
        </is>
      </c>
      <c r="N186" s="10">
        <f>IF(AND(UPPER($M186)="VIP",UPPER($J186)&lt;&gt;"NO",$F186&lt;&gt;""),"SI","NO")</f>
        <v/>
      </c>
      <c r="O186" s="10">
        <f>IF(UPPER($J186)="SI","🟢",IF(UPPER($J186)="NO","🔴","🟡"))</f>
        <v/>
      </c>
      <c r="P186" s="10" t="inlineStr">
        <is>
          <t>C13</t>
        </is>
      </c>
    </row>
    <row r="187" ht="18" customHeight="1">
      <c r="A187" s="12">
        <f>IF(COUNTA(C187:K187)=0,"",ROW()-1)</f>
        <v/>
      </c>
      <c r="B187" s="12">
        <f>IF($F187&lt;&gt;"",$A187,"")</f>
        <v/>
      </c>
      <c r="C187" s="13" t="inlineStr">
        <is>
          <t>OPA/ASMAR</t>
        </is>
      </c>
      <c r="D187" s="13" t="inlineStr">
        <is>
          <t>Finanzas</t>
        </is>
      </c>
      <c r="E187" s="14">
        <f>IF(UPPER($J187)="NO","",$M187)</f>
        <v/>
      </c>
      <c r="F187" s="13" t="inlineStr">
        <is>
          <t>Ampuero Martínez, Katherine</t>
        </is>
      </c>
      <c r="G187" s="13" t="inlineStr">
        <is>
          <t>Katherine</t>
        </is>
      </c>
      <c r="H187" s="13" t="inlineStr">
        <is>
          <t>Ampuero</t>
        </is>
      </c>
      <c r="I187" s="13" t="inlineStr">
        <is>
          <t>Martínez</t>
        </is>
      </c>
      <c r="J187" s="11" t="inlineStr">
        <is>
          <t>SI</t>
        </is>
      </c>
      <c r="K187" s="13" t="inlineStr">
        <is>
          <t>Directora Regional Aduana de Talcahuano</t>
        </is>
      </c>
      <c r="L187" s="13" t="n"/>
      <c r="M187" s="14" t="inlineStr">
        <is>
          <t>VIP</t>
        </is>
      </c>
      <c r="N187" s="14">
        <f>IF(AND(UPPER($M187)="VIP",UPPER($J187)&lt;&gt;"NO",$F187&lt;&gt;""),"SI","NO")</f>
        <v/>
      </c>
      <c r="O187" s="14">
        <f>IF(UPPER($J187)="SI","🟢",IF(UPPER($J187)="NO","🔴","🟡"))</f>
        <v/>
      </c>
      <c r="P187" s="14" t="inlineStr">
        <is>
          <t>C33</t>
        </is>
      </c>
    </row>
    <row r="188" ht="18" customHeight="1">
      <c r="A188" s="8">
        <f>IF(COUNTA(C188:K188)=0,"",ROW()-1)</f>
        <v/>
      </c>
      <c r="B188" s="8">
        <f>IF($F188&lt;&gt;"",$A188,"")</f>
        <v/>
      </c>
      <c r="C188" s="9" t="inlineStr">
        <is>
          <t>OPA/ASMAR</t>
        </is>
      </c>
      <c r="D188" s="9" t="inlineStr">
        <is>
          <t>Rector</t>
        </is>
      </c>
      <c r="E188" s="10">
        <f>IF(UPPER($J188)="NO","",$M188)</f>
        <v/>
      </c>
      <c r="F188" s="9" t="inlineStr">
        <is>
          <t>Cleveland Cartes, Henry</t>
        </is>
      </c>
      <c r="G188" s="9" t="inlineStr">
        <is>
          <t>Henry</t>
        </is>
      </c>
      <c r="H188" s="9" t="inlineStr">
        <is>
          <t>Cleveland</t>
        </is>
      </c>
      <c r="I188" s="9" t="inlineStr">
        <is>
          <t>Cartes</t>
        </is>
      </c>
      <c r="J188" s="11" t="inlineStr">
        <is>
          <t>SI</t>
        </is>
      </c>
      <c r="K188" s="9" t="inlineStr">
        <is>
          <t>Director Ejecutivo ENAER</t>
        </is>
      </c>
      <c r="L188" s="9" t="n"/>
      <c r="M188" s="10" t="inlineStr">
        <is>
          <t>VIP</t>
        </is>
      </c>
      <c r="N188" s="10">
        <f>IF(AND(UPPER($M188)="VIP",UPPER($J188)&lt;&gt;"NO",$F188&lt;&gt;""),"SI","NO")</f>
        <v/>
      </c>
      <c r="O188" s="10">
        <f>IF(UPPER($J188)="SI","🟢",IF(UPPER($J188)="NO","🔴","🟡"))</f>
        <v/>
      </c>
      <c r="P188" s="10" t="inlineStr">
        <is>
          <t>C12</t>
        </is>
      </c>
    </row>
    <row r="189" ht="18" customFormat="1" customHeight="1" s="5">
      <c r="A189" s="12">
        <f>IF(COUNTA(C189:K189)=0,"",ROW()-1)</f>
        <v/>
      </c>
      <c r="B189" s="12">
        <f>IF($F189&lt;&gt;"",$A189,"")</f>
        <v/>
      </c>
      <c r="C189" s="13" t="inlineStr">
        <is>
          <t>OPA/ASMAR</t>
        </is>
      </c>
      <c r="D189" s="13" t="inlineStr">
        <is>
          <t>General de Brigada</t>
        </is>
      </c>
      <c r="E189" s="14">
        <f>IF(UPPER($J189)="NO","",$M189)</f>
        <v/>
      </c>
      <c r="F189" s="13" t="inlineStr">
        <is>
          <t>Vera Soto, Álvaro</t>
        </is>
      </c>
      <c r="G189" s="13" t="inlineStr">
        <is>
          <t>Álvaro</t>
        </is>
      </c>
      <c r="H189" s="13" t="inlineStr">
        <is>
          <t>Vera</t>
        </is>
      </c>
      <c r="I189" s="13" t="inlineStr">
        <is>
          <t>Soto</t>
        </is>
      </c>
      <c r="J189" s="15" t="inlineStr">
        <is>
          <t>PENDIENTE</t>
        </is>
      </c>
      <c r="K189" s="13" t="inlineStr">
        <is>
          <t>Director FAMAE</t>
        </is>
      </c>
      <c r="L189" s="13" t="n"/>
      <c r="M189" s="14" t="inlineStr">
        <is>
          <t>VIP</t>
        </is>
      </c>
      <c r="N189" s="14">
        <f>IF(AND(UPPER($M189)="VIP",UPPER($J189)&lt;&gt;"NO",$F189&lt;&gt;""),"SI","NO")</f>
        <v/>
      </c>
      <c r="O189" s="14">
        <f>IF(UPPER($J189)="SI","🟢",IF(UPPER($J189)="NO","🔴","🟡"))</f>
        <v/>
      </c>
      <c r="P189" s="14" t="inlineStr">
        <is>
          <t>C34</t>
        </is>
      </c>
    </row>
    <row r="190" ht="18" customHeight="1">
      <c r="A190" s="8">
        <f>IF(COUNTA(C190:K190)=0,"",ROW()-1)</f>
        <v/>
      </c>
      <c r="B190" s="8">
        <f>IF($F190&lt;&gt;"",$A190,"")</f>
        <v/>
      </c>
      <c r="C190" s="9" t="inlineStr">
        <is>
          <t>OPA/DGSA</t>
        </is>
      </c>
      <c r="D190" s="9" t="inlineStr">
        <is>
          <t>Vicealmirante</t>
        </is>
      </c>
      <c r="E190" s="10">
        <f>IF(UPPER($J190)="NO","",$M190)</f>
        <v/>
      </c>
      <c r="F190" s="9" t="inlineStr">
        <is>
          <t>Pires, Jorge</t>
        </is>
      </c>
      <c r="G190" s="9" t="inlineStr">
        <is>
          <t>Jorge</t>
        </is>
      </c>
      <c r="H190" s="9" t="inlineStr">
        <is>
          <t>Pires</t>
        </is>
      </c>
      <c r="I190" s="9" t="n"/>
      <c r="J190" s="11" t="inlineStr">
        <is>
          <t>SI</t>
        </is>
      </c>
      <c r="K190" s="9" t="inlineStr">
        <is>
          <t>Superintendente del Material Armada de Portugal</t>
        </is>
      </c>
      <c r="L190" s="9" t="n"/>
      <c r="M190" s="10" t="inlineStr">
        <is>
          <t>VIP</t>
        </is>
      </c>
      <c r="N190" s="10">
        <f>IF(AND(UPPER($M190)="VIP",UPPER($J190)&lt;&gt;"NO",$F190&lt;&gt;""),"SI","NO")</f>
        <v/>
      </c>
      <c r="O190" s="10">
        <f>IF(UPPER($J190)="SI","🟢",IF(UPPER($J190)="NO","🔴","🟡"))</f>
        <v/>
      </c>
      <c r="P190" s="10" t="inlineStr">
        <is>
          <t>C11</t>
        </is>
      </c>
    </row>
    <row r="191" ht="18" customHeight="1">
      <c r="A191" s="12">
        <f>IF(COUNTA(C191:K191)=0,"",ROW()-1)</f>
        <v/>
      </c>
      <c r="B191" s="12">
        <f>IF($F191&lt;&gt;"",$A191,"")</f>
        <v/>
      </c>
      <c r="C191" s="13" t="inlineStr">
        <is>
          <t>OPA/DGSA</t>
        </is>
      </c>
      <c r="D191" s="13" t="inlineStr">
        <is>
          <t>Contraalmirante</t>
        </is>
      </c>
      <c r="E191" s="14">
        <f>IF(UPPER($J191)="NO","",$M191)</f>
        <v/>
      </c>
      <c r="F191" s="13" t="inlineStr">
        <is>
          <t>Costa, Joao</t>
        </is>
      </c>
      <c r="G191" s="13" t="inlineStr">
        <is>
          <t>Joao</t>
        </is>
      </c>
      <c r="H191" s="13" t="inlineStr">
        <is>
          <t>Costa</t>
        </is>
      </c>
      <c r="I191" s="13" t="n"/>
      <c r="J191" s="11" t="inlineStr">
        <is>
          <t>SI</t>
        </is>
      </c>
      <c r="K191" s="13" t="inlineStr">
        <is>
          <t>Director de los Navios Armada de Portugal</t>
        </is>
      </c>
      <c r="L191" s="13" t="n"/>
      <c r="M191" s="14" t="inlineStr">
        <is>
          <t>VIP</t>
        </is>
      </c>
      <c r="N191" s="14">
        <f>IF(AND(UPPER($M191)="VIP",UPPER($J191)&lt;&gt;"NO",$F191&lt;&gt;""),"SI","NO")</f>
        <v/>
      </c>
      <c r="O191" s="14">
        <f>IF(UPPER($J191)="SI","🟢",IF(UPPER($J191)="NO","🔴","🟡"))</f>
        <v/>
      </c>
      <c r="P191" s="14" t="inlineStr">
        <is>
          <t>C35</t>
        </is>
      </c>
    </row>
    <row r="192" ht="18" customHeight="1">
      <c r="A192" s="8">
        <f>IF(COUNTA(C192:K192)=0,"",ROW()-1)</f>
        <v/>
      </c>
      <c r="B192" s="8">
        <f>IF($F192&lt;&gt;"",$A192,"")</f>
        <v/>
      </c>
      <c r="C192" s="9" t="inlineStr">
        <is>
          <t>OPA/DGSA</t>
        </is>
      </c>
      <c r="D192" s="9" t="inlineStr">
        <is>
          <t>Rector</t>
        </is>
      </c>
      <c r="E192" s="10">
        <f>IF(UPPER($J192)="NO","",$M192)</f>
        <v/>
      </c>
      <c r="F192" s="9" t="inlineStr">
        <is>
          <t>Bunster Weitzmann, Claudio</t>
        </is>
      </c>
      <c r="G192" s="9" t="inlineStr">
        <is>
          <t>Claudio</t>
        </is>
      </c>
      <c r="H192" s="9" t="inlineStr">
        <is>
          <t>Bunster</t>
        </is>
      </c>
      <c r="I192" s="9" t="inlineStr">
        <is>
          <t>Weitzmann</t>
        </is>
      </c>
      <c r="J192" s="15" t="inlineStr">
        <is>
          <t>PENDIENTE</t>
        </is>
      </c>
      <c r="K192" s="9" t="inlineStr">
        <is>
          <t>Director Centro Estudios Cientificos CECs</t>
        </is>
      </c>
      <c r="L192" s="9" t="n"/>
      <c r="M192" s="10" t="inlineStr">
        <is>
          <t>VIP</t>
        </is>
      </c>
      <c r="N192" s="10">
        <f>IF(AND(UPPER($M192)="VIP",UPPER($J192)&lt;&gt;"NO",$F192&lt;&gt;""),"SI","NO")</f>
        <v/>
      </c>
      <c r="O192" s="10">
        <f>IF(UPPER($J192)="SI","🟢",IF(UPPER($J192)="NO","🔴","🟡"))</f>
        <v/>
      </c>
      <c r="P192" s="10" t="inlineStr">
        <is>
          <t>C10</t>
        </is>
      </c>
    </row>
    <row r="193" ht="18" customHeight="1">
      <c r="A193" s="12">
        <f>IF(COUNTA(C193:K193)=0,"",ROW()-1)</f>
        <v/>
      </c>
      <c r="B193" s="12">
        <f>IF($F193&lt;&gt;"",$A193,"")</f>
        <v/>
      </c>
      <c r="C193" s="13" t="inlineStr">
        <is>
          <t>OPA/DGSA</t>
        </is>
      </c>
      <c r="D193" s="13" t="inlineStr">
        <is>
          <t>Rector</t>
        </is>
      </c>
      <c r="E193" s="14">
        <f>IF(UPPER($J193)="NO","",$M193)</f>
        <v/>
      </c>
      <c r="F193" s="13" t="inlineStr">
        <is>
          <t>Casassa Rogazinski, Gino</t>
        </is>
      </c>
      <c r="G193" s="13" t="inlineStr">
        <is>
          <t>Gino</t>
        </is>
      </c>
      <c r="H193" s="13" t="inlineStr">
        <is>
          <t>Casassa</t>
        </is>
      </c>
      <c r="I193" s="13" t="inlineStr">
        <is>
          <t>Rogazinski</t>
        </is>
      </c>
      <c r="J193" s="11" t="inlineStr">
        <is>
          <t>SI</t>
        </is>
      </c>
      <c r="K193" s="13" t="inlineStr">
        <is>
          <t>Director del INACH</t>
        </is>
      </c>
      <c r="L193" s="13" t="n"/>
      <c r="M193" s="14" t="inlineStr">
        <is>
          <t>VIP</t>
        </is>
      </c>
      <c r="N193" s="14">
        <f>IF(AND(UPPER($M193)="VIP",UPPER($J193)&lt;&gt;"NO",$F193&lt;&gt;""),"SI","NO")</f>
        <v/>
      </c>
      <c r="O193" s="14">
        <f>IF(UPPER($J193)="SI","🟢",IF(UPPER($J193)="NO","🔴","🟡"))</f>
        <v/>
      </c>
      <c r="P193" s="14" t="inlineStr">
        <is>
          <t>C36</t>
        </is>
      </c>
    </row>
    <row r="194" ht="18" customHeight="1">
      <c r="A194" s="8">
        <f>IF(COUNTA(C194:K194)=0,"",ROW()-1)</f>
        <v/>
      </c>
      <c r="B194" s="8">
        <f>IF($F194&lt;&gt;"",$A194,"")</f>
        <v/>
      </c>
      <c r="C194" s="9" t="inlineStr">
        <is>
          <t>OPA/DGSA</t>
        </is>
      </c>
      <c r="D194" s="9" t="inlineStr">
        <is>
          <t>General de División</t>
        </is>
      </c>
      <c r="E194" s="10">
        <f>IF(UPPER($J194)="NO","",$M194)</f>
        <v/>
      </c>
      <c r="F194" s="9" t="inlineStr">
        <is>
          <t>Cabrera Osorio, Rafael</t>
        </is>
      </c>
      <c r="G194" s="9" t="inlineStr">
        <is>
          <t>Rafael</t>
        </is>
      </c>
      <c r="H194" s="9" t="inlineStr">
        <is>
          <t>Cabrera</t>
        </is>
      </c>
      <c r="I194" s="9" t="inlineStr">
        <is>
          <t>Osorio</t>
        </is>
      </c>
      <c r="J194" s="15" t="inlineStr">
        <is>
          <t>PENDIENTE</t>
        </is>
      </c>
      <c r="K194" s="9" t="inlineStr">
        <is>
          <t>Cmdte. Apoyo a la Fuerza del Ejército</t>
        </is>
      </c>
      <c r="L194" s="9" t="n"/>
      <c r="M194" s="10" t="inlineStr">
        <is>
          <t>VIP</t>
        </is>
      </c>
      <c r="N194" s="10">
        <f>IF(AND(UPPER($M194)="VIP",UPPER($J194)&lt;&gt;"NO",$F194&lt;&gt;""),"SI","NO")</f>
        <v/>
      </c>
      <c r="O194" s="10">
        <f>IF(UPPER($J194)="SI","🟢",IF(UPPER($J194)="NO","🔴","🟡"))</f>
        <v/>
      </c>
      <c r="P194" s="10" t="inlineStr">
        <is>
          <t>C9</t>
        </is>
      </c>
    </row>
    <row r="195" ht="18" customHeight="1">
      <c r="A195" s="12">
        <f>IF(COUNTA(C195:K195)=0,"",ROW()-1)</f>
        <v/>
      </c>
      <c r="B195" s="12">
        <f>IF($F195&lt;&gt;"",$A195,"")</f>
        <v/>
      </c>
      <c r="C195" s="13" t="inlineStr">
        <is>
          <t>OPA/DGSA</t>
        </is>
      </c>
      <c r="D195" s="13" t="inlineStr">
        <is>
          <t>General de Brigada</t>
        </is>
      </c>
      <c r="E195" s="14">
        <f>IF(UPPER($J195)="NO","",$M195)</f>
        <v/>
      </c>
      <c r="F195" s="13" t="inlineStr">
        <is>
          <t>Candia Ogaz, Eduardo</t>
        </is>
      </c>
      <c r="G195" s="13" t="inlineStr">
        <is>
          <t>Eduardo</t>
        </is>
      </c>
      <c r="H195" s="13" t="inlineStr">
        <is>
          <t>Candia</t>
        </is>
      </c>
      <c r="I195" s="13" t="inlineStr">
        <is>
          <t>Ogaz</t>
        </is>
      </c>
      <c r="J195" s="16" t="inlineStr">
        <is>
          <t>NO</t>
        </is>
      </c>
      <c r="K195" s="13" t="inlineStr">
        <is>
          <t>Director de Logistica del Ejército</t>
        </is>
      </c>
      <c r="L195" s="13" t="n"/>
      <c r="M195" s="14" t="inlineStr">
        <is>
          <t>VIP</t>
        </is>
      </c>
      <c r="N195" s="14">
        <f>IF(AND(UPPER($M195)="VIP",UPPER($J195)&lt;&gt;"NO",$F195&lt;&gt;""),"SI","NO")</f>
        <v/>
      </c>
      <c r="O195" s="14">
        <f>IF(UPPER($J195)="SI","🟢",IF(UPPER($J195)="NO","🔴","🟡"))</f>
        <v/>
      </c>
      <c r="P195" s="14" t="inlineStr"/>
    </row>
    <row r="196" ht="18" customFormat="1" customHeight="1" s="5">
      <c r="A196" s="8">
        <f>IF(COUNTA(C196:K196)=0,"",ROW()-1)</f>
        <v/>
      </c>
      <c r="B196" s="8">
        <f>IF($F196&lt;&gt;"",$A196,"")</f>
        <v/>
      </c>
      <c r="C196" s="9" t="inlineStr">
        <is>
          <t>OPA/DGSA</t>
        </is>
      </c>
      <c r="D196" s="9" t="inlineStr">
        <is>
          <t>Rector</t>
        </is>
      </c>
      <c r="E196" s="10">
        <f>IF(UPPER($J196)="NO","",$M196)</f>
        <v/>
      </c>
      <c r="F196" s="9" t="inlineStr">
        <is>
          <t>Reveco Gómez, Jeannette</t>
        </is>
      </c>
      <c r="G196" s="9" t="inlineStr">
        <is>
          <t>Jeannette</t>
        </is>
      </c>
      <c r="H196" s="9" t="inlineStr">
        <is>
          <t>Reveco</t>
        </is>
      </c>
      <c r="I196" s="9" t="inlineStr">
        <is>
          <t>Gómez</t>
        </is>
      </c>
      <c r="J196" s="15" t="inlineStr">
        <is>
          <t>NO</t>
        </is>
      </c>
      <c r="K196" s="9" t="inlineStr">
        <is>
          <t>Directora Nacional (s) de la Dirección Nacional de Obras Portuarias</t>
        </is>
      </c>
      <c r="L196" s="9" t="n"/>
      <c r="M196" s="10" t="inlineStr">
        <is>
          <t>VIP</t>
        </is>
      </c>
      <c r="N196" s="10">
        <f>IF(AND(UPPER($M196)="VIP",UPPER($J196)&lt;&gt;"NO",$F196&lt;&gt;""),"SI","NO")</f>
        <v/>
      </c>
      <c r="O196" s="10">
        <f>IF(UPPER($J196)="SI","🟢",IF(UPPER($J196)="NO","🔴","🟡"))</f>
        <v/>
      </c>
      <c r="P196" s="10" t="inlineStr"/>
    </row>
    <row r="197" ht="18" customHeight="1">
      <c r="A197" s="12">
        <f>IF(COUNTA(C197:K197)=0,"",ROW()-1)</f>
        <v/>
      </c>
      <c r="B197" s="12">
        <f>IF($F197&lt;&gt;"",$A197,"")</f>
        <v/>
      </c>
      <c r="C197" s="13" t="inlineStr">
        <is>
          <t>OPA/CIVILES</t>
        </is>
      </c>
      <c r="D197" s="13" t="inlineStr">
        <is>
          <t>Alcalde</t>
        </is>
      </c>
      <c r="E197" s="14">
        <f>IF(UPPER($J197)="NO","",$M197)</f>
        <v/>
      </c>
      <c r="F197" s="13" t="inlineStr">
        <is>
          <t>Muñoz Uribe, Héctor</t>
        </is>
      </c>
      <c r="G197" s="13" t="inlineStr">
        <is>
          <t>Héctor</t>
        </is>
      </c>
      <c r="H197" s="13" t="inlineStr">
        <is>
          <t>Muñoz</t>
        </is>
      </c>
      <c r="I197" s="13" t="inlineStr">
        <is>
          <t>Uribe</t>
        </is>
      </c>
      <c r="J197" s="15" t="inlineStr">
        <is>
          <t>PENDIENTE</t>
        </is>
      </c>
      <c r="K197" s="13" t="inlineStr">
        <is>
          <t>Alcalde Ilustre Municipalidad de Concepción</t>
        </is>
      </c>
      <c r="L197" s="13" t="n"/>
      <c r="M197" s="14" t="inlineStr">
        <is>
          <t>VIP</t>
        </is>
      </c>
      <c r="N197" s="14">
        <f>IF(AND(UPPER($M197)="VIP",UPPER($J197)&lt;&gt;"NO",$F197&lt;&gt;""),"SI","NO")</f>
        <v/>
      </c>
      <c r="O197" s="14">
        <f>IF(UPPER($J197)="SI","🟢",IF(UPPER($J197)="NO","🔴","🟡"))</f>
        <v/>
      </c>
      <c r="P197" s="14" t="inlineStr">
        <is>
          <t>C37</t>
        </is>
      </c>
    </row>
    <row r="198" ht="18" customHeight="1">
      <c r="A198" s="8">
        <f>IF(COUNTA(C198:K198)=0,"",ROW()-1)</f>
        <v/>
      </c>
      <c r="B198" s="8">
        <f>IF($F198&lt;&gt;"",$A198,"")</f>
        <v/>
      </c>
      <c r="C198" s="9" t="inlineStr">
        <is>
          <t>OPA/CIVILES</t>
        </is>
      </c>
      <c r="D198" s="9" t="inlineStr">
        <is>
          <t>Alcalde</t>
        </is>
      </c>
      <c r="E198" s="10">
        <f>IF(UPPER($J198)="NO","",$M198)</f>
        <v/>
      </c>
      <c r="F198" s="9" t="inlineStr">
        <is>
          <t>Rivera Morales, Miguel</t>
        </is>
      </c>
      <c r="G198" s="9" t="inlineStr">
        <is>
          <t>Miguel</t>
        </is>
      </c>
      <c r="H198" s="9" t="inlineStr">
        <is>
          <t>Rivera</t>
        </is>
      </c>
      <c r="I198" s="9" t="inlineStr">
        <is>
          <t>Morales</t>
        </is>
      </c>
      <c r="J198" s="11" t="inlineStr">
        <is>
          <t>SI</t>
        </is>
      </c>
      <c r="K198" s="9" t="inlineStr">
        <is>
          <t>Alcalde Ilustre Municipalidad de Hualpén</t>
        </is>
      </c>
      <c r="L198" s="9" t="n"/>
      <c r="M198" s="10" t="inlineStr">
        <is>
          <t>VIP</t>
        </is>
      </c>
      <c r="N198" s="10">
        <f>IF(AND(UPPER($M198)="VIP",UPPER($J198)&lt;&gt;"NO",$F198&lt;&gt;""),"SI","NO")</f>
        <v/>
      </c>
      <c r="O198" s="10">
        <f>IF(UPPER($J198)="SI","🟢",IF(UPPER($J198)="NO","🔴","🟡"))</f>
        <v/>
      </c>
      <c r="P198" s="10" t="inlineStr">
        <is>
          <t>C8</t>
        </is>
      </c>
    </row>
    <row r="199" ht="18" customHeight="1">
      <c r="A199" s="12">
        <f>IF(COUNTA(C199:K199)=0,"",ROW()-1)</f>
        <v/>
      </c>
      <c r="B199" s="12">
        <f>IF($F199&lt;&gt;"",$A199,"")</f>
        <v/>
      </c>
      <c r="C199" s="13" t="inlineStr">
        <is>
          <t>OPA/CIVILES</t>
        </is>
      </c>
      <c r="D199" s="13" t="inlineStr">
        <is>
          <t>Alcalde</t>
        </is>
      </c>
      <c r="E199" s="14">
        <f>IF(UPPER($J199)="NO","",$M199)</f>
        <v/>
      </c>
      <c r="F199" s="13" t="inlineStr">
        <is>
          <t>Saavedra Bustos, Eduardo</t>
        </is>
      </c>
      <c r="G199" s="13" t="inlineStr">
        <is>
          <t>Eduardo</t>
        </is>
      </c>
      <c r="H199" s="13" t="inlineStr">
        <is>
          <t>Saavedra</t>
        </is>
      </c>
      <c r="I199" s="13" t="inlineStr">
        <is>
          <t>Bustos</t>
        </is>
      </c>
      <c r="J199" s="11" t="inlineStr">
        <is>
          <t>SI</t>
        </is>
      </c>
      <c r="K199" s="13" t="inlineStr">
        <is>
          <t>Alcalde Ilustre Municipalidad de Talcahuano</t>
        </is>
      </c>
      <c r="L199" s="13" t="n"/>
      <c r="M199" s="14" t="inlineStr">
        <is>
          <t>VIP</t>
        </is>
      </c>
      <c r="N199" s="14">
        <f>IF(AND(UPPER($M199)="VIP",UPPER($J199)&lt;&gt;"NO",$F199&lt;&gt;""),"SI","NO")</f>
        <v/>
      </c>
      <c r="O199" s="14">
        <f>IF(UPPER($J199)="SI","🟢",IF(UPPER($J199)="NO","🔴","🟡"))</f>
        <v/>
      </c>
      <c r="P199" s="14" t="inlineStr">
        <is>
          <t>C38</t>
        </is>
      </c>
    </row>
    <row r="200" ht="18" customHeight="1">
      <c r="A200" s="8">
        <f>IF(COUNTA(C200:K200)=0,"",ROW()-1)</f>
        <v/>
      </c>
      <c r="B200" s="8">
        <f>IF($F200&lt;&gt;"",$A200,"")</f>
        <v/>
      </c>
      <c r="C200" s="9" t="inlineStr">
        <is>
          <t>OPA/CIVILES</t>
        </is>
      </c>
      <c r="D200" s="9" t="inlineStr">
        <is>
          <t>Alcalde</t>
        </is>
      </c>
      <c r="E200" s="10">
        <f>IF(UPPER($J200)="NO","",$M200)</f>
        <v/>
      </c>
      <c r="F200" s="9" t="inlineStr">
        <is>
          <t>Amtmann Fecci, Carla</t>
        </is>
      </c>
      <c r="G200" s="9" t="inlineStr">
        <is>
          <t>Carla</t>
        </is>
      </c>
      <c r="H200" s="9" t="inlineStr">
        <is>
          <t>Amtmann</t>
        </is>
      </c>
      <c r="I200" s="9" t="inlineStr">
        <is>
          <t>Fecci</t>
        </is>
      </c>
      <c r="J200" s="11" t="inlineStr">
        <is>
          <t>SI</t>
        </is>
      </c>
      <c r="K200" s="9" t="inlineStr">
        <is>
          <t>Alcaldesa de Valdivia</t>
        </is>
      </c>
      <c r="L200" s="9" t="n"/>
      <c r="M200" s="10" t="inlineStr">
        <is>
          <t>VIP</t>
        </is>
      </c>
      <c r="N200" s="10">
        <f>IF(AND(UPPER($M200)="VIP",UPPER($J200)&lt;&gt;"NO",$F200&lt;&gt;""),"SI","NO")</f>
        <v/>
      </c>
      <c r="O200" s="10">
        <f>IF(UPPER($J200)="SI","🟢",IF(UPPER($J200)="NO","🔴","🟡"))</f>
        <v/>
      </c>
      <c r="P200" s="10" t="inlineStr">
        <is>
          <t>C7</t>
        </is>
      </c>
    </row>
    <row r="201" ht="18" customHeight="1">
      <c r="A201" s="12">
        <f>IF(COUNTA(C201:K201)=0,"",ROW()-1)</f>
        <v/>
      </c>
      <c r="B201" s="12">
        <f>IF($F201&lt;&gt;"",$A201,"")</f>
        <v/>
      </c>
      <c r="C201" s="13" t="inlineStr">
        <is>
          <t>OPA/CIVILES</t>
        </is>
      </c>
      <c r="D201" s="13" t="inlineStr">
        <is>
          <t>Alcalde</t>
        </is>
      </c>
      <c r="E201" s="14">
        <f>IF(UPPER($J201)="NO","",$M201)</f>
        <v/>
      </c>
      <c r="F201" s="13" t="inlineStr">
        <is>
          <t>Wainraight Galilea, Rodrigo</t>
        </is>
      </c>
      <c r="G201" s="13" t="inlineStr">
        <is>
          <t>Rodrigo</t>
        </is>
      </c>
      <c r="H201" s="13" t="inlineStr">
        <is>
          <t>Wainraight</t>
        </is>
      </c>
      <c r="I201" s="13" t="inlineStr">
        <is>
          <t>Galilea</t>
        </is>
      </c>
      <c r="J201" s="15" t="inlineStr">
        <is>
          <t>PENDIENTE</t>
        </is>
      </c>
      <c r="K201" s="13" t="inlineStr">
        <is>
          <t>Alcalde de Puerto Montt</t>
        </is>
      </c>
      <c r="L201" s="13" t="n"/>
      <c r="M201" s="14" t="inlineStr">
        <is>
          <t>VIP</t>
        </is>
      </c>
      <c r="N201" s="14">
        <f>IF(AND(UPPER($M201)="VIP",UPPER($J201)&lt;&gt;"NO",$F201&lt;&gt;""),"SI","NO")</f>
        <v/>
      </c>
      <c r="O201" s="14">
        <f>IF(UPPER($J201)="SI","🟢",IF(UPPER($J201)="NO","🔴","🟡"))</f>
        <v/>
      </c>
      <c r="P201" s="14" t="inlineStr">
        <is>
          <t>C39</t>
        </is>
      </c>
    </row>
    <row r="202" ht="18" customHeight="1">
      <c r="A202" s="8">
        <f>IF(COUNTA(C202:K202)=0,"",ROW()-1)</f>
        <v/>
      </c>
      <c r="B202" s="8">
        <f>IF($F202&lt;&gt;"",$A202,"")</f>
        <v/>
      </c>
      <c r="C202" s="9" t="inlineStr">
        <is>
          <t>OPA/CIVILES</t>
        </is>
      </c>
      <c r="D202" s="9" t="inlineStr">
        <is>
          <t>Alcalde</t>
        </is>
      </c>
      <c r="E202" s="10">
        <f>IF(UPPER($J202)="NO","",$M202)</f>
        <v/>
      </c>
      <c r="F202" s="9" t="inlineStr">
        <is>
          <t>Nieto Hernández, Camila</t>
        </is>
      </c>
      <c r="G202" s="9" t="inlineStr">
        <is>
          <t>Camila</t>
        </is>
      </c>
      <c r="H202" s="9" t="inlineStr">
        <is>
          <t>Nieto</t>
        </is>
      </c>
      <c r="I202" s="9" t="inlineStr">
        <is>
          <t>Hernández</t>
        </is>
      </c>
      <c r="J202" s="16" t="inlineStr">
        <is>
          <t>NO</t>
        </is>
      </c>
      <c r="K202" s="9" t="inlineStr">
        <is>
          <t>Alcaldesa de Valparaíso</t>
        </is>
      </c>
      <c r="L202" s="9" t="n"/>
      <c r="M202" s="10" t="inlineStr">
        <is>
          <t>VIP</t>
        </is>
      </c>
      <c r="N202" s="10">
        <f>IF(AND(UPPER($M202)="VIP",UPPER($J202)&lt;&gt;"NO",$F202&lt;&gt;""),"SI","NO")</f>
        <v/>
      </c>
      <c r="O202" s="10">
        <f>IF(UPPER($J202)="SI","🟢",IF(UPPER($J202)="NO","🔴","🟡"))</f>
        <v/>
      </c>
      <c r="P202" s="10" t="inlineStr"/>
    </row>
    <row r="203" ht="18" customHeight="1">
      <c r="A203" s="12">
        <f>IF(COUNTA(C203:K203)=0,"",ROW()-1)</f>
        <v/>
      </c>
      <c r="B203" s="12">
        <f>IF($F203&lt;&gt;"",$A203,"")</f>
        <v/>
      </c>
      <c r="C203" s="13" t="inlineStr">
        <is>
          <t>OPA/CIVILES</t>
        </is>
      </c>
      <c r="D203" s="13" t="inlineStr">
        <is>
          <t>Alcalde</t>
        </is>
      </c>
      <c r="E203" s="14">
        <f>IF(UPPER($J203)="NO","",$M203)</f>
        <v/>
      </c>
      <c r="F203" s="13" t="inlineStr">
        <is>
          <t>Radonich Jiménez, Claudio</t>
        </is>
      </c>
      <c r="G203" s="13" t="inlineStr">
        <is>
          <t>Claudio</t>
        </is>
      </c>
      <c r="H203" s="13" t="inlineStr">
        <is>
          <t>Radonich</t>
        </is>
      </c>
      <c r="I203" s="13" t="inlineStr">
        <is>
          <t>Jiménez</t>
        </is>
      </c>
      <c r="J203" s="15" t="inlineStr">
        <is>
          <t>PENDIENTE</t>
        </is>
      </c>
      <c r="K203" s="13" t="inlineStr">
        <is>
          <t>Alcalde de Punta Arenas</t>
        </is>
      </c>
      <c r="L203" s="13" t="n"/>
      <c r="M203" s="14" t="inlineStr">
        <is>
          <t>VIP</t>
        </is>
      </c>
      <c r="N203" s="14">
        <f>IF(AND(UPPER($M203)="VIP",UPPER($J203)&lt;&gt;"NO",$F203&lt;&gt;""),"SI","NO")</f>
        <v/>
      </c>
      <c r="O203" s="14">
        <f>IF(UPPER($J203)="SI","🟢",IF(UPPER($J203)="NO","🔴","🟡"))</f>
        <v/>
      </c>
      <c r="P203" s="14" t="inlineStr">
        <is>
          <t>C6</t>
        </is>
      </c>
    </row>
    <row r="204" ht="18" customHeight="1">
      <c r="A204" s="8">
        <f>IF(COUNTA(C204:K204)=0,"",ROW()-1)</f>
        <v/>
      </c>
      <c r="B204" s="8">
        <f>IF($F204&lt;&gt;"",$A204,"")</f>
        <v/>
      </c>
      <c r="C204" s="9" t="inlineStr">
        <is>
          <t>OPA/CIVILES</t>
        </is>
      </c>
      <c r="D204" s="9" t="inlineStr">
        <is>
          <t>Rector</t>
        </is>
      </c>
      <c r="E204" s="10">
        <f>IF(UPPER($J204)="NO","",$M204)</f>
        <v/>
      </c>
      <c r="F204" s="9" t="inlineStr">
        <is>
          <t>Tapia Almonacid, María Soledad</t>
        </is>
      </c>
      <c r="G204" s="9" t="inlineStr">
        <is>
          <t>María Soledad</t>
        </is>
      </c>
      <c r="H204" s="9" t="inlineStr">
        <is>
          <t>Tapia</t>
        </is>
      </c>
      <c r="I204" s="9" t="inlineStr">
        <is>
          <t>Almonacid</t>
        </is>
      </c>
      <c r="J204" s="11" t="inlineStr">
        <is>
          <t>SI</t>
        </is>
      </c>
      <c r="K204" s="9" t="inlineStr">
        <is>
          <t>Director Nacional Servicio Nacional de Pesca y Acuicultura SERNAPESCA</t>
        </is>
      </c>
      <c r="L204" s="9" t="n"/>
      <c r="M204" s="10" t="inlineStr">
        <is>
          <t>VIP</t>
        </is>
      </c>
      <c r="N204" s="10">
        <f>IF(AND(UPPER($M204)="VIP",UPPER($J204)&lt;&gt;"NO",$F204&lt;&gt;""),"SI","NO")</f>
        <v/>
      </c>
      <c r="O204" s="10">
        <f>IF(UPPER($J204)="SI","🟢",IF(UPPER($J204)="NO","🔴","🟡"))</f>
        <v/>
      </c>
      <c r="P204" s="10" t="inlineStr">
        <is>
          <t>C40</t>
        </is>
      </c>
    </row>
    <row r="205" ht="18" customHeight="1">
      <c r="A205" s="12">
        <f>IF(COUNTA(C205:K205)=0,"",ROW()-1)</f>
        <v/>
      </c>
      <c r="B205" s="12">
        <f>IF($F205&lt;&gt;"",$A205,"")</f>
        <v/>
      </c>
      <c r="C205" s="13" t="inlineStr">
        <is>
          <t>OPA/CIVILES</t>
        </is>
      </c>
      <c r="D205" s="13" t="inlineStr">
        <is>
          <t>Presidente</t>
        </is>
      </c>
      <c r="E205" s="14">
        <f>IF(UPPER($J205)="NO","",$M205)</f>
        <v/>
      </c>
      <c r="F205" s="13" t="inlineStr">
        <is>
          <t>Zavala Fernández, Pablo</t>
        </is>
      </c>
      <c r="G205" s="13" t="inlineStr">
        <is>
          <t>Pablo</t>
        </is>
      </c>
      <c r="H205" s="13" t="inlineStr">
        <is>
          <t>Zavala</t>
        </is>
      </c>
      <c r="I205" s="13" t="inlineStr">
        <is>
          <t>Fernández</t>
        </is>
      </c>
      <c r="J205" s="11" t="inlineStr">
        <is>
          <t>SI</t>
        </is>
      </c>
      <c r="K205" s="13" t="inlineStr">
        <is>
          <t>Presidente de la Ilustrísima Corte de Apelaciones de Concepción</t>
        </is>
      </c>
      <c r="L205" s="13" t="n"/>
      <c r="M205" s="14" t="inlineStr">
        <is>
          <t>VIP</t>
        </is>
      </c>
      <c r="N205" s="14">
        <f>IF(AND(UPPER($M205)="VIP",UPPER($J205)&lt;&gt;"NO",$F205&lt;&gt;""),"SI","NO")</f>
        <v/>
      </c>
      <c r="O205" s="14">
        <f>IF(UPPER($J205)="SI","🟢",IF(UPPER($J205)="NO","🔴","🟡"))</f>
        <v/>
      </c>
      <c r="P205" s="14" t="inlineStr">
        <is>
          <t>C5</t>
        </is>
      </c>
    </row>
    <row r="206" ht="18" customHeight="1">
      <c r="A206" s="8">
        <f>IF(COUNTA(C206:K206)=0,"",ROW()-1)</f>
        <v/>
      </c>
      <c r="B206" s="8">
        <f>IF($F206&lt;&gt;"",$A206,"")</f>
        <v/>
      </c>
      <c r="C206" s="9" t="inlineStr">
        <is>
          <t>OPA/CIVILES</t>
        </is>
      </c>
      <c r="D206" s="9" t="n"/>
      <c r="E206" s="10">
        <f>IF(UPPER($J206)="NO","",$M206)</f>
        <v/>
      </c>
      <c r="F206" s="9" t="inlineStr">
        <is>
          <t>Cartagena Ramos, Marcela</t>
        </is>
      </c>
      <c r="G206" s="9" t="inlineStr">
        <is>
          <t>Marcela</t>
        </is>
      </c>
      <c r="H206" s="9" t="inlineStr">
        <is>
          <t>Cartagena</t>
        </is>
      </c>
      <c r="I206" s="9" t="inlineStr">
        <is>
          <t>Ramos</t>
        </is>
      </c>
      <c r="J206" s="11" t="inlineStr">
        <is>
          <t>SI</t>
        </is>
      </c>
      <c r="K206" s="9" t="inlineStr">
        <is>
          <t>Fiscal Regional de Concepción</t>
        </is>
      </c>
      <c r="L206" s="9" t="n"/>
      <c r="M206" s="10" t="inlineStr">
        <is>
          <t>VIP</t>
        </is>
      </c>
      <c r="N206" s="10">
        <f>IF(AND(UPPER($M206)="VIP",UPPER($J206)&lt;&gt;"NO",$F206&lt;&gt;""),"SI","NO")</f>
        <v/>
      </c>
      <c r="O206" s="10">
        <f>IF(UPPER($J206)="SI","🟢",IF(UPPER($J206)="NO","🔴","🟡"))</f>
        <v/>
      </c>
      <c r="P206" s="10" t="inlineStr">
        <is>
          <t>C41</t>
        </is>
      </c>
    </row>
    <row r="207" ht="18" customHeight="1">
      <c r="A207" s="12">
        <f>IF(COUNTA(C207:K207)=0,"",ROW()-1)</f>
        <v/>
      </c>
      <c r="B207" s="12">
        <f>IF($F207&lt;&gt;"",$A207,"")</f>
        <v/>
      </c>
      <c r="C207" s="13" t="inlineStr">
        <is>
          <t>OPA/CIVILES</t>
        </is>
      </c>
      <c r="D207" s="13" t="n"/>
      <c r="E207" s="14">
        <f>IF(UPPER($J207)="NO","",$M207)</f>
        <v/>
      </c>
      <c r="F207" s="13" t="inlineStr">
        <is>
          <t>Andrade Otarola, Claudio</t>
        </is>
      </c>
      <c r="G207" s="13" t="inlineStr">
        <is>
          <t>Claudio</t>
        </is>
      </c>
      <c r="H207" s="13" t="inlineStr">
        <is>
          <t>Andrade</t>
        </is>
      </c>
      <c r="I207" s="13" t="inlineStr">
        <is>
          <t>Otarola</t>
        </is>
      </c>
      <c r="J207" s="11" t="inlineStr">
        <is>
          <t>SI</t>
        </is>
      </c>
      <c r="K207" s="13" t="inlineStr">
        <is>
          <t>Director Regional de la Agencia Nacional de Inteligencia</t>
        </is>
      </c>
      <c r="L207" s="13" t="n"/>
      <c r="M207" s="14" t="inlineStr">
        <is>
          <t>VIP</t>
        </is>
      </c>
      <c r="N207" s="14">
        <f>IF(AND(UPPER($M207)="VIP",UPPER($J207)&lt;&gt;"NO",$F207&lt;&gt;""),"SI","NO")</f>
        <v/>
      </c>
      <c r="O207" s="14">
        <f>IF(UPPER($J207)="SI","🟢",IF(UPPER($J207)="NO","🔴","🟡"))</f>
        <v/>
      </c>
      <c r="P207" s="14" t="inlineStr">
        <is>
          <t>C4</t>
        </is>
      </c>
    </row>
    <row r="208" ht="18" customHeight="1">
      <c r="A208" s="8">
        <f>IF(COUNTA(C208:K208)=0,"",ROW()-1)</f>
        <v/>
      </c>
      <c r="B208" s="8">
        <f>IF($F208&lt;&gt;"",$A208,"")</f>
        <v/>
      </c>
      <c r="C208" s="9" t="inlineStr">
        <is>
          <t>OPA/CIVILES</t>
        </is>
      </c>
      <c r="D208" s="9" t="n"/>
      <c r="E208" s="10">
        <f>IF(UPPER($J208)="NO","",$M208)</f>
        <v/>
      </c>
      <c r="F208" s="9" t="inlineStr">
        <is>
          <t>Ananías Itaim, Alvaro</t>
        </is>
      </c>
      <c r="G208" s="9" t="inlineStr">
        <is>
          <t>Alvaro</t>
        </is>
      </c>
      <c r="H208" s="9" t="inlineStr">
        <is>
          <t>Ananías</t>
        </is>
      </c>
      <c r="I208" s="9" t="inlineStr">
        <is>
          <t>Itaim</t>
        </is>
      </c>
      <c r="J208" s="11" t="inlineStr">
        <is>
          <t>SI</t>
        </is>
      </c>
      <c r="K208" s="9" t="inlineStr">
        <is>
          <t>Presidernte de la Cámara de Producción y Comercio del Bio Bio</t>
        </is>
      </c>
      <c r="L208" s="9" t="n"/>
      <c r="M208" s="10" t="inlineStr">
        <is>
          <t>VIP</t>
        </is>
      </c>
      <c r="N208" s="10">
        <f>IF(AND(UPPER($M208)="VIP",UPPER($J208)&lt;&gt;"NO",$F208&lt;&gt;""),"SI","NO")</f>
        <v/>
      </c>
      <c r="O208" s="10">
        <f>IF(UPPER($J208)="SI","🟢",IF(UPPER($J208)="NO","🔴","🟡"))</f>
        <v/>
      </c>
      <c r="P208" s="10" t="inlineStr">
        <is>
          <t>C42</t>
        </is>
      </c>
    </row>
    <row r="209" ht="18" customHeight="1">
      <c r="A209" s="12">
        <f>IF(COUNTA(C209:K209)=0,"",ROW()-1)</f>
        <v/>
      </c>
      <c r="B209" s="12">
        <f>IF($F209&lt;&gt;"",$A209,"")</f>
        <v/>
      </c>
      <c r="C209" s="13" t="inlineStr">
        <is>
          <t>OPA/CIVILES</t>
        </is>
      </c>
      <c r="D209" s="13" t="n"/>
      <c r="E209" s="14">
        <f>IF(UPPER($J209)="NO","",$M209)</f>
        <v/>
      </c>
      <c r="F209" s="13" t="inlineStr">
        <is>
          <t>Rivera Marin, Oscar</t>
        </is>
      </c>
      <c r="G209" s="13" t="inlineStr">
        <is>
          <t>Oscar</t>
        </is>
      </c>
      <c r="H209" s="13" t="inlineStr">
        <is>
          <t>Rivera</t>
        </is>
      </c>
      <c r="I209" s="13" t="inlineStr">
        <is>
          <t>Marin</t>
        </is>
      </c>
      <c r="J209" s="15" t="inlineStr">
        <is>
          <t>PENDIENTE</t>
        </is>
      </c>
      <c r="K209" s="13" t="inlineStr">
        <is>
          <t>Director Regional de Obras Portuarias</t>
        </is>
      </c>
      <c r="L209" s="13" t="n"/>
      <c r="M209" s="14" t="inlineStr">
        <is>
          <t>VIP</t>
        </is>
      </c>
      <c r="N209" s="14">
        <f>IF(AND(UPPER($M209)="VIP",UPPER($J209)&lt;&gt;"NO",$F209&lt;&gt;""),"SI","NO")</f>
        <v/>
      </c>
      <c r="O209" s="14">
        <f>IF(UPPER($J209)="SI","🟢",IF(UPPER($J209)="NO","🔴","🟡"))</f>
        <v/>
      </c>
      <c r="P209" s="14" t="inlineStr">
        <is>
          <t>C3</t>
        </is>
      </c>
    </row>
    <row r="210" ht="18" customHeight="1">
      <c r="A210" s="8">
        <f>IF(COUNTA(C210:K210)=0,"",ROW()-1)</f>
        <v/>
      </c>
      <c r="B210" s="8">
        <f>IF($F210&lt;&gt;"",$A210,"")</f>
        <v/>
      </c>
      <c r="C210" s="9" t="inlineStr">
        <is>
          <t>OPA/CIVILES</t>
        </is>
      </c>
      <c r="D210" s="9" t="n"/>
      <c r="E210" s="10">
        <f>IF(UPPER($J210)="NO","",$M210)</f>
        <v/>
      </c>
      <c r="F210" s="9" t="inlineStr">
        <is>
          <t>Basáez Valdebenito, Carlos</t>
        </is>
      </c>
      <c r="G210" s="9" t="inlineStr">
        <is>
          <t>Carlos</t>
        </is>
      </c>
      <c r="H210" s="9" t="inlineStr">
        <is>
          <t>Basáez</t>
        </is>
      </c>
      <c r="I210" s="9" t="inlineStr">
        <is>
          <t>Valdebenito</t>
        </is>
      </c>
      <c r="J210" s="11" t="inlineStr">
        <is>
          <t>SI</t>
        </is>
      </c>
      <c r="K210" s="9" t="inlineStr">
        <is>
          <t>Contralor Regional Bio Bio</t>
        </is>
      </c>
      <c r="L210" s="9" t="n"/>
      <c r="M210" s="10" t="inlineStr">
        <is>
          <t>VIP</t>
        </is>
      </c>
      <c r="N210" s="10">
        <f>IF(AND(UPPER($M210)="VIP",UPPER($J210)&lt;&gt;"NO",$F210&lt;&gt;""),"SI","NO")</f>
        <v/>
      </c>
      <c r="O210" s="10">
        <f>IF(UPPER($J210)="SI","🟢",IF(UPPER($J210)="NO","🔴","🟡"))</f>
        <v/>
      </c>
      <c r="P210" s="10" t="inlineStr">
        <is>
          <t>C43</t>
        </is>
      </c>
    </row>
    <row r="211" ht="18" customFormat="1" customHeight="1" s="5">
      <c r="A211" s="12">
        <f>IF(COUNTA(C211:K211)=0,"",ROW()-1)</f>
        <v/>
      </c>
      <c r="B211" s="12">
        <f>IF($F211&lt;&gt;"",$A211,"")</f>
        <v/>
      </c>
      <c r="C211" s="13" t="inlineStr">
        <is>
          <t>OPA/CIVILES</t>
        </is>
      </c>
      <c r="D211" s="13" t="n"/>
      <c r="E211" s="14">
        <f>IF(UPPER($J211)="NO","",$M211)</f>
        <v/>
      </c>
      <c r="F211" s="13" t="inlineStr">
        <is>
          <t>Chamorro Contreras, Claudia</t>
        </is>
      </c>
      <c r="G211" s="13" t="inlineStr">
        <is>
          <t>Claudia</t>
        </is>
      </c>
      <c r="H211" s="13" t="inlineStr">
        <is>
          <t>Chamorro</t>
        </is>
      </c>
      <c r="I211" s="13" t="inlineStr">
        <is>
          <t>Contreras</t>
        </is>
      </c>
      <c r="J211" s="11" t="inlineStr">
        <is>
          <t>SI</t>
        </is>
      </c>
      <c r="K211" s="13" t="inlineStr">
        <is>
          <t>Jefe VIII Región Policial Bío Bío</t>
        </is>
      </c>
      <c r="L211" s="13" t="n"/>
      <c r="M211" s="14" t="inlineStr">
        <is>
          <t>VIP</t>
        </is>
      </c>
      <c r="N211" s="14">
        <f>IF(AND(UPPER($M211)="VIP",UPPER($J211)&lt;&gt;"NO",$F211&lt;&gt;""),"SI","NO")</f>
        <v/>
      </c>
      <c r="O211" s="14">
        <f>IF(UPPER($J211)="SI","🟢",IF(UPPER($J211)="NO","🔴","🟡"))</f>
        <v/>
      </c>
      <c r="P211" s="14" t="inlineStr">
        <is>
          <t>C2</t>
        </is>
      </c>
    </row>
    <row r="212" ht="18" customHeight="1">
      <c r="A212" s="8">
        <f>IF(COUNTA(C212:K212)=0,"",ROW()-1)</f>
        <v/>
      </c>
      <c r="B212" s="8">
        <f>IF($F212&lt;&gt;"",$A212,"")</f>
        <v/>
      </c>
      <c r="C212" s="9" t="inlineStr">
        <is>
          <t>OPA/MILITAR</t>
        </is>
      </c>
      <c r="D212" s="9" t="inlineStr">
        <is>
          <t>General</t>
        </is>
      </c>
      <c r="E212" s="10">
        <f>IF(UPPER($J212)="NO","",$M212)</f>
        <v/>
      </c>
      <c r="F212" s="9" t="inlineStr">
        <is>
          <t>Miccono Villablanca, Renzo</t>
        </is>
      </c>
      <c r="G212" s="9" t="inlineStr">
        <is>
          <t>Renzo</t>
        </is>
      </c>
      <c r="H212" s="9" t="inlineStr">
        <is>
          <t>Miccono</t>
        </is>
      </c>
      <c r="I212" s="9" t="inlineStr">
        <is>
          <t>Villablanca</t>
        </is>
      </c>
      <c r="J212" s="11" t="inlineStr">
        <is>
          <t>SI</t>
        </is>
      </c>
      <c r="K212" s="9" t="inlineStr">
        <is>
          <t>Jefe VIII Zona de Carabineros BIOBÍO</t>
        </is>
      </c>
      <c r="L212" s="9" t="n"/>
      <c r="M212" s="10" t="inlineStr">
        <is>
          <t>VIP</t>
        </is>
      </c>
      <c r="N212" s="10">
        <f>IF(AND(UPPER($M212)="VIP",UPPER($J212)&lt;&gt;"NO",$F212&lt;&gt;""),"SI","NO")</f>
        <v/>
      </c>
      <c r="O212" s="10">
        <f>IF(UPPER($J212)="SI","🟢",IF(UPPER($J212)="NO","🔴","🟡"))</f>
        <v/>
      </c>
      <c r="P212" s="10" t="inlineStr">
        <is>
          <t>C44</t>
        </is>
      </c>
    </row>
    <row r="213" ht="18" customHeight="1">
      <c r="A213" s="12">
        <f>IF(COUNTA(C213:K213)=0,"",ROW()-1)</f>
        <v/>
      </c>
      <c r="B213" s="12">
        <f>IF($F213&lt;&gt;"",$A213,"")</f>
        <v/>
      </c>
      <c r="C213" s="13" t="inlineStr">
        <is>
          <t>OPA/MILITAR</t>
        </is>
      </c>
      <c r="D213" s="13" t="inlineStr">
        <is>
          <t>General de División</t>
        </is>
      </c>
      <c r="E213" s="14">
        <f>IF(UPPER($J213)="NO","",$M213)</f>
        <v/>
      </c>
      <c r="F213" s="13" t="inlineStr">
        <is>
          <t>Muñoz de la Puente, Carlos</t>
        </is>
      </c>
      <c r="G213" s="13" t="inlineStr">
        <is>
          <t>Carlos</t>
        </is>
      </c>
      <c r="H213" s="13" t="inlineStr">
        <is>
          <t>Muñoz</t>
        </is>
      </c>
      <c r="I213" s="13" t="inlineStr">
        <is>
          <t>De la Puente</t>
        </is>
      </c>
      <c r="J213" s="16" t="inlineStr">
        <is>
          <t>NO</t>
        </is>
      </c>
      <c r="K213" s="13" t="inlineStr">
        <is>
          <t>Comandante de Operaciones Terrestres (COT Ejército)</t>
        </is>
      </c>
      <c r="L213" s="13" t="n"/>
      <c r="M213" s="14" t="inlineStr">
        <is>
          <t>VIP</t>
        </is>
      </c>
      <c r="N213" s="14">
        <f>IF(AND(UPPER($M213)="VIP",UPPER($J213)&lt;&gt;"NO",$F213&lt;&gt;""),"SI","NO")</f>
        <v/>
      </c>
      <c r="O213" s="14">
        <f>IF(UPPER($J213)="SI","🟢",IF(UPPER($J213)="NO","🔴","🟡"))</f>
        <v/>
      </c>
      <c r="P213" s="14" t="inlineStr"/>
    </row>
    <row r="214" ht="18" customHeight="1">
      <c r="A214" s="8">
        <f>IF(COUNTA(C214:K214)=0,"",ROW()-1)</f>
        <v/>
      </c>
      <c r="B214" s="8">
        <f>IF($F214&lt;&gt;"",$A214,"")</f>
        <v/>
      </c>
      <c r="C214" s="9" t="inlineStr">
        <is>
          <t>OPA/MILITAR</t>
        </is>
      </c>
      <c r="D214" s="9" t="inlineStr">
        <is>
          <t>Vicealmirante</t>
        </is>
      </c>
      <c r="E214" s="10">
        <f>IF(UPPER($J214)="NO","",$M214)</f>
        <v/>
      </c>
      <c r="F214" s="9" t="inlineStr">
        <is>
          <t>Zamorano Goñi, Raúl</t>
        </is>
      </c>
      <c r="G214" s="9" t="inlineStr">
        <is>
          <t>Raúl</t>
        </is>
      </c>
      <c r="H214" s="9" t="inlineStr">
        <is>
          <t>Zamorano</t>
        </is>
      </c>
      <c r="I214" s="9" t="inlineStr">
        <is>
          <t>Goñi</t>
        </is>
      </c>
      <c r="J214" s="11" t="inlineStr">
        <is>
          <t>SI</t>
        </is>
      </c>
      <c r="K214" s="9" t="inlineStr">
        <is>
          <t>Jefe del Estado Mayor General de la Armada</t>
        </is>
      </c>
      <c r="L214" s="9" t="n"/>
      <c r="M214" s="10" t="inlineStr">
        <is>
          <t>VIP</t>
        </is>
      </c>
      <c r="N214" s="10">
        <f>IF(AND(UPPER($M214)="VIP",UPPER($J214)&lt;&gt;"NO",$F214&lt;&gt;""),"SI","NO")</f>
        <v/>
      </c>
      <c r="O214" s="10">
        <f>IF(UPPER($J214)="SI","🟢",IF(UPPER($J214)="NO","🔴","🟡"))</f>
        <v/>
      </c>
      <c r="P214" s="10" t="inlineStr">
        <is>
          <t>C1</t>
        </is>
      </c>
    </row>
    <row r="215" ht="18" customHeight="1">
      <c r="A215" s="12">
        <f>IF(COUNTA(C215:K215)=0,"",ROW()-1)</f>
        <v/>
      </c>
      <c r="B215" s="12">
        <f>IF($F215&lt;&gt;"",$A215,"")</f>
        <v/>
      </c>
      <c r="C215" s="13" t="inlineStr">
        <is>
          <t>OPA/MILITAR</t>
        </is>
      </c>
      <c r="D215" s="13" t="inlineStr">
        <is>
          <t>Vicealmirante</t>
        </is>
      </c>
      <c r="E215" s="14">
        <f>IF(UPPER($J215)="NO","",$M215)</f>
        <v/>
      </c>
      <c r="F215" s="13" t="inlineStr">
        <is>
          <t>Arenas Menares, Mauricio</t>
        </is>
      </c>
      <c r="G215" s="13" t="inlineStr">
        <is>
          <t>Mauricio</t>
        </is>
      </c>
      <c r="H215" s="13" t="inlineStr">
        <is>
          <t>Arenas</t>
        </is>
      </c>
      <c r="I215" s="13" t="inlineStr">
        <is>
          <t>Menares</t>
        </is>
      </c>
      <c r="J215" s="11" t="inlineStr">
        <is>
          <t>SI</t>
        </is>
      </c>
      <c r="K215" s="13" t="inlineStr">
        <is>
          <t>Directo General del Personal de la Armada</t>
        </is>
      </c>
      <c r="L215" s="13" t="n"/>
      <c r="M215" s="14" t="inlineStr">
        <is>
          <t>VIP</t>
        </is>
      </c>
      <c r="N215" s="14">
        <f>IF(AND(UPPER($M215)="VIP",UPPER($J215)&lt;&gt;"NO",$F215&lt;&gt;""),"SI","NO")</f>
        <v/>
      </c>
      <c r="O215" s="14">
        <f>IF(UPPER($J215)="SI","🟢",IF(UPPER($J215)="NO","🔴","🟡"))</f>
        <v/>
      </c>
      <c r="P215" s="14" t="inlineStr">
        <is>
          <t>C45</t>
        </is>
      </c>
    </row>
    <row r="216" ht="18" customHeight="1">
      <c r="A216" s="8">
        <f>IF(COUNTA(C216:K216)=0,"",ROW()-1)</f>
        <v/>
      </c>
      <c r="B216" s="8">
        <f>IF($F216&lt;&gt;"",$A216,"")</f>
        <v/>
      </c>
      <c r="C216" s="9" t="inlineStr">
        <is>
          <t>OPA/MILITAR</t>
        </is>
      </c>
      <c r="D216" s="9" t="inlineStr">
        <is>
          <t>Vicealmirante</t>
        </is>
      </c>
      <c r="E216" s="10">
        <f>IF(UPPER($J216)="NO","",$M216)</f>
        <v/>
      </c>
      <c r="F216" s="9" t="inlineStr">
        <is>
          <t>Delgado Boffil, César</t>
        </is>
      </c>
      <c r="G216" s="9" t="inlineStr">
        <is>
          <t>César</t>
        </is>
      </c>
      <c r="H216" s="9" t="inlineStr">
        <is>
          <t>Delgado</t>
        </is>
      </c>
      <c r="I216" s="9" t="inlineStr">
        <is>
          <t>Boffil</t>
        </is>
      </c>
      <c r="J216" s="11" t="inlineStr">
        <is>
          <t>SI</t>
        </is>
      </c>
      <c r="K216" s="9" t="inlineStr">
        <is>
          <t>Director General de los Servicios de la Armada</t>
        </is>
      </c>
      <c r="L216" s="9" t="n"/>
      <c r="M216" s="10" t="inlineStr">
        <is>
          <t>VIP</t>
        </is>
      </c>
      <c r="N216" s="10">
        <f>IF(AND(UPPER($M216)="VIP",UPPER($J216)&lt;&gt;"NO",$F216&lt;&gt;""),"SI","NO")</f>
        <v/>
      </c>
      <c r="O216" s="10">
        <f>IF(UPPER($J216)="SI","🟢",IF(UPPER($J216)="NO","🔴","🟡"))</f>
        <v/>
      </c>
      <c r="P216" s="10" t="inlineStr">
        <is>
          <t>D10</t>
        </is>
      </c>
    </row>
    <row r="217" ht="18" customHeight="1">
      <c r="A217" s="12">
        <f>IF(COUNTA(C217:K217)=0,"",ROW()-1)</f>
        <v/>
      </c>
      <c r="B217" s="12">
        <f>IF($F217&lt;&gt;"",$A217,"")</f>
        <v/>
      </c>
      <c r="C217" s="13" t="inlineStr">
        <is>
          <t>OPA/MILITAR</t>
        </is>
      </c>
      <c r="D217" s="13" t="inlineStr">
        <is>
          <t>Vicealmirante</t>
        </is>
      </c>
      <c r="E217" s="14">
        <f>IF(UPPER($J217)="NO","",$M217)</f>
        <v/>
      </c>
      <c r="F217" s="13" t="inlineStr">
        <is>
          <t>Oxley Lizana, Arturo</t>
        </is>
      </c>
      <c r="G217" s="13" t="inlineStr">
        <is>
          <t>Arturo</t>
        </is>
      </c>
      <c r="H217" s="13" t="inlineStr">
        <is>
          <t>Oxley</t>
        </is>
      </c>
      <c r="I217" s="13" t="inlineStr">
        <is>
          <t>Lizana</t>
        </is>
      </c>
      <c r="J217" s="11" t="inlineStr">
        <is>
          <t>SI</t>
        </is>
      </c>
      <c r="K217" s="13" t="inlineStr">
        <is>
          <t>Director General del Territorio Marítimo y de Marina Mercante</t>
        </is>
      </c>
      <c r="L217" s="13" t="n"/>
      <c r="M217" s="14" t="inlineStr">
        <is>
          <t>VIP</t>
        </is>
      </c>
      <c r="N217" s="14">
        <f>IF(AND(UPPER($M217)="VIP",UPPER($J217)&lt;&gt;"NO",$F217&lt;&gt;""),"SI","NO")</f>
        <v/>
      </c>
      <c r="O217" s="14">
        <f>IF(UPPER($J217)="SI","🟢",IF(UPPER($J217)="NO","🔴","🟡"))</f>
        <v/>
      </c>
      <c r="P217" s="14" t="inlineStr">
        <is>
          <t>D36</t>
        </is>
      </c>
    </row>
    <row r="218" ht="18" customHeight="1">
      <c r="A218" s="8">
        <f>IF(COUNTA(C218:K218)=0,"",ROW()-1)</f>
        <v/>
      </c>
      <c r="B218" s="8">
        <f>IF($F218&lt;&gt;"",$A218,"")</f>
        <v/>
      </c>
      <c r="C218" s="9" t="inlineStr">
        <is>
          <t>OPA/MILITAR</t>
        </is>
      </c>
      <c r="D218" s="9" t="inlineStr">
        <is>
          <t>Vicealmirante</t>
        </is>
      </c>
      <c r="E218" s="10">
        <f>IF(UPPER($J218)="NO","",$M218)</f>
        <v/>
      </c>
      <c r="F218" s="9" t="inlineStr">
        <is>
          <t>Marín Fernández, Juan Pablo</t>
        </is>
      </c>
      <c r="G218" s="9" t="inlineStr">
        <is>
          <t>Juan Pablo</t>
        </is>
      </c>
      <c r="H218" s="9" t="inlineStr">
        <is>
          <t>Marín</t>
        </is>
      </c>
      <c r="I218" s="9" t="inlineStr">
        <is>
          <t>Fernández</t>
        </is>
      </c>
      <c r="J218" s="11" t="inlineStr">
        <is>
          <t>SI</t>
        </is>
      </c>
      <c r="K218" s="9" t="inlineStr">
        <is>
          <t>Subjefe del Estado Mayor Conjunto</t>
        </is>
      </c>
      <c r="L218" s="9" t="n"/>
      <c r="M218" s="10" t="inlineStr">
        <is>
          <t>VIP</t>
        </is>
      </c>
      <c r="N218" s="10">
        <f>IF(AND(UPPER($M218)="VIP",UPPER($J218)&lt;&gt;"NO",$F218&lt;&gt;""),"SI","NO")</f>
        <v/>
      </c>
      <c r="O218" s="10">
        <f>IF(UPPER($J218)="SI","🟢",IF(UPPER($J218)="NO","🔴","🟡"))</f>
        <v/>
      </c>
      <c r="P218" s="10" t="inlineStr">
        <is>
          <t>D9</t>
        </is>
      </c>
    </row>
    <row r="219" ht="18" customHeight="1">
      <c r="A219" s="12">
        <f>IF(COUNTA(C219:K219)=0,"",ROW()-1)</f>
        <v/>
      </c>
      <c r="B219" s="12">
        <f>IF($F219&lt;&gt;"",$A219,"")</f>
        <v/>
      </c>
      <c r="C219" s="13" t="inlineStr">
        <is>
          <t>OPA/MILITAR</t>
        </is>
      </c>
      <c r="D219" s="13" t="inlineStr">
        <is>
          <t>Vicealmirante</t>
        </is>
      </c>
      <c r="E219" s="14">
        <f>IF(UPPER($J219)="NO","",$M219)</f>
        <v/>
      </c>
      <c r="F219" s="13" t="inlineStr">
        <is>
          <t>Muñoz Miranda, Daniel</t>
        </is>
      </c>
      <c r="G219" s="13" t="inlineStr">
        <is>
          <t>Daniel</t>
        </is>
      </c>
      <c r="H219" s="13" t="inlineStr">
        <is>
          <t>Muñoz</t>
        </is>
      </c>
      <c r="I219" s="13" t="inlineStr">
        <is>
          <t>Miranda</t>
        </is>
      </c>
      <c r="J219" s="11" t="inlineStr">
        <is>
          <t>SI</t>
        </is>
      </c>
      <c r="K219" s="13" t="inlineStr">
        <is>
          <t>*Comandante de Operaciones Navales</t>
        </is>
      </c>
      <c r="L219" s="13" t="n"/>
      <c r="M219" s="14" t="inlineStr">
        <is>
          <t>VIP</t>
        </is>
      </c>
      <c r="N219" s="14">
        <f>IF(AND(UPPER($M219)="VIP",UPPER($J219)&lt;&gt;"NO",$F219&lt;&gt;""),"SI","NO")</f>
        <v/>
      </c>
      <c r="O219" s="14">
        <f>IF(UPPER($J219)="SI","🟢",IF(UPPER($J219)="NO","🔴","🟡"))</f>
        <v/>
      </c>
      <c r="P219" s="14" t="inlineStr">
        <is>
          <t>D37</t>
        </is>
      </c>
    </row>
    <row r="220" ht="18" customHeight="1">
      <c r="A220" s="8">
        <f>IF(COUNTA(C220:K220)=0,"",ROW()-1)</f>
        <v/>
      </c>
      <c r="B220" s="8">
        <f>IF($F220&lt;&gt;"",$A220,"")</f>
        <v/>
      </c>
      <c r="C220" s="9" t="inlineStr">
        <is>
          <t>OPA/MILITAR</t>
        </is>
      </c>
      <c r="D220" s="9" t="inlineStr">
        <is>
          <t>Contraalmirante</t>
        </is>
      </c>
      <c r="E220" s="10">
        <f>IF(UPPER($J220)="NO","",$M220)</f>
        <v/>
      </c>
      <c r="F220" s="9" t="inlineStr">
        <is>
          <t>Hernández Jacir, José Miguel</t>
        </is>
      </c>
      <c r="G220" s="9" t="inlineStr">
        <is>
          <t>José Miguel</t>
        </is>
      </c>
      <c r="H220" s="9" t="inlineStr">
        <is>
          <t>Hernández</t>
        </is>
      </c>
      <c r="I220" s="9" t="inlineStr">
        <is>
          <t>Jacir</t>
        </is>
      </c>
      <c r="J220" s="11" t="inlineStr">
        <is>
          <t>SI</t>
        </is>
      </c>
      <c r="K220" s="9" t="inlineStr">
        <is>
          <t>Director de Astilleros y Maestranzas de la Armada</t>
        </is>
      </c>
      <c r="L220" s="9" t="n"/>
      <c r="M220" s="10" t="inlineStr">
        <is>
          <t>VIP</t>
        </is>
      </c>
      <c r="N220" s="10">
        <f>IF(AND(UPPER($M220)="VIP",UPPER($J220)&lt;&gt;"NO",$F220&lt;&gt;""),"SI","NO")</f>
        <v/>
      </c>
      <c r="O220" s="10">
        <f>IF(UPPER($J220)="SI","🟢",IF(UPPER($J220)="NO","🔴","🟡"))</f>
        <v/>
      </c>
      <c r="P220" s="10" t="inlineStr">
        <is>
          <t>D8</t>
        </is>
      </c>
    </row>
    <row r="221" ht="18" customHeight="1">
      <c r="A221" s="12">
        <f>IF(COUNTA(C221:K221)=0,"",ROW()-1)</f>
        <v/>
      </c>
      <c r="B221" s="12">
        <f>IF($F221&lt;&gt;"",$A221,"")</f>
        <v/>
      </c>
      <c r="C221" s="13" t="inlineStr">
        <is>
          <t>OPA/MILITAR</t>
        </is>
      </c>
      <c r="D221" s="13" t="inlineStr">
        <is>
          <t>Contraalmirante</t>
        </is>
      </c>
      <c r="E221" s="14">
        <f>IF(UPPER($J221)="NO","",$M221)</f>
        <v/>
      </c>
      <c r="F221" s="13" t="inlineStr">
        <is>
          <t>Manzano Sanguineti, Oscar</t>
        </is>
      </c>
      <c r="G221" s="13" t="inlineStr">
        <is>
          <t>Oscar</t>
        </is>
      </c>
      <c r="H221" s="13" t="inlineStr">
        <is>
          <t>Manzano</t>
        </is>
      </c>
      <c r="I221" s="13" t="inlineStr">
        <is>
          <t>Sanguineti</t>
        </is>
      </c>
      <c r="J221" s="11" t="inlineStr">
        <is>
          <t>SI</t>
        </is>
      </c>
      <c r="K221" s="13" t="inlineStr">
        <is>
          <t>Director de Recuperaciones de Unidades de la Armada</t>
        </is>
      </c>
      <c r="L221" s="13" t="n"/>
      <c r="M221" s="14" t="inlineStr">
        <is>
          <t>VIP</t>
        </is>
      </c>
      <c r="N221" s="14">
        <f>IF(AND(UPPER($M221)="VIP",UPPER($J221)&lt;&gt;"NO",$F221&lt;&gt;""),"SI","NO")</f>
        <v/>
      </c>
      <c r="O221" s="14">
        <f>IF(UPPER($J221)="SI","🟢",IF(UPPER($J221)="NO","🔴","🟡"))</f>
        <v/>
      </c>
      <c r="P221" s="14" t="inlineStr">
        <is>
          <t>D38</t>
        </is>
      </c>
    </row>
    <row r="222" ht="18" customHeight="1">
      <c r="A222" s="8">
        <f>IF(COUNTA(C222:K222)=0,"",ROW()-1)</f>
        <v/>
      </c>
      <c r="B222" s="8">
        <f>IF($F222&lt;&gt;"",$A222,"")</f>
        <v/>
      </c>
      <c r="C222" s="9" t="inlineStr">
        <is>
          <t>OPA/MILITAR</t>
        </is>
      </c>
      <c r="D222" s="9" t="inlineStr">
        <is>
          <t>Contraalmirante</t>
        </is>
      </c>
      <c r="E222" s="10">
        <f>IF(UPPER($J222)="NO","",$M222)</f>
        <v/>
      </c>
      <c r="F222" s="9" t="inlineStr">
        <is>
          <t>Pájaro Márquez, José Agustín</t>
        </is>
      </c>
      <c r="G222" s="9" t="inlineStr">
        <is>
          <t>José Agustín</t>
        </is>
      </c>
      <c r="H222" s="9" t="inlineStr">
        <is>
          <t>Pájaro</t>
        </is>
      </c>
      <c r="I222" s="9" t="inlineStr">
        <is>
          <t>Márquez</t>
        </is>
      </c>
      <c r="J222" s="11" t="inlineStr">
        <is>
          <t>SI</t>
        </is>
      </c>
      <c r="K222" s="9" t="inlineStr">
        <is>
          <t>Director de Operaciones del Estado Mayor General de la Armada</t>
        </is>
      </c>
      <c r="L222" s="9" t="n"/>
      <c r="M222" s="10" t="inlineStr">
        <is>
          <t>VIP</t>
        </is>
      </c>
      <c r="N222" s="10">
        <f>IF(AND(UPPER($M222)="VIP",UPPER($J222)&lt;&gt;"NO",$F222&lt;&gt;""),"SI","NO")</f>
        <v/>
      </c>
      <c r="O222" s="10">
        <f>IF(UPPER($J222)="SI","🟢",IF(UPPER($J222)="NO","🔴","🟡"))</f>
        <v/>
      </c>
      <c r="P222" s="10" t="inlineStr">
        <is>
          <t>D7</t>
        </is>
      </c>
    </row>
    <row r="223" ht="18" customHeight="1">
      <c r="A223" s="12">
        <f>IF(COUNTA(C223:K223)=0,"",ROW()-1)</f>
        <v/>
      </c>
      <c r="B223" s="12">
        <f>IF($F223&lt;&gt;"",$A223,"")</f>
        <v/>
      </c>
      <c r="C223" s="13" t="inlineStr">
        <is>
          <t>OPA/MILITAR</t>
        </is>
      </c>
      <c r="D223" s="13" t="inlineStr">
        <is>
          <t>Contraalmirante</t>
        </is>
      </c>
      <c r="E223" s="14">
        <f>IF(UPPER($J223)="NO","",$M223)</f>
        <v/>
      </c>
      <c r="F223" s="13" t="inlineStr">
        <is>
          <t>Acevedo Pérez, Edgardo</t>
        </is>
      </c>
      <c r="G223" s="13" t="inlineStr">
        <is>
          <t>Edgardo</t>
        </is>
      </c>
      <c r="H223" s="13" t="inlineStr">
        <is>
          <t>Acevedo</t>
        </is>
      </c>
      <c r="I223" s="13" t="inlineStr">
        <is>
          <t>Pérez</t>
        </is>
      </c>
      <c r="J223" s="11" t="inlineStr">
        <is>
          <t>SI</t>
        </is>
      </c>
      <c r="K223" s="13" t="inlineStr">
        <is>
          <t>*Comandante en Jefe de la Segunda Zona Naval</t>
        </is>
      </c>
      <c r="L223" s="13" t="n"/>
      <c r="M223" s="14" t="inlineStr">
        <is>
          <t>VIP</t>
        </is>
      </c>
      <c r="N223" s="14">
        <f>IF(AND(UPPER($M223)="VIP",UPPER($J223)&lt;&gt;"NO",$F223&lt;&gt;""),"SI","NO")</f>
        <v/>
      </c>
      <c r="O223" s="14">
        <f>IF(UPPER($J223)="SI","🟢",IF(UPPER($J223)="NO","🔴","🟡"))</f>
        <v/>
      </c>
      <c r="P223" s="14" t="inlineStr">
        <is>
          <t>D39</t>
        </is>
      </c>
    </row>
    <row r="224" ht="18" customHeight="1">
      <c r="A224" s="8">
        <f>IF(COUNTA(C224:K224)=0,"",ROW()-1)</f>
        <v/>
      </c>
      <c r="B224" s="8">
        <f>IF($F224&lt;&gt;"",$A224,"")</f>
        <v/>
      </c>
      <c r="C224" s="9" t="inlineStr">
        <is>
          <t>OPA/MILITAR</t>
        </is>
      </c>
      <c r="D224" s="9" t="inlineStr">
        <is>
          <t>Contraalmirante</t>
        </is>
      </c>
      <c r="E224" s="10">
        <f>IF(UPPER($J224)="NO","",$M224)</f>
        <v/>
      </c>
      <c r="F224" s="9" t="inlineStr">
        <is>
          <t>Saelzer Concha, Federico</t>
        </is>
      </c>
      <c r="G224" s="9" t="inlineStr">
        <is>
          <t>Federico</t>
        </is>
      </c>
      <c r="H224" s="9" t="inlineStr">
        <is>
          <t>Saelzer</t>
        </is>
      </c>
      <c r="I224" s="9" t="inlineStr">
        <is>
          <t>Concha</t>
        </is>
      </c>
      <c r="J224" s="11" t="inlineStr">
        <is>
          <t>SI</t>
        </is>
      </c>
      <c r="K224" s="9" t="inlineStr">
        <is>
          <t>*Comandante en Jefe de la Fuerza de Submarinos</t>
        </is>
      </c>
      <c r="L224" s="9" t="n"/>
      <c r="M224" s="10" t="inlineStr">
        <is>
          <t>VIP</t>
        </is>
      </c>
      <c r="N224" s="10">
        <f>IF(AND(UPPER($M224)="VIP",UPPER($J224)&lt;&gt;"NO",$F224&lt;&gt;""),"SI","NO")</f>
        <v/>
      </c>
      <c r="O224" s="10">
        <f>IF(UPPER($J224)="SI","🟢",IF(UPPER($J224)="NO","🔴","🟡"))</f>
        <v/>
      </c>
      <c r="P224" s="10" t="inlineStr">
        <is>
          <t>D6</t>
        </is>
      </c>
    </row>
    <row r="225" ht="18" customHeight="1">
      <c r="A225" s="12">
        <f>IF(COUNTA(C225:K225)=0,"",ROW()-1)</f>
        <v/>
      </c>
      <c r="B225" s="12">
        <f>IF($F225&lt;&gt;"",$A225,"")</f>
        <v/>
      </c>
      <c r="C225" s="13" t="inlineStr">
        <is>
          <t>OPA/MILITAR</t>
        </is>
      </c>
      <c r="D225" s="13" t="inlineStr">
        <is>
          <t>Señora</t>
        </is>
      </c>
      <c r="E225" s="14">
        <f>IF(UPPER($J225)="NO","",$M225)</f>
        <v/>
      </c>
      <c r="F225" s="13" t="inlineStr">
        <is>
          <t>Arrieta Figueroa, Claudia</t>
        </is>
      </c>
      <c r="G225" s="13" t="inlineStr">
        <is>
          <t xml:space="preserve">Claudia </t>
        </is>
      </c>
      <c r="H225" s="13" t="inlineStr">
        <is>
          <t>Arrieta</t>
        </is>
      </c>
      <c r="I225" s="13" t="inlineStr">
        <is>
          <t>Figueroa</t>
        </is>
      </c>
      <c r="J225" s="11" t="inlineStr">
        <is>
          <t>SI</t>
        </is>
      </c>
      <c r="K225" s="13" t="inlineStr">
        <is>
          <t>Esposa Comandante en Jefe de la Fuerza de Submarinos</t>
        </is>
      </c>
      <c r="L225" s="13" t="n"/>
      <c r="M225" s="14" t="inlineStr">
        <is>
          <t>VIP</t>
        </is>
      </c>
      <c r="N225" s="14">
        <f>IF(AND(UPPER($M225)="VIP",UPPER($J225)&lt;&gt;"NO",$F225&lt;&gt;""),"SI","NO")</f>
        <v/>
      </c>
      <c r="O225" s="14">
        <f>IF(UPPER($J225)="SI","🟢",IF(UPPER($J225)="NO","🔴","🟡"))</f>
        <v/>
      </c>
      <c r="P225" s="14" t="inlineStr">
        <is>
          <t>D40</t>
        </is>
      </c>
    </row>
    <row r="226" ht="18" customHeight="1">
      <c r="A226" s="8">
        <f>IF(COUNTA(C226:K226)=0,"",ROW()-1)</f>
        <v/>
      </c>
      <c r="B226" s="8">
        <f>IF($F226&lt;&gt;"",$A226,"")</f>
        <v/>
      </c>
      <c r="C226" s="9" t="inlineStr">
        <is>
          <t>OPA/MILITAR</t>
        </is>
      </c>
      <c r="D226" s="9" t="inlineStr">
        <is>
          <t>Contraalmirante IM</t>
        </is>
      </c>
      <c r="E226" s="10">
        <f>IF(UPPER($J226)="NO","",$M226)</f>
        <v/>
      </c>
      <c r="F226" s="9" t="inlineStr">
        <is>
          <t>Opazo Riquelme, Daniel</t>
        </is>
      </c>
      <c r="G226" s="9" t="inlineStr">
        <is>
          <t>Daniel</t>
        </is>
      </c>
      <c r="H226" s="9" t="inlineStr">
        <is>
          <t>Opazo</t>
        </is>
      </c>
      <c r="I226" s="9" t="inlineStr">
        <is>
          <t>Riquelme</t>
        </is>
      </c>
      <c r="J226" s="11" t="inlineStr">
        <is>
          <t>SI</t>
        </is>
      </c>
      <c r="K226" s="9" t="inlineStr">
        <is>
          <t>*Comandante General del Cuerpo de Infantería de Marina</t>
        </is>
      </c>
      <c r="L226" s="9" t="n"/>
      <c r="M226" s="10" t="inlineStr">
        <is>
          <t>VIP</t>
        </is>
      </c>
      <c r="N226" s="10">
        <f>IF(AND(UPPER($M226)="VIP",UPPER($J226)&lt;&gt;"NO",$F226&lt;&gt;""),"SI","NO")</f>
        <v/>
      </c>
      <c r="O226" s="10">
        <f>IF(UPPER($J226)="SI","🟢",IF(UPPER($J226)="NO","🔴","🟡"))</f>
        <v/>
      </c>
      <c r="P226" s="10" t="inlineStr">
        <is>
          <t>D5</t>
        </is>
      </c>
    </row>
    <row r="227" ht="18" customHeight="1">
      <c r="A227" s="12">
        <f>IF(COUNTA(C227:K227)=0,"",ROW()-1)</f>
        <v/>
      </c>
      <c r="B227" s="12">
        <f>IF($F227&lt;&gt;"",$A227,"")</f>
        <v/>
      </c>
      <c r="C227" s="13" t="inlineStr">
        <is>
          <t>OPA/MILITAR</t>
        </is>
      </c>
      <c r="D227" s="13" t="inlineStr">
        <is>
          <t>Contraalmirante</t>
        </is>
      </c>
      <c r="E227" s="14">
        <f>IF(UPPER($J227)="NO","",$M227)</f>
        <v/>
      </c>
      <c r="F227" s="13" t="inlineStr">
        <is>
          <t>Guerrero García, Alberto</t>
        </is>
      </c>
      <c r="G227" s="13" t="inlineStr">
        <is>
          <t>Alberto</t>
        </is>
      </c>
      <c r="H227" s="13" t="inlineStr">
        <is>
          <t>Guerrero</t>
        </is>
      </c>
      <c r="I227" s="13" t="inlineStr">
        <is>
          <t>García</t>
        </is>
      </c>
      <c r="J227" s="11" t="inlineStr">
        <is>
          <t>SI</t>
        </is>
      </c>
      <c r="K227" s="13" t="inlineStr">
        <is>
          <t>Director de Programas, Investigación y Desarrollo de la Armada</t>
        </is>
      </c>
      <c r="L227" s="13" t="n"/>
      <c r="M227" s="14" t="inlineStr">
        <is>
          <t>VIP</t>
        </is>
      </c>
      <c r="N227" s="14">
        <f>IF(AND(UPPER($M227)="VIP",UPPER($J227)&lt;&gt;"NO",$F227&lt;&gt;""),"SI","NO")</f>
        <v/>
      </c>
      <c r="O227" s="14">
        <f>IF(UPPER($J227)="SI","🟢",IF(UPPER($J227)="NO","🔴","🟡"))</f>
        <v/>
      </c>
      <c r="P227" s="14" t="inlineStr">
        <is>
          <t>D41</t>
        </is>
      </c>
    </row>
    <row r="228" ht="18" customHeight="1">
      <c r="A228" s="8">
        <f>IF(COUNTA(C228:K228)=0,"",ROW()-1)</f>
        <v/>
      </c>
      <c r="B228" s="8">
        <f>IF($F228&lt;&gt;"",$A228,"")</f>
        <v/>
      </c>
      <c r="C228" s="9" t="inlineStr">
        <is>
          <t>OPA/MILITAR</t>
        </is>
      </c>
      <c r="D228" s="9" t="inlineStr">
        <is>
          <t>Contraalmirante</t>
        </is>
      </c>
      <c r="E228" s="10">
        <f>IF(UPPER($J228)="NO","",$M228)</f>
        <v/>
      </c>
      <c r="F228" s="9" t="inlineStr">
        <is>
          <t>Muñoz Cabrera, Claudio</t>
        </is>
      </c>
      <c r="G228" s="9" t="inlineStr">
        <is>
          <t>Claudio</t>
        </is>
      </c>
      <c r="H228" s="9" t="inlineStr">
        <is>
          <t>Muñoz</t>
        </is>
      </c>
      <c r="I228" s="9" t="inlineStr">
        <is>
          <t>Cabrera</t>
        </is>
      </c>
      <c r="J228" s="11" t="inlineStr">
        <is>
          <t>SI</t>
        </is>
      </c>
      <c r="K228" s="9" t="inlineStr">
        <is>
          <t>Contralor de la Armada</t>
        </is>
      </c>
      <c r="L228" s="9" t="n"/>
      <c r="M228" s="10" t="inlineStr">
        <is>
          <t>VIP</t>
        </is>
      </c>
      <c r="N228" s="10">
        <f>IF(AND(UPPER($M228)="VIP",UPPER($J228)&lt;&gt;"NO",$F228&lt;&gt;""),"SI","NO")</f>
        <v/>
      </c>
      <c r="O228" s="10">
        <f>IF(UPPER($J228)="SI","🟢",IF(UPPER($J228)="NO","🔴","🟡"))</f>
        <v/>
      </c>
      <c r="P228" s="10" t="inlineStr">
        <is>
          <t>D4</t>
        </is>
      </c>
    </row>
    <row r="229" ht="18" customHeight="1">
      <c r="A229" s="12">
        <f>IF(COUNTA(C229:K229)=0,"",ROW()-1)</f>
        <v/>
      </c>
      <c r="B229" s="12">
        <f>IF($F229&lt;&gt;"",$A229,"")</f>
        <v/>
      </c>
      <c r="C229" s="13" t="inlineStr">
        <is>
          <t>OPA/MILITAR</t>
        </is>
      </c>
      <c r="D229" s="13" t="inlineStr">
        <is>
          <t>Contraalmirante AB</t>
        </is>
      </c>
      <c r="E229" s="14">
        <f>IF(UPPER($J229)="NO","",$M229)</f>
        <v/>
      </c>
      <c r="F229" s="13" t="inlineStr">
        <is>
          <t>Fort Santander, Marcel</t>
        </is>
      </c>
      <c r="G229" s="13" t="inlineStr">
        <is>
          <t>Marcel</t>
        </is>
      </c>
      <c r="H229" s="13" t="inlineStr">
        <is>
          <t>Fort</t>
        </is>
      </c>
      <c r="I229" s="13" t="inlineStr">
        <is>
          <t>Santander</t>
        </is>
      </c>
      <c r="J229" s="11" t="inlineStr">
        <is>
          <t>SI</t>
        </is>
      </c>
      <c r="K229" s="13" t="inlineStr">
        <is>
          <t>Director de finanzaas de la Armada.</t>
        </is>
      </c>
      <c r="L229" s="13" t="n"/>
      <c r="M229" s="14" t="inlineStr">
        <is>
          <t>VIP</t>
        </is>
      </c>
      <c r="N229" s="14">
        <f>IF(AND(UPPER($M229)="VIP",UPPER($J229)&lt;&gt;"NO",$F229&lt;&gt;""),"SI","NO")</f>
        <v/>
      </c>
      <c r="O229" s="14">
        <f>IF(UPPER($J229)="SI","🟢",IF(UPPER($J229)="NO","🔴","🟡"))</f>
        <v/>
      </c>
      <c r="P229" s="14" t="inlineStr">
        <is>
          <t>D42</t>
        </is>
      </c>
    </row>
    <row r="230" ht="18" customHeight="1">
      <c r="A230" s="8">
        <f>IF(COUNTA(C230:K230)=0,"",ROW()-1)</f>
        <v/>
      </c>
      <c r="B230" s="8">
        <f>IF($F230&lt;&gt;"",$A230,"")</f>
        <v/>
      </c>
      <c r="C230" s="9" t="inlineStr">
        <is>
          <t>OPA/MILITAR</t>
        </is>
      </c>
      <c r="D230" s="9" t="inlineStr">
        <is>
          <t>Contraalmirante</t>
        </is>
      </c>
      <c r="E230" s="10">
        <f>IF(UPPER($J230)="NO","",$M230)</f>
        <v/>
      </c>
      <c r="F230" s="9" t="inlineStr">
        <is>
          <t>Torres Horton, Alejandro</t>
        </is>
      </c>
      <c r="G230" s="9" t="inlineStr">
        <is>
          <t>Alejandro</t>
        </is>
      </c>
      <c r="H230" s="9" t="inlineStr">
        <is>
          <t>Torres</t>
        </is>
      </c>
      <c r="I230" s="9" t="inlineStr">
        <is>
          <t>Horton</t>
        </is>
      </c>
      <c r="J230" s="11" t="inlineStr">
        <is>
          <t>SI</t>
        </is>
      </c>
      <c r="K230" s="9" t="inlineStr">
        <is>
          <t>SUBMAYOR Consejo Superior ASMAR</t>
        </is>
      </c>
      <c r="L230" s="9" t="n"/>
      <c r="M230" s="10" t="inlineStr">
        <is>
          <t>VIP</t>
        </is>
      </c>
      <c r="N230" s="10">
        <f>IF(AND(UPPER($M230)="VIP",UPPER($J230)&lt;&gt;"NO",$F230&lt;&gt;""),"SI","NO")</f>
        <v/>
      </c>
      <c r="O230" s="10">
        <f>IF(UPPER($J230)="SI","🟢",IF(UPPER($J230)="NO","🔴","🟡"))</f>
        <v/>
      </c>
      <c r="P230" s="10" t="inlineStr">
        <is>
          <t>D3</t>
        </is>
      </c>
    </row>
    <row r="231" ht="18" customHeight="1">
      <c r="A231" s="12">
        <f>IF(COUNTA(C231:K231)=0,"",ROW()-1)</f>
        <v/>
      </c>
      <c r="B231" s="12">
        <f>IF($F231&lt;&gt;"",$A231,"")</f>
        <v/>
      </c>
      <c r="C231" s="13" t="inlineStr">
        <is>
          <t>OPA/MILITAR</t>
        </is>
      </c>
      <c r="D231" s="13" t="inlineStr">
        <is>
          <t>Contraalmirante</t>
        </is>
      </c>
      <c r="E231" s="14">
        <f>IF(UPPER($J231)="NO","",$M231)</f>
        <v/>
      </c>
      <c r="F231" s="13" t="inlineStr">
        <is>
          <t>Mendez Tapia, Juan Cristobal</t>
        </is>
      </c>
      <c r="G231" s="13" t="inlineStr">
        <is>
          <t>J. Cristobal</t>
        </is>
      </c>
      <c r="H231" s="13" t="inlineStr">
        <is>
          <t>Mendez</t>
        </is>
      </c>
      <c r="I231" s="13" t="inlineStr">
        <is>
          <t>Tapia</t>
        </is>
      </c>
      <c r="J231" s="11" t="inlineStr">
        <is>
          <t>SI</t>
        </is>
      </c>
      <c r="K231" s="13" t="inlineStr">
        <is>
          <t>DIRISNAV Consejo Superior ASMAR</t>
        </is>
      </c>
      <c r="L231" s="13" t="n"/>
      <c r="M231" s="14" t="inlineStr">
        <is>
          <t>VIP</t>
        </is>
      </c>
      <c r="N231" s="14">
        <f>IF(AND(UPPER($M231)="VIP",UPPER($J231)&lt;&gt;"NO",$F231&lt;&gt;""),"SI","NO")</f>
        <v/>
      </c>
      <c r="O231" s="14">
        <f>IF(UPPER($J231)="SI","🟢",IF(UPPER($J231)="NO","🔴","🟡"))</f>
        <v/>
      </c>
      <c r="P231" s="14" t="inlineStr">
        <is>
          <t>D43</t>
        </is>
      </c>
    </row>
    <row r="232" ht="18" customHeight="1">
      <c r="A232" s="8">
        <f>IF(COUNTA(C232:K232)=0,"",ROW()-1)</f>
        <v/>
      </c>
      <c r="B232" s="8">
        <f>IF($F232&lt;&gt;"",$A232,"")</f>
        <v/>
      </c>
      <c r="C232" s="9" t="inlineStr">
        <is>
          <t>OPA/MILITAR</t>
        </is>
      </c>
      <c r="D232" s="9" t="inlineStr">
        <is>
          <t>Comodoro</t>
        </is>
      </c>
      <c r="E232" s="10">
        <f>IF(UPPER($J232)="NO","",$M232)</f>
        <v/>
      </c>
      <c r="F232" s="9" t="inlineStr">
        <is>
          <t>Valenzuea Azócar, Rene</t>
        </is>
      </c>
      <c r="G232" s="9" t="inlineStr">
        <is>
          <t>Rene</t>
        </is>
      </c>
      <c r="H232" s="9" t="inlineStr">
        <is>
          <t>Valenzuea</t>
        </is>
      </c>
      <c r="I232" s="9" t="inlineStr">
        <is>
          <t>Azócar</t>
        </is>
      </c>
      <c r="J232" s="11" t="inlineStr">
        <is>
          <t>SI</t>
        </is>
      </c>
      <c r="K232" s="9" t="inlineStr">
        <is>
          <t>Secretario General de la Armada</t>
        </is>
      </c>
      <c r="L232" s="9" t="n"/>
      <c r="M232" s="10" t="inlineStr">
        <is>
          <t>VIP</t>
        </is>
      </c>
      <c r="N232" s="10">
        <f>IF(AND(UPPER($M232)="VIP",UPPER($J232)&lt;&gt;"NO",$F232&lt;&gt;""),"SI","NO")</f>
        <v/>
      </c>
      <c r="O232" s="10">
        <f>IF(UPPER($J232)="SI","🟢",IF(UPPER($J232)="NO","🔴","🟡"))</f>
        <v/>
      </c>
      <c r="P232" s="10" t="inlineStr">
        <is>
          <t>D2</t>
        </is>
      </c>
    </row>
    <row r="233" ht="18" customHeight="1">
      <c r="A233" s="12">
        <f>IF(COUNTA(C233:K233)=0,"",ROW()-1)</f>
        <v/>
      </c>
      <c r="B233" s="12">
        <f>IF($F233&lt;&gt;"",$A233,"")</f>
        <v/>
      </c>
      <c r="C233" s="13" t="inlineStr">
        <is>
          <t>OPA/MILITAR</t>
        </is>
      </c>
      <c r="D233" s="13" t="inlineStr">
        <is>
          <t>Comodoro AB</t>
        </is>
      </c>
      <c r="E233" s="14">
        <f>IF(UPPER($J233)="NO","",$M233)</f>
        <v/>
      </c>
      <c r="F233" s="13" t="inlineStr">
        <is>
          <t>Vidal Berrocal, Jorge</t>
        </is>
      </c>
      <c r="G233" s="13" t="inlineStr">
        <is>
          <t>Jorge</t>
        </is>
      </c>
      <c r="H233" s="13" t="inlineStr">
        <is>
          <t>Vidal</t>
        </is>
      </c>
      <c r="I233" s="13" t="inlineStr">
        <is>
          <t>Berrocal</t>
        </is>
      </c>
      <c r="J233" s="11" t="inlineStr">
        <is>
          <t>SI</t>
        </is>
      </c>
      <c r="K233" s="13" t="inlineStr">
        <is>
          <t>DABA Consejo Superior ASMAR</t>
        </is>
      </c>
      <c r="L233" s="13" t="n"/>
      <c r="M233" s="14" t="inlineStr">
        <is>
          <t>VIP</t>
        </is>
      </c>
      <c r="N233" s="14">
        <f>IF(AND(UPPER($M233)="VIP",UPPER($J233)&lt;&gt;"NO",$F233&lt;&gt;""),"SI","NO")</f>
        <v/>
      </c>
      <c r="O233" s="14">
        <f>IF(UPPER($J233)="SI","🟢",IF(UPPER($J233)="NO","🔴","🟡"))</f>
        <v/>
      </c>
      <c r="P233" s="14" t="inlineStr">
        <is>
          <t>D44</t>
        </is>
      </c>
    </row>
    <row r="234" ht="18" customHeight="1">
      <c r="A234" s="8">
        <f>IF(COUNTA(C234:K234)=0,"",ROW()-1)</f>
        <v/>
      </c>
      <c r="B234" s="8">
        <f>IF($F234&lt;&gt;"",$A234,"")</f>
        <v/>
      </c>
      <c r="C234" s="9" t="inlineStr">
        <is>
          <t>OPA/MILITAR</t>
        </is>
      </c>
      <c r="D234" s="9" t="inlineStr">
        <is>
          <t>General de Brigada</t>
        </is>
      </c>
      <c r="E234" s="10">
        <f>IF(UPPER($J234)="NO","",$M234)</f>
        <v/>
      </c>
      <c r="F234" s="9" t="inlineStr">
        <is>
          <t>Espinoza Villalobos, Luis</t>
        </is>
      </c>
      <c r="G234" s="9" t="inlineStr">
        <is>
          <t>Luis</t>
        </is>
      </c>
      <c r="H234" s="9" t="inlineStr">
        <is>
          <t>Espinoza</t>
        </is>
      </c>
      <c r="I234" s="9" t="inlineStr">
        <is>
          <t>Villalobos</t>
        </is>
      </c>
      <c r="J234" s="15" t="inlineStr">
        <is>
          <t>NO</t>
        </is>
      </c>
      <c r="K234" s="9" t="inlineStr">
        <is>
          <t>Representante Ejército Consejo Superior ASMAR</t>
        </is>
      </c>
      <c r="L234" s="9" t="n"/>
      <c r="M234" s="10" t="inlineStr">
        <is>
          <t>VIP</t>
        </is>
      </c>
      <c r="N234" s="10">
        <f>IF(AND(UPPER($M234)="VIP",UPPER($J234)&lt;&gt;"NO",$F234&lt;&gt;""),"SI","NO")</f>
        <v/>
      </c>
      <c r="O234" s="10">
        <f>IF(UPPER($J234)="SI","🟢",IF(UPPER($J234)="NO","🔴","🟡"))</f>
        <v/>
      </c>
      <c r="P234" s="10" t="inlineStr"/>
    </row>
    <row r="235" ht="18" customFormat="1" customHeight="1" s="5">
      <c r="A235" s="12">
        <f>IF(COUNTA(C235:K235)=0,"",ROW()-1)</f>
        <v/>
      </c>
      <c r="B235" s="12">
        <f>IF($F235&lt;&gt;"",$A235,"")</f>
        <v/>
      </c>
      <c r="C235" s="13" t="inlineStr">
        <is>
          <t>OPA/MILITAR</t>
        </is>
      </c>
      <c r="D235" s="13" t="inlineStr">
        <is>
          <t>General de Brigada Aérea</t>
        </is>
      </c>
      <c r="E235" s="14">
        <f>IF(UPPER($J235)="NO","",$M235)</f>
        <v/>
      </c>
      <c r="F235" s="13" t="inlineStr">
        <is>
          <t>Cárcamo Barrientos, Alan</t>
        </is>
      </c>
      <c r="G235" s="13" t="inlineStr">
        <is>
          <t>Alan</t>
        </is>
      </c>
      <c r="H235" s="13" t="inlineStr">
        <is>
          <t>Cárcamo</t>
        </is>
      </c>
      <c r="I235" s="13" t="inlineStr">
        <is>
          <t>Barrientos</t>
        </is>
      </c>
      <c r="J235" s="16" t="inlineStr">
        <is>
          <t>NO</t>
        </is>
      </c>
      <c r="K235" s="13" t="inlineStr">
        <is>
          <t>Representante FACH Consejo Superior ASMAR</t>
        </is>
      </c>
      <c r="L235" s="13" t="n"/>
      <c r="M235" s="14" t="inlineStr">
        <is>
          <t>VIP</t>
        </is>
      </c>
      <c r="N235" s="14">
        <f>IF(AND(UPPER($M235)="VIP",UPPER($J235)&lt;&gt;"NO",$F235&lt;&gt;""),"SI","NO")</f>
        <v/>
      </c>
      <c r="O235" s="14">
        <f>IF(UPPER($J235)="SI","🟢",IF(UPPER($J235)="NO","🔴","🟡"))</f>
        <v/>
      </c>
      <c r="P235" s="14" t="inlineStr"/>
    </row>
    <row r="236" ht="18" customHeight="1">
      <c r="A236" s="17">
        <f>IF(COUNTA(C236:K236)=0,"",ROW()-1)</f>
        <v/>
      </c>
      <c r="B236" s="17">
        <f>IF($F236&lt;&gt;"",$A236,"")</f>
        <v/>
      </c>
      <c r="C236" s="18" t="inlineStr">
        <is>
          <t>ACADÉMICOS</t>
        </is>
      </c>
      <c r="D236" s="18" t="inlineStr">
        <is>
          <t>Señor</t>
        </is>
      </c>
      <c r="E236" s="19">
        <f>IF(UPPER($J236)="NO","",$M236)</f>
        <v/>
      </c>
      <c r="F236" s="20" t="inlineStr">
        <is>
          <t>Lara Valenzuela, Cristian</t>
        </is>
      </c>
      <c r="G236" s="18" t="inlineStr">
        <is>
          <t xml:space="preserve">Cristian </t>
        </is>
      </c>
      <c r="H236" s="18" t="inlineStr">
        <is>
          <t>Lara</t>
        </is>
      </c>
      <c r="I236" s="18" t="inlineStr">
        <is>
          <t>Valenzuela</t>
        </is>
      </c>
      <c r="J236" s="11" t="inlineStr">
        <is>
          <t>SI</t>
        </is>
      </c>
      <c r="K236" s="18" t="inlineStr">
        <is>
          <t>Director Universidad Técnica Federico Santa María Sede Concepción</t>
        </is>
      </c>
      <c r="L236" s="20" t="n"/>
      <c r="M236" s="21" t="inlineStr">
        <is>
          <t>VIP</t>
        </is>
      </c>
      <c r="N236" s="21">
        <f>IF(AND(UPPER($M236)="VIP",UPPER($J236)&lt;&gt;"NO",$F236&lt;&gt;""),"SI","NO")</f>
        <v/>
      </c>
      <c r="O236" s="21">
        <f>IF(UPPER($J236)="SI","🟢",IF(UPPER($J236)="NO","🔴","🟡"))</f>
        <v/>
      </c>
      <c r="P236" s="21" t="inlineStr">
        <is>
          <t>D1</t>
        </is>
      </c>
    </row>
    <row r="237" ht="18" customHeight="1">
      <c r="A237" s="17">
        <f>IF(COUNTA(C237:K237)=0,"",ROW()-1)</f>
        <v/>
      </c>
      <c r="B237" s="17">
        <f>IF($F237&lt;&gt;"",$A237,"")</f>
        <v/>
      </c>
      <c r="C237" s="18" t="inlineStr">
        <is>
          <t>ACADÉMICOS</t>
        </is>
      </c>
      <c r="D237" s="18" t="inlineStr">
        <is>
          <t>Rector</t>
        </is>
      </c>
      <c r="E237" s="19">
        <f>IF(UPPER($J237)="NO","",$M237)</f>
        <v/>
      </c>
      <c r="F237" s="20" t="inlineStr">
        <is>
          <t>Valdebenito , Victor</t>
        </is>
      </c>
      <c r="G237" s="18" t="inlineStr">
        <is>
          <t>Victor</t>
        </is>
      </c>
      <c r="H237" s="18" t="inlineStr">
        <is>
          <t>Valdebenito</t>
        </is>
      </c>
      <c r="I237" s="18" t="n"/>
      <c r="J237" s="11" t="inlineStr">
        <is>
          <t>SI</t>
        </is>
      </c>
      <c r="K237" s="18" t="inlineStr">
        <is>
          <t>Director de Vinculacion con el Medio Sede Concepción. Universidad Técnica Federico Santa María</t>
        </is>
      </c>
      <c r="L237" s="20" t="n"/>
      <c r="M237" s="21" t="inlineStr">
        <is>
          <t>LATERAL VIP</t>
        </is>
      </c>
      <c r="N237" s="21">
        <f>IF(AND(UPPER($M237)="VIP",UPPER($J237)&lt;&gt;"NO",$F237&lt;&gt;""),"SI","NO")</f>
        <v/>
      </c>
      <c r="O237" s="21">
        <f>IF(UPPER($J237)="SI","🟢",IF(UPPER($J237)="NO","🔴","🟡"))</f>
        <v/>
      </c>
      <c r="P237" s="21" t="inlineStr"/>
    </row>
    <row r="238" ht="18" customHeight="1">
      <c r="A238" s="17">
        <f>IF(COUNTA(C238:K238)=0,"",ROW()-1)</f>
        <v/>
      </c>
      <c r="B238" s="17">
        <f>IF($F238&lt;&gt;"",$A238,"")</f>
        <v/>
      </c>
      <c r="C238" s="13" t="inlineStr">
        <is>
          <t>ACADÉMICOS</t>
        </is>
      </c>
      <c r="D238" s="13" t="inlineStr">
        <is>
          <t>Rector</t>
        </is>
      </c>
      <c r="E238" s="14">
        <f>IF(UPPER($J238)="NO","",$M238)</f>
        <v/>
      </c>
      <c r="F238" s="20" t="inlineStr">
        <is>
          <t>Klischies Nevermann, Thomas</t>
        </is>
      </c>
      <c r="G238" s="20" t="inlineStr">
        <is>
          <t>Thomas</t>
        </is>
      </c>
      <c r="H238" s="20" t="inlineStr">
        <is>
          <t>Klischies</t>
        </is>
      </c>
      <c r="I238" s="20" t="inlineStr">
        <is>
          <t>Nevermann</t>
        </is>
      </c>
      <c r="J238" s="15" t="inlineStr">
        <is>
          <t>PENDIENTE</t>
        </is>
      </c>
      <c r="K238" s="13" t="inlineStr">
        <is>
          <t>Director DUOC UC Sede San Andrés de Concepción</t>
        </is>
      </c>
      <c r="L238" s="20" t="n"/>
      <c r="M238" s="21" t="inlineStr">
        <is>
          <t>VIP</t>
        </is>
      </c>
      <c r="N238" s="21">
        <f>IF(AND(UPPER($M238)="VIP",UPPER($J238)&lt;&gt;"NO",$F238&lt;&gt;""),"SI","NO")</f>
        <v/>
      </c>
      <c r="O238" s="21">
        <f>IF(UPPER($J238)="SI","🟢",IF(UPPER($J238)="NO","🔴","🟡"))</f>
        <v/>
      </c>
      <c r="P238" s="21" t="inlineStr">
        <is>
          <t>D45</t>
        </is>
      </c>
    </row>
    <row r="239" ht="18" customHeight="1">
      <c r="A239" s="17">
        <f>IF(COUNTA(C239:K239)=0,"",ROW()-1)</f>
        <v/>
      </c>
      <c r="B239" s="17">
        <f>IF($F239&lt;&gt;"",$A239,"")</f>
        <v/>
      </c>
      <c r="C239" s="18" t="inlineStr">
        <is>
          <t>ACADÉMICOS</t>
        </is>
      </c>
      <c r="D239" s="18" t="inlineStr">
        <is>
          <t>Rector</t>
        </is>
      </c>
      <c r="E239" s="19">
        <f>IF(UPPER($J239)="NO","",$M239)</f>
        <v/>
      </c>
      <c r="F239" s="20" t="inlineStr">
        <is>
          <t>Montecinos Montecinos, Egon</t>
        </is>
      </c>
      <c r="G239" s="18" t="inlineStr">
        <is>
          <t>Egon</t>
        </is>
      </c>
      <c r="H239" s="18" t="inlineStr">
        <is>
          <t>Montecinos</t>
        </is>
      </c>
      <c r="I239" s="18" t="inlineStr">
        <is>
          <t>Montecinos</t>
        </is>
      </c>
      <c r="J239" s="15" t="inlineStr">
        <is>
          <t>PENDIENTE</t>
        </is>
      </c>
      <c r="K239" s="18" t="inlineStr">
        <is>
          <t>Rector Universidad Austral</t>
        </is>
      </c>
      <c r="L239" s="20" t="n"/>
      <c r="M239" s="21" t="inlineStr">
        <is>
          <t>VIP</t>
        </is>
      </c>
      <c r="N239" s="21">
        <f>IF(AND(UPPER($M239)="VIP",UPPER($J239)&lt;&gt;"NO",$F239&lt;&gt;""),"SI","NO")</f>
        <v/>
      </c>
      <c r="O239" s="21">
        <f>IF(UPPER($J239)="SI","🟢",IF(UPPER($J239)="NO","🔴","🟡"))</f>
        <v/>
      </c>
      <c r="P239" s="21" t="inlineStr">
        <is>
          <t>PENDIENTE POR ASIGNAR</t>
        </is>
      </c>
    </row>
    <row r="240" ht="18" customHeight="1">
      <c r="A240" s="17">
        <f>IF(COUNTA(C240:K240)=0,"",ROW()-1)</f>
        <v/>
      </c>
      <c r="B240" s="17">
        <f>IF($F240&lt;&gt;"",$A240,"")</f>
        <v/>
      </c>
      <c r="C240" s="18" t="inlineStr">
        <is>
          <t>ACADÉMICOS</t>
        </is>
      </c>
      <c r="D240" s="18" t="n"/>
      <c r="E240" s="19">
        <f>IF(UPPER($J240)="NO","",$M240)</f>
        <v/>
      </c>
      <c r="F240" s="20" t="inlineStr">
        <is>
          <t>Salas , Marcos</t>
        </is>
      </c>
      <c r="G240" s="18" t="inlineStr">
        <is>
          <t>Marcos</t>
        </is>
      </c>
      <c r="H240" s="18" t="inlineStr">
        <is>
          <t>Salas</t>
        </is>
      </c>
      <c r="I240" s="18" t="n"/>
      <c r="J240" s="11" t="inlineStr">
        <is>
          <t>SI</t>
        </is>
      </c>
      <c r="K240" s="18" t="inlineStr">
        <is>
          <t>Universidad Austral de Chile</t>
        </is>
      </c>
      <c r="L240" s="20" t="n"/>
      <c r="M240" s="21" t="inlineStr">
        <is>
          <t>LATERAL VIP</t>
        </is>
      </c>
      <c r="N240" s="21">
        <f>IF(AND(UPPER($M240)="VIP",UPPER($J240)&lt;&gt;"NO",$F240&lt;&gt;""),"SI","NO")</f>
        <v/>
      </c>
      <c r="O240" s="21">
        <f>IF(UPPER($J240)="SI","🟢",IF(UPPER($J240)="NO","🔴","🟡"))</f>
        <v/>
      </c>
      <c r="P240" s="21" t="inlineStr"/>
    </row>
    <row r="241" ht="18" customHeight="1">
      <c r="A241" s="17">
        <f>IF(COUNTA(C241:K241)=0,"",ROW()-1)</f>
        <v/>
      </c>
      <c r="B241" s="17">
        <f>IF($F241&lt;&gt;"",$A241,"")</f>
        <v/>
      </c>
      <c r="C241" s="20" t="inlineStr">
        <is>
          <t>ACADÉMICOS</t>
        </is>
      </c>
      <c r="D241" s="20" t="inlineStr">
        <is>
          <t>Rector</t>
        </is>
      </c>
      <c r="E241" s="21">
        <f>IF(UPPER($J241)="NO","",$M241)</f>
        <v/>
      </c>
      <c r="F241" s="20" t="inlineStr">
        <is>
          <t>Sepúlveda Carreño, Jacqueline</t>
        </is>
      </c>
      <c r="G241" s="20" t="inlineStr">
        <is>
          <t>Jacqueline</t>
        </is>
      </c>
      <c r="H241" s="20" t="inlineStr">
        <is>
          <t>Sepúlveda</t>
        </is>
      </c>
      <c r="I241" s="20" t="inlineStr">
        <is>
          <t>Carreño</t>
        </is>
      </c>
      <c r="J241" s="11" t="inlineStr">
        <is>
          <t>SI</t>
        </is>
      </c>
      <c r="K241" s="20" t="inlineStr">
        <is>
          <t>Rector Universidad de Concepción</t>
        </is>
      </c>
      <c r="L241" s="20" t="n"/>
      <c r="M241" s="21" t="inlineStr">
        <is>
          <t>VIP</t>
        </is>
      </c>
      <c r="N241" s="21">
        <f>IF(AND(UPPER($M241)="VIP",UPPER($J241)&lt;&gt;"NO",$F241&lt;&gt;""),"SI","NO")</f>
        <v/>
      </c>
      <c r="O241" s="21">
        <f>IF(UPPER($J241)="SI","🟢",IF(UPPER($J241)="NO","🔴","🟡"))</f>
        <v/>
      </c>
      <c r="P241" s="21" t="inlineStr">
        <is>
          <t>PENDIENTE POR ASIGNAR</t>
        </is>
      </c>
    </row>
    <row r="242" ht="18" customHeight="1">
      <c r="A242" s="17">
        <f>IF(COUNTA(C242:K242)=0,"",ROW()-1)</f>
        <v/>
      </c>
      <c r="B242" s="17">
        <f>IF($F242&lt;&gt;"",$A242,"")</f>
        <v/>
      </c>
      <c r="C242" s="20" t="inlineStr">
        <is>
          <t>ACADÉMICOS</t>
        </is>
      </c>
      <c r="D242" s="20" t="inlineStr">
        <is>
          <t>Rector</t>
        </is>
      </c>
      <c r="E242" s="21">
        <f>IF(UPPER($J242)="NO","",$M242)</f>
        <v/>
      </c>
      <c r="F242" s="20" t="inlineStr">
        <is>
          <t>Rodríguez Tastest, Andrea</t>
        </is>
      </c>
      <c r="G242" s="20" t="inlineStr">
        <is>
          <t>Andrea</t>
        </is>
      </c>
      <c r="H242" s="20" t="inlineStr">
        <is>
          <t>Rodríguez</t>
        </is>
      </c>
      <c r="I242" s="20" t="inlineStr">
        <is>
          <t>Tastest</t>
        </is>
      </c>
      <c r="J242" s="16" t="inlineStr">
        <is>
          <t>NO</t>
        </is>
      </c>
      <c r="K242" s="20" t="inlineStr">
        <is>
          <t>Vicerrectora Investigación y Desarrollo Universidad de Concepción</t>
        </is>
      </c>
      <c r="L242" s="20" t="n"/>
      <c r="M242" s="21" t="inlineStr">
        <is>
          <t>VIP</t>
        </is>
      </c>
      <c r="N242" s="21">
        <f>IF(AND(UPPER($M242)="VIP",UPPER($J242)&lt;&gt;"NO",$F242&lt;&gt;""),"SI","NO")</f>
        <v/>
      </c>
      <c r="O242" s="21">
        <f>IF(UPPER($J242)="SI","🟢",IF(UPPER($J242)="NO","🔴","🟡"))</f>
        <v/>
      </c>
      <c r="P242" s="21" t="inlineStr"/>
    </row>
    <row r="243" ht="18" customHeight="1">
      <c r="A243" s="17">
        <f>IF(COUNTA(C243:K243)=0,"",ROW()-1)</f>
        <v/>
      </c>
      <c r="B243" s="17">
        <f>IF($F243&lt;&gt;"",$A243,"")</f>
        <v/>
      </c>
      <c r="C243" s="18" t="inlineStr">
        <is>
          <t>ACADÉMICOS</t>
        </is>
      </c>
      <c r="D243" s="18" t="inlineStr">
        <is>
          <t>Rector</t>
        </is>
      </c>
      <c r="E243" s="19">
        <f>IF(UPPER($J243)="NO","",$M243)</f>
        <v/>
      </c>
      <c r="F243" s="20" t="inlineStr">
        <is>
          <t>Umaña Hermosilla, Benito</t>
        </is>
      </c>
      <c r="G243" s="18" t="inlineStr">
        <is>
          <t>Benito</t>
        </is>
      </c>
      <c r="H243" s="18" t="inlineStr">
        <is>
          <t>Umaña</t>
        </is>
      </c>
      <c r="I243" s="18" t="inlineStr">
        <is>
          <t>Hermosilla</t>
        </is>
      </c>
      <c r="J243" s="15" t="inlineStr">
        <is>
          <t>PENDIENTE</t>
        </is>
      </c>
      <c r="K243" s="18" t="inlineStr">
        <is>
          <t>Rector Universidad del Bío-Bío</t>
        </is>
      </c>
      <c r="L243" s="20" t="n"/>
      <c r="M243" s="21" t="inlineStr">
        <is>
          <t>VIP</t>
        </is>
      </c>
      <c r="N243" s="21">
        <f>IF(AND(UPPER($M243)="VIP",UPPER($J243)&lt;&gt;"NO",$F243&lt;&gt;""),"SI","NO")</f>
        <v/>
      </c>
      <c r="O243" s="21">
        <f>IF(UPPER($J243)="SI","🟢",IF(UPPER($J243)="NO","🔴","🟡"))</f>
        <v/>
      </c>
      <c r="P243" s="21" t="inlineStr">
        <is>
          <t>PENDIENTE POR ASIGNAR</t>
        </is>
      </c>
    </row>
    <row r="244" ht="18" customHeight="1">
      <c r="A244" s="17">
        <f>IF(COUNTA(C244:K244)=0,"",ROW()-1)</f>
        <v/>
      </c>
      <c r="B244" s="17">
        <f>IF($F244&lt;&gt;"",$A244,"")</f>
        <v/>
      </c>
      <c r="C244" s="18" t="inlineStr">
        <is>
          <t>ACADÉMICOS</t>
        </is>
      </c>
      <c r="D244" s="18" t="n"/>
      <c r="E244" s="19">
        <f>IF(UPPER($J244)="NO","",$M244)</f>
        <v/>
      </c>
      <c r="F244" s="20" t="inlineStr">
        <is>
          <t>Ulloa , Claudia</t>
        </is>
      </c>
      <c r="G244" s="18" t="inlineStr">
        <is>
          <t xml:space="preserve">Claudia </t>
        </is>
      </c>
      <c r="H244" s="18" t="inlineStr">
        <is>
          <t>Ulloa</t>
        </is>
      </c>
      <c r="I244" s="18" t="n"/>
      <c r="J244" s="11" t="inlineStr">
        <is>
          <t>SI</t>
        </is>
      </c>
      <c r="K244" s="18" t="inlineStr">
        <is>
          <t>Vicerrectora de Investigación y Desarrollo Universidad de Concepción</t>
        </is>
      </c>
      <c r="L244" s="20" t="n"/>
      <c r="M244" s="21" t="inlineStr">
        <is>
          <t>LATERAL VIP</t>
        </is>
      </c>
      <c r="N244" s="21">
        <f>IF(AND(UPPER($M244)="VIP",UPPER($J244)&lt;&gt;"NO",$F244&lt;&gt;""),"SI","NO")</f>
        <v/>
      </c>
      <c r="O244" s="21">
        <f>IF(UPPER($J244)="SI","🟢",IF(UPPER($J244)="NO","🔴","🟡"))</f>
        <v/>
      </c>
      <c r="P244" s="21" t="inlineStr"/>
    </row>
    <row r="245" ht="18" customHeight="1">
      <c r="A245" s="17">
        <f>IF(COUNTA(C245:K245)=0,"",ROW()-1)</f>
        <v/>
      </c>
      <c r="B245" s="17">
        <f>IF($F245&lt;&gt;"",$A245,"")</f>
        <v/>
      </c>
      <c r="C245" s="18" t="inlineStr">
        <is>
          <t>ACADÉMICOS</t>
        </is>
      </c>
      <c r="D245" s="18" t="n"/>
      <c r="E245" s="19">
        <f>IF(UPPER($J245)="NO","",$M245)</f>
        <v/>
      </c>
      <c r="F245" s="20" t="inlineStr">
        <is>
          <t>Fuentealba Arcos, Jorge</t>
        </is>
      </c>
      <c r="G245" s="18" t="inlineStr">
        <is>
          <t>Jorge</t>
        </is>
      </c>
      <c r="H245" s="18" t="inlineStr">
        <is>
          <t>Fuentealba</t>
        </is>
      </c>
      <c r="I245" s="18" t="inlineStr">
        <is>
          <t>Arcos</t>
        </is>
      </c>
      <c r="J245" s="11" t="inlineStr">
        <is>
          <t>SI</t>
        </is>
      </c>
      <c r="K245" s="18" t="inlineStr">
        <is>
          <t>Vicerrector de Relaciones Institucionales Universidad de Concepción</t>
        </is>
      </c>
      <c r="L245" s="20" t="n"/>
      <c r="M245" s="21" t="inlineStr">
        <is>
          <t>LATERAL VIP</t>
        </is>
      </c>
      <c r="N245" s="21">
        <f>IF(AND(UPPER($M245)="VIP",UPPER($J245)&lt;&gt;"NO",$F245&lt;&gt;""),"SI","NO")</f>
        <v/>
      </c>
      <c r="O245" s="21">
        <f>IF(UPPER($J245)="SI","🟢",IF(UPPER($J245)="NO","🔴","🟡"))</f>
        <v/>
      </c>
      <c r="P245" s="21" t="inlineStr"/>
    </row>
    <row r="246" ht="18" customHeight="1">
      <c r="A246" s="17">
        <f>IF(COUNTA(C246:K246)=0,"",ROW()-1)</f>
        <v/>
      </c>
      <c r="B246" s="17">
        <f>IF($F246&lt;&gt;"",$A246,"")</f>
        <v/>
      </c>
      <c r="C246" s="20" t="inlineStr">
        <is>
          <t>ACADÉMICOS</t>
        </is>
      </c>
      <c r="D246" s="20" t="inlineStr">
        <is>
          <t>Rector</t>
        </is>
      </c>
      <c r="E246" s="21">
        <f>IF(UPPER($J246)="NO","",$M246)</f>
        <v/>
      </c>
      <c r="F246" s="20" t="inlineStr">
        <is>
          <t>Sepulveda Carrasco, Roger</t>
        </is>
      </c>
      <c r="G246" s="20" t="inlineStr">
        <is>
          <t>Roger</t>
        </is>
      </c>
      <c r="H246" s="20" t="inlineStr">
        <is>
          <t>Sepulveda</t>
        </is>
      </c>
      <c r="I246" s="20" t="inlineStr">
        <is>
          <t>Carrasco</t>
        </is>
      </c>
      <c r="J246" s="15" t="inlineStr">
        <is>
          <t>PENDIENTE</t>
        </is>
      </c>
      <c r="K246" s="20" t="inlineStr">
        <is>
          <t>Rector Universidad Santo Tomás</t>
        </is>
      </c>
      <c r="L246" s="20" t="n"/>
      <c r="M246" s="21" t="inlineStr">
        <is>
          <t>VIP</t>
        </is>
      </c>
      <c r="N246" s="21">
        <f>IF(AND(UPPER($M246)="VIP",UPPER($J246)&lt;&gt;"NO",$F246&lt;&gt;""),"SI","NO")</f>
        <v/>
      </c>
      <c r="O246" s="21">
        <f>IF(UPPER($J246)="SI","🟢",IF(UPPER($J246)="NO","🔴","🟡"))</f>
        <v/>
      </c>
      <c r="P246" s="21" t="inlineStr">
        <is>
          <t>PENDIENTE POR ASIGNAR</t>
        </is>
      </c>
    </row>
    <row r="247" ht="18" customHeight="1">
      <c r="A247" s="17">
        <f>IF(COUNTA(C247:K247)=0,"",ROW()-1)</f>
        <v/>
      </c>
      <c r="B247" s="17">
        <f>IF($F247&lt;&gt;"",$A247,"")</f>
        <v/>
      </c>
      <c r="C247" s="18" t="inlineStr">
        <is>
          <t>ACADÉMICOS</t>
        </is>
      </c>
      <c r="D247" s="18" t="inlineStr">
        <is>
          <t>Rector</t>
        </is>
      </c>
      <c r="E247" s="19">
        <f>IF(UPPER($J247)="NO","",$M247)</f>
        <v/>
      </c>
      <c r="F247" s="20" t="inlineStr">
        <is>
          <t>Valdés Lafontaine, Federico</t>
        </is>
      </c>
      <c r="G247" s="18" t="inlineStr">
        <is>
          <t>Federico</t>
        </is>
      </c>
      <c r="H247" s="18" t="inlineStr">
        <is>
          <t>Valdés</t>
        </is>
      </c>
      <c r="I247" s="18" t="inlineStr">
        <is>
          <t>Lafontaine</t>
        </is>
      </c>
      <c r="J247" s="15" t="inlineStr">
        <is>
          <t>PENDIENTE</t>
        </is>
      </c>
      <c r="K247" s="18" t="inlineStr">
        <is>
          <t>Rector U.D.D. Sede Concepción</t>
        </is>
      </c>
      <c r="L247" s="20" t="n"/>
      <c r="M247" s="21" t="inlineStr">
        <is>
          <t>VIP</t>
        </is>
      </c>
      <c r="N247" s="21">
        <f>IF(AND(UPPER($M247)="VIP",UPPER($J247)&lt;&gt;"NO",$F247&lt;&gt;""),"SI","NO")</f>
        <v/>
      </c>
      <c r="O247" s="21">
        <f>IF(UPPER($J247)="SI","🟢",IF(UPPER($J247)="NO","🔴","🟡"))</f>
        <v/>
      </c>
      <c r="P247" s="21" t="inlineStr">
        <is>
          <t>PENDIENTE POR ASIGNAR</t>
        </is>
      </c>
    </row>
    <row r="248" ht="18" customHeight="1">
      <c r="A248" s="17">
        <f>IF(COUNTA(C248:K248)=0,"",ROW()-1)</f>
        <v/>
      </c>
      <c r="B248" s="17">
        <f>IF($F248&lt;&gt;"",$A248,"")</f>
        <v/>
      </c>
      <c r="C248" s="18" t="inlineStr">
        <is>
          <t>ACADÉMICOS</t>
        </is>
      </c>
      <c r="D248" s="18" t="inlineStr">
        <is>
          <t>Rector</t>
        </is>
      </c>
      <c r="E248" s="19">
        <f>IF(UPPER($J248)="NO","",$M248)</f>
        <v/>
      </c>
      <c r="F248" s="20" t="inlineStr">
        <is>
          <t>Jofré Manieu, Florencia</t>
        </is>
      </c>
      <c r="G248" s="18" t="inlineStr">
        <is>
          <t>Florencia</t>
        </is>
      </c>
      <c r="H248" s="18" t="inlineStr">
        <is>
          <t>Jofré</t>
        </is>
      </c>
      <c r="I248" s="18" t="inlineStr">
        <is>
          <t>Manieu</t>
        </is>
      </c>
      <c r="J248" s="16" t="inlineStr">
        <is>
          <t>NO</t>
        </is>
      </c>
      <c r="K248" s="18" t="inlineStr">
        <is>
          <t>Vicerrectora Académica U.D.D.</t>
        </is>
      </c>
      <c r="L248" s="20" t="n"/>
      <c r="M248" s="21" t="n"/>
      <c r="N248" s="21">
        <f>IF(AND(UPPER($M248)="VIP",UPPER($J248)&lt;&gt;"NO",$F248&lt;&gt;""),"SI","NO")</f>
        <v/>
      </c>
      <c r="O248" s="21">
        <f>IF(UPPER($J248)="SI","🟢",IF(UPPER($J248)="NO","🔴","🟡"))</f>
        <v/>
      </c>
      <c r="P248" s="21" t="inlineStr"/>
    </row>
    <row r="249" ht="18" customHeight="1">
      <c r="A249" s="17">
        <f>IF(COUNTA(C249:K249)=0,"",ROW()-1)</f>
        <v/>
      </c>
      <c r="B249" s="17">
        <f>IF($F249&lt;&gt;"",$A249,"")</f>
        <v/>
      </c>
      <c r="C249" s="18" t="inlineStr">
        <is>
          <t>ACADÉMICOS</t>
        </is>
      </c>
      <c r="D249" s="18" t="inlineStr">
        <is>
          <t>Señor</t>
        </is>
      </c>
      <c r="E249" s="19">
        <f>IF(UPPER($J249)="NO","",$M249)</f>
        <v/>
      </c>
      <c r="F249" s="20" t="inlineStr">
        <is>
          <t>Silva Riquelme, Pedro</t>
        </is>
      </c>
      <c r="G249" s="18" t="inlineStr">
        <is>
          <t>Pedro</t>
        </is>
      </c>
      <c r="H249" s="18" t="inlineStr">
        <is>
          <t>Silva</t>
        </is>
      </c>
      <c r="I249" s="18" t="inlineStr">
        <is>
          <t>Riquelme</t>
        </is>
      </c>
      <c r="J249" s="11" t="inlineStr">
        <is>
          <t>SI</t>
        </is>
      </c>
      <c r="K249" s="18" t="inlineStr">
        <is>
          <t>Director Vinculación con el Medio UDD</t>
        </is>
      </c>
      <c r="L249" s="20" t="n"/>
      <c r="M249" s="21" t="inlineStr">
        <is>
          <t>LATERAL VIP</t>
        </is>
      </c>
      <c r="N249" s="21">
        <f>IF(AND(UPPER($M249)="VIP",UPPER($J249)&lt;&gt;"NO",$F249&lt;&gt;""),"SI","NO")</f>
        <v/>
      </c>
      <c r="O249" s="21">
        <f>IF(UPPER($J249)="SI","🟢",IF(UPPER($J249)="NO","🔴","🟡"))</f>
        <v/>
      </c>
      <c r="P249" s="21" t="inlineStr"/>
    </row>
    <row r="250" ht="18" customHeight="1">
      <c r="A250" s="17">
        <f>IF(COUNTA(C250:K250)=0,"",ROW()-1)</f>
        <v/>
      </c>
      <c r="B250" s="17">
        <f>IF($F250&lt;&gt;"",$A250,"")</f>
        <v/>
      </c>
      <c r="C250" s="20" t="inlineStr">
        <is>
          <t>ACADÉMICOS</t>
        </is>
      </c>
      <c r="D250" s="20" t="inlineStr">
        <is>
          <t>Rector</t>
        </is>
      </c>
      <c r="E250" s="21">
        <f>IF(UPPER($J250)="NO","",$M250)</f>
        <v/>
      </c>
      <c r="F250" s="20" t="inlineStr">
        <is>
          <t>Mellado Cid, Cristhian</t>
        </is>
      </c>
      <c r="G250" s="20" t="inlineStr">
        <is>
          <t>Cristhian</t>
        </is>
      </c>
      <c r="H250" s="20" t="inlineStr">
        <is>
          <t>Mellado</t>
        </is>
      </c>
      <c r="I250" s="20" t="inlineStr">
        <is>
          <t>Cid</t>
        </is>
      </c>
      <c r="J250" s="15" t="inlineStr">
        <is>
          <t>PENDIENTE</t>
        </is>
      </c>
      <c r="K250" s="20" t="inlineStr">
        <is>
          <t>Rector Universidad Católica de la Santísima Concepción</t>
        </is>
      </c>
      <c r="L250" s="20" t="n"/>
      <c r="M250" s="21" t="inlineStr">
        <is>
          <t>VIP</t>
        </is>
      </c>
      <c r="N250" s="21">
        <f>IF(AND(UPPER($M250)="VIP",UPPER($J250)&lt;&gt;"NO",$F250&lt;&gt;""),"SI","NO")</f>
        <v/>
      </c>
      <c r="O250" s="21">
        <f>IF(UPPER($J250)="SI","🟢",IF(UPPER($J250)="NO","🔴","🟡"))</f>
        <v/>
      </c>
      <c r="P250" s="21" t="inlineStr">
        <is>
          <t>PENDIENTE POR ASIGNAR</t>
        </is>
      </c>
    </row>
    <row r="251" ht="18" customHeight="1">
      <c r="A251" s="17">
        <f>IF(COUNTA(C251:K251)=0,"",ROW()-1)</f>
        <v/>
      </c>
      <c r="B251" s="17">
        <f>IF($F251&lt;&gt;"",$A251,"")</f>
        <v/>
      </c>
      <c r="C251" s="18" t="inlineStr">
        <is>
          <t>ACADÉMICOS</t>
        </is>
      </c>
      <c r="D251" s="18" t="inlineStr">
        <is>
          <t>Rector</t>
        </is>
      </c>
      <c r="E251" s="19">
        <f>IF(UPPER($J251)="NO","",$M251)</f>
        <v/>
      </c>
      <c r="F251" s="20" t="inlineStr">
        <is>
          <t>Concha Navalón, Claudio</t>
        </is>
      </c>
      <c r="G251" s="18" t="inlineStr">
        <is>
          <t>Claudio</t>
        </is>
      </c>
      <c r="H251" s="18" t="inlineStr">
        <is>
          <t>Concha</t>
        </is>
      </c>
      <c r="I251" s="18" t="inlineStr">
        <is>
          <t>Navalón</t>
        </is>
      </c>
      <c r="J251" s="15" t="inlineStr">
        <is>
          <t>PENDIENTE</t>
        </is>
      </c>
      <c r="K251" s="18" t="inlineStr">
        <is>
          <t>Vicerrector Universidad San Sebastián</t>
        </is>
      </c>
      <c r="L251" s="20" t="n"/>
      <c r="M251" s="21" t="inlineStr">
        <is>
          <t>VIP</t>
        </is>
      </c>
      <c r="N251" s="21">
        <f>IF(AND(UPPER($M251)="VIP",UPPER($J251)&lt;&gt;"NO",$F251&lt;&gt;""),"SI","NO")</f>
        <v/>
      </c>
      <c r="O251" s="21">
        <f>IF(UPPER($J251)="SI","🟢",IF(UPPER($J251)="NO","🔴","🟡"))</f>
        <v/>
      </c>
      <c r="P251" s="21" t="inlineStr">
        <is>
          <t>PENDIENTE POR ASIGNAR</t>
        </is>
      </c>
    </row>
    <row r="252" ht="18" customHeight="1">
      <c r="A252" s="17">
        <f>IF(COUNTA(C252:K252)=0,"",ROW()-1)</f>
        <v/>
      </c>
      <c r="B252" s="17">
        <f>IF($F252&lt;&gt;"",$A252,"")</f>
        <v/>
      </c>
      <c r="C252" s="18" t="inlineStr">
        <is>
          <t>ACADÉMICOS</t>
        </is>
      </c>
      <c r="D252" s="18" t="n"/>
      <c r="E252" s="19">
        <f>IF(UPPER($J252)="NO","",$M252)</f>
        <v/>
      </c>
      <c r="F252" s="20" t="inlineStr">
        <is>
          <t>Rodríguez Pérez, José</t>
        </is>
      </c>
      <c r="G252" s="18" t="inlineStr">
        <is>
          <t>José</t>
        </is>
      </c>
      <c r="H252" s="18" t="inlineStr">
        <is>
          <t>Rodríguez</t>
        </is>
      </c>
      <c r="I252" s="18" t="inlineStr">
        <is>
          <t>Pérez</t>
        </is>
      </c>
      <c r="J252" s="15" t="inlineStr">
        <is>
          <t>PENDIENTE</t>
        </is>
      </c>
      <c r="K252" s="18" t="inlineStr">
        <is>
          <t>Universidad San Sebastían</t>
        </is>
      </c>
      <c r="L252" s="20" t="n"/>
      <c r="M252" s="21" t="inlineStr">
        <is>
          <t>LATERAL VIP</t>
        </is>
      </c>
      <c r="N252" s="21">
        <f>IF(AND(UPPER($M252)="VIP",UPPER($J252)&lt;&gt;"NO",$F252&lt;&gt;""),"SI","NO")</f>
        <v/>
      </c>
      <c r="O252" s="21">
        <f>IF(UPPER($J252)="SI","🟢",IF(UPPER($J252)="NO","🔴","🟡"))</f>
        <v/>
      </c>
      <c r="P252" s="21" t="inlineStr"/>
    </row>
    <row r="253" ht="18" customHeight="1">
      <c r="A253" s="17">
        <f>IF(COUNTA(C253:K253)=0,"",ROW()-1)</f>
        <v/>
      </c>
      <c r="B253" s="17">
        <f>IF($F253&lt;&gt;"",$A253,"")</f>
        <v/>
      </c>
      <c r="C253" s="20" t="inlineStr">
        <is>
          <t>ACADÉMICOS</t>
        </is>
      </c>
      <c r="D253" s="20" t="inlineStr">
        <is>
          <t>Rector</t>
        </is>
      </c>
      <c r="E253" s="21">
        <f>IF(UPPER($J253)="NO","",$M253)</f>
        <v/>
      </c>
      <c r="F253" s="20" t="inlineStr">
        <is>
          <t>Monks Ruiz, Henry</t>
        </is>
      </c>
      <c r="G253" s="20" t="inlineStr">
        <is>
          <t>Henry</t>
        </is>
      </c>
      <c r="H253" s="20" t="inlineStr">
        <is>
          <t>Monks</t>
        </is>
      </c>
      <c r="I253" s="20" t="inlineStr">
        <is>
          <t>Ruiz</t>
        </is>
      </c>
      <c r="J253" s="15" t="inlineStr">
        <is>
          <t>PENDIENTE</t>
        </is>
      </c>
      <c r="K253" s="20" t="inlineStr">
        <is>
          <t>Vicerrector Inacap</t>
        </is>
      </c>
      <c r="L253" s="20" t="n"/>
      <c r="M253" s="21" t="inlineStr">
        <is>
          <t>VIP</t>
        </is>
      </c>
      <c r="N253" s="21">
        <f>IF(AND(UPPER($M253)="VIP",UPPER($J253)&lt;&gt;"NO",$F253&lt;&gt;""),"SI","NO")</f>
        <v/>
      </c>
      <c r="O253" s="21">
        <f>IF(UPPER($J253)="SI","🟢",IF(UPPER($J253)="NO","🔴","🟡"))</f>
        <v/>
      </c>
      <c r="P253" s="21" t="inlineStr">
        <is>
          <t>PENDIENTE POR ASIGNAR</t>
        </is>
      </c>
    </row>
    <row r="254" ht="18" customHeight="1">
      <c r="A254" s="17">
        <f>IF(COUNTA(C254:K254)=0,"",ROW()-1)</f>
        <v/>
      </c>
      <c r="B254" s="17">
        <f>IF($F254&lt;&gt;"",$A254,"")</f>
        <v/>
      </c>
      <c r="C254" s="18" t="inlineStr">
        <is>
          <t>ACADÉMICOS</t>
        </is>
      </c>
      <c r="D254" s="18" t="inlineStr">
        <is>
          <t>Rector</t>
        </is>
      </c>
      <c r="E254" s="19">
        <f>IF(UPPER($J254)="NO","",$M254)</f>
        <v/>
      </c>
      <c r="F254" s="20" t="inlineStr">
        <is>
          <t>Gonzälez Correa, Carlos</t>
        </is>
      </c>
      <c r="G254" s="18" t="inlineStr">
        <is>
          <t>Carlos</t>
        </is>
      </c>
      <c r="H254" s="18" t="inlineStr">
        <is>
          <t>Gonzälez</t>
        </is>
      </c>
      <c r="I254" s="18" t="inlineStr">
        <is>
          <t>Correa</t>
        </is>
      </c>
      <c r="J254" s="15" t="inlineStr">
        <is>
          <t>PENDIENTE</t>
        </is>
      </c>
      <c r="K254" s="18" t="inlineStr">
        <is>
          <t>Vicerrector Universidad Andrés Bello</t>
        </is>
      </c>
      <c r="L254" s="20" t="n"/>
      <c r="M254" s="21" t="inlineStr">
        <is>
          <t>VIP</t>
        </is>
      </c>
      <c r="N254" s="21">
        <f>IF(AND(UPPER($M254)="VIP",UPPER($J254)&lt;&gt;"NO",$F254&lt;&gt;""),"SI","NO")</f>
        <v/>
      </c>
      <c r="O254" s="21">
        <f>IF(UPPER($J254)="SI","🟢",IF(UPPER($J254)="NO","🔴","🟡"))</f>
        <v/>
      </c>
      <c r="P254" s="21" t="inlineStr">
        <is>
          <t>PENDIENTE POR ASIGNAR</t>
        </is>
      </c>
    </row>
    <row r="255" ht="18" customHeight="1">
      <c r="A255" s="17">
        <f>IF(COUNTA(C255:K255)=0,"",ROW()-1)</f>
        <v/>
      </c>
      <c r="B255" s="17">
        <f>IF($F255&lt;&gt;"",$A255,"")</f>
        <v/>
      </c>
      <c r="C255" s="18" t="inlineStr">
        <is>
          <t>ACADÉMICOS</t>
        </is>
      </c>
      <c r="D255" s="18" t="inlineStr">
        <is>
          <t>Señor</t>
        </is>
      </c>
      <c r="E255" s="19">
        <f>IF(UPPER($J255)="NO","",$M255)</f>
        <v/>
      </c>
      <c r="F255" s="20" t="inlineStr">
        <is>
          <t>Carpinelli , Jorge</t>
        </is>
      </c>
      <c r="G255" s="18" t="inlineStr">
        <is>
          <t>Jorge</t>
        </is>
      </c>
      <c r="H255" s="18" t="inlineStr">
        <is>
          <t>Carpinelli</t>
        </is>
      </c>
      <c r="I255" s="18" t="n"/>
      <c r="J255" s="11" t="inlineStr">
        <is>
          <t>SI</t>
        </is>
      </c>
      <c r="K255" s="18" t="inlineStr">
        <is>
          <t>Director de Innovación y Transferencia Tecnológica Universidad Andrés Bello</t>
        </is>
      </c>
      <c r="L255" s="20" t="n"/>
      <c r="M255" s="21" t="inlineStr">
        <is>
          <t>LATERAL VIP</t>
        </is>
      </c>
      <c r="N255" s="21">
        <f>IF(AND(UPPER($M255)="VIP",UPPER($J255)&lt;&gt;"NO",$F255&lt;&gt;""),"SI","NO")</f>
        <v/>
      </c>
      <c r="O255" s="21">
        <f>IF(UPPER($J255)="SI","🟢",IF(UPPER($J255)="NO","🔴","🟡"))</f>
        <v/>
      </c>
      <c r="P255" s="21" t="inlineStr"/>
    </row>
    <row r="256" ht="18" customHeight="1">
      <c r="A256" s="17">
        <f>IF(COUNTA(C256:K256)=0,"",ROW()-1)</f>
        <v/>
      </c>
      <c r="B256" s="17">
        <f>IF($F256&lt;&gt;"",$A256,"")</f>
        <v/>
      </c>
      <c r="C256" s="20" t="inlineStr">
        <is>
          <t>ACADÉMICOS</t>
        </is>
      </c>
      <c r="D256" s="20" t="inlineStr">
        <is>
          <t>Señora</t>
        </is>
      </c>
      <c r="E256" s="21">
        <f>IF(UPPER($J256)="NO","",$M256)</f>
        <v/>
      </c>
      <c r="F256" s="20" t="inlineStr">
        <is>
          <t>Hormazábal Poblete, Paz</t>
        </is>
      </c>
      <c r="G256" s="20" t="inlineStr">
        <is>
          <t>Paz</t>
        </is>
      </c>
      <c r="H256" s="20" t="inlineStr">
        <is>
          <t>Hormazábal</t>
        </is>
      </c>
      <c r="I256" s="20" t="inlineStr">
        <is>
          <t xml:space="preserve">Poblete </t>
        </is>
      </c>
      <c r="J256" s="11" t="inlineStr">
        <is>
          <t>SI</t>
        </is>
      </c>
      <c r="K256" s="20" t="inlineStr">
        <is>
          <t>Vicerrectora Universidad de Las Américas sede Concepción - Vicepresidenta CIDERE Biobio</t>
        </is>
      </c>
      <c r="L256" s="20" t="n"/>
      <c r="M256" s="21" t="inlineStr">
        <is>
          <t>VIP</t>
        </is>
      </c>
      <c r="N256" s="21">
        <f>IF(AND(UPPER($M256)="VIP",UPPER($J256)&lt;&gt;"NO",$F256&lt;&gt;""),"SI","NO")</f>
        <v/>
      </c>
      <c r="O256" s="21">
        <f>IF(UPPER($J256)="SI","🟢",IF(UPPER($J256)="NO","🔴","🟡"))</f>
        <v/>
      </c>
      <c r="P256" s="21" t="inlineStr">
        <is>
          <t>PENDIENTE POR ASIGNAR</t>
        </is>
      </c>
    </row>
    <row r="257" ht="18" customHeight="1">
      <c r="A257" s="17">
        <f>IF(COUNTA(C257:K257)=0,"",ROW()-1)</f>
        <v/>
      </c>
      <c r="B257" s="17">
        <f>IF($F257&lt;&gt;"",$A257,"")</f>
        <v/>
      </c>
      <c r="C257" s="18" t="inlineStr">
        <is>
          <t>ACADÉMICOS</t>
        </is>
      </c>
      <c r="D257" s="18" t="inlineStr">
        <is>
          <t>Rector</t>
        </is>
      </c>
      <c r="E257" s="19">
        <f>IF(UPPER($J257)="NO","",$M257)</f>
        <v/>
      </c>
      <c r="F257" s="20" t="inlineStr">
        <is>
          <t>Ruz Heredia, Gonzalo</t>
        </is>
      </c>
      <c r="G257" s="18" t="inlineStr">
        <is>
          <t>Gonzalo</t>
        </is>
      </c>
      <c r="H257" s="18" t="inlineStr">
        <is>
          <t>Ruz</t>
        </is>
      </c>
      <c r="I257" s="18" t="inlineStr">
        <is>
          <t>Heredia</t>
        </is>
      </c>
      <c r="J257" s="11" t="inlineStr">
        <is>
          <t>SI</t>
        </is>
      </c>
      <c r="K257" s="18" t="inlineStr">
        <is>
          <t>Director Data Science UAI</t>
        </is>
      </c>
      <c r="L257" s="20" t="n"/>
      <c r="M257" s="21" t="inlineStr">
        <is>
          <t>LATERAL VIP</t>
        </is>
      </c>
      <c r="N257" s="21">
        <f>IF(AND(UPPER($M257)="VIP",UPPER($J257)&lt;&gt;"NO",$F257&lt;&gt;""),"SI","NO")</f>
        <v/>
      </c>
      <c r="O257" s="21">
        <f>IF(UPPER($J257)="SI","🟢",IF(UPPER($J257)="NO","🔴","🟡"))</f>
        <v/>
      </c>
      <c r="P257" s="21" t="inlineStr"/>
    </row>
    <row r="258" ht="18" customHeight="1">
      <c r="A258" s="17">
        <f>IF(COUNTA(C258:K258)=0,"",ROW()-1)</f>
        <v/>
      </c>
      <c r="B258" s="17">
        <f>IF($F258&lt;&gt;"",$A258,"")</f>
        <v/>
      </c>
      <c r="C258" s="18" t="inlineStr">
        <is>
          <t>ACADÉMICOS</t>
        </is>
      </c>
      <c r="D258" s="18" t="inlineStr">
        <is>
          <t>Rector</t>
        </is>
      </c>
      <c r="E258" s="19">
        <f>IF(UPPER($J258)="NO","",$M258)</f>
        <v/>
      </c>
      <c r="F258" s="20" t="inlineStr">
        <is>
          <t>Goles Chacc, Eric</t>
        </is>
      </c>
      <c r="G258" s="18" t="inlineStr">
        <is>
          <t>Eric</t>
        </is>
      </c>
      <c r="H258" s="18" t="inlineStr">
        <is>
          <t>Goles</t>
        </is>
      </c>
      <c r="I258" s="18" t="inlineStr">
        <is>
          <t>Chacc</t>
        </is>
      </c>
      <c r="J258" s="15" t="inlineStr">
        <is>
          <t>PENDIENTE</t>
        </is>
      </c>
      <c r="K258" s="18" t="inlineStr">
        <is>
          <t>Director Sistemas Complejos UAI</t>
        </is>
      </c>
      <c r="L258" s="20" t="n"/>
      <c r="M258" s="21" t="inlineStr">
        <is>
          <t>LATERAL VIP</t>
        </is>
      </c>
      <c r="N258" s="21">
        <f>IF(AND(UPPER($M258)="VIP",UPPER($J258)&lt;&gt;"NO",$F258&lt;&gt;""),"SI","NO")</f>
        <v/>
      </c>
      <c r="O258" s="21">
        <f>IF(UPPER($J258)="SI","🟢",IF(UPPER($J258)="NO","🔴","🟡"))</f>
        <v/>
      </c>
      <c r="P258" s="21" t="inlineStr"/>
    </row>
    <row r="259" ht="18" customFormat="1" customHeight="1" s="5">
      <c r="A259" s="17">
        <f>IF(COUNTA(C259:K259)=0,"",ROW()-1)</f>
        <v/>
      </c>
      <c r="B259" s="17">
        <f>IF($F259&lt;&gt;"",$A259,"")</f>
        <v/>
      </c>
      <c r="C259" s="20" t="inlineStr">
        <is>
          <t>ACADÉMICOS</t>
        </is>
      </c>
      <c r="D259" s="20" t="n"/>
      <c r="E259" s="21">
        <f>IF(UPPER($J259)="NO","",$M259)</f>
        <v/>
      </c>
      <c r="F259" s="20" t="inlineStr">
        <is>
          <t>Vargas Riquelme, Cristián</t>
        </is>
      </c>
      <c r="G259" s="20" t="inlineStr">
        <is>
          <t>Cristián</t>
        </is>
      </c>
      <c r="H259" s="20" t="inlineStr">
        <is>
          <t>Vargas</t>
        </is>
      </c>
      <c r="I259" s="20" t="inlineStr">
        <is>
          <t>Riquelme</t>
        </is>
      </c>
      <c r="J259" s="15" t="inlineStr">
        <is>
          <t>PENDIENTE</t>
        </is>
      </c>
      <c r="K259" s="20" t="inlineStr">
        <is>
          <t>Decano Facultad de Ingenieria de la Universidad de Santiago</t>
        </is>
      </c>
      <c r="L259" s="20" t="n"/>
      <c r="M259" s="21" t="inlineStr">
        <is>
          <t>LATERAL VIP</t>
        </is>
      </c>
      <c r="N259" s="21">
        <f>IF(AND(UPPER($M259)="VIP",UPPER($J259)&lt;&gt;"NO",$F259&lt;&gt;""),"SI","NO")</f>
        <v/>
      </c>
      <c r="O259" s="21">
        <f>IF(UPPER($J259)="SI","🟢",IF(UPPER($J259)="NO","🔴","🟡"))</f>
        <v/>
      </c>
      <c r="P259" s="21" t="inlineStr"/>
    </row>
    <row r="260" ht="18" customHeight="1">
      <c r="A260" s="17">
        <f>IF(COUNTA(C260:K260)=0,"",ROW()-1)</f>
        <v/>
      </c>
      <c r="B260" s="17">
        <f>IF($F260&lt;&gt;"",$A260,"")</f>
        <v/>
      </c>
      <c r="C260" s="22" t="inlineStr">
        <is>
          <t>MADRINA</t>
        </is>
      </c>
      <c r="D260" s="22" t="inlineStr">
        <is>
          <t>Presidente</t>
        </is>
      </c>
      <c r="E260" s="23">
        <f>IF(UPPER($J260)="NO","",$M260)</f>
        <v/>
      </c>
      <c r="F260" s="20" t="inlineStr">
        <is>
          <t>Paulmann , Holger</t>
        </is>
      </c>
      <c r="G260" s="22" t="inlineStr">
        <is>
          <t>Holger</t>
        </is>
      </c>
      <c r="H260" s="22" t="inlineStr">
        <is>
          <t>Paulmann</t>
        </is>
      </c>
      <c r="I260" s="22" t="n"/>
      <c r="J260" s="15" t="inlineStr">
        <is>
          <t>PENDIENTE</t>
        </is>
      </c>
      <c r="K260" s="22" t="inlineStr">
        <is>
          <t>Presidente ICARE</t>
        </is>
      </c>
      <c r="L260" s="20" t="n"/>
      <c r="M260" s="21" t="inlineStr">
        <is>
          <t>VIP</t>
        </is>
      </c>
      <c r="N260" s="21">
        <f>IF(AND(UPPER($M260)="VIP",UPPER($J260)&lt;&gt;"NO",$F260&lt;&gt;""),"SI","NO")</f>
        <v/>
      </c>
      <c r="O260" s="21">
        <f>IF(UPPER($J260)="SI","🟢",IF(UPPER($J260)="NO","🔴","🟡"))</f>
        <v/>
      </c>
      <c r="P260" s="21" t="inlineStr">
        <is>
          <t>PENDIENTE POR ASIGNAR</t>
        </is>
      </c>
    </row>
    <row r="261" ht="18" customHeight="1">
      <c r="A261" s="17">
        <f>IF(COUNTA(C261:K261)=0,"",ROW()-1)</f>
        <v/>
      </c>
      <c r="B261" s="17">
        <f>IF($F261&lt;&gt;"",$A261,"")</f>
        <v/>
      </c>
      <c r="C261" s="13" t="inlineStr">
        <is>
          <t>MADRINA</t>
        </is>
      </c>
      <c r="D261" s="20" t="n"/>
      <c r="E261" s="21">
        <f>IF(UPPER($J261)="NO","",$M261)</f>
        <v/>
      </c>
      <c r="F261" s="20" t="inlineStr">
        <is>
          <t>Álvarez P., Mónica</t>
        </is>
      </c>
      <c r="G261" s="20" t="inlineStr">
        <is>
          <t>Mónica</t>
        </is>
      </c>
      <c r="H261" s="20" t="inlineStr">
        <is>
          <t>Álvarez</t>
        </is>
      </c>
      <c r="I261" s="20" t="inlineStr">
        <is>
          <t>P.</t>
        </is>
      </c>
      <c r="J261" s="15" t="inlineStr">
        <is>
          <t>PENDIENTE</t>
        </is>
      </c>
      <c r="K261" s="20" t="inlineStr">
        <is>
          <t>Vicepresidenta ICARE</t>
        </is>
      </c>
      <c r="L261" s="20" t="n"/>
      <c r="M261" s="21" t="inlineStr">
        <is>
          <t>VIP</t>
        </is>
      </c>
      <c r="N261" s="21">
        <f>IF(AND(UPPER($M261)="VIP",UPPER($J261)&lt;&gt;"NO",$F261&lt;&gt;""),"SI","NO")</f>
        <v/>
      </c>
      <c r="O261" s="21">
        <f>IF(UPPER($J261)="SI","🟢",IF(UPPER($J261)="NO","🔴","🟡"))</f>
        <v/>
      </c>
      <c r="P261" s="21" t="inlineStr">
        <is>
          <t>PENDIENTE POR ASIGNAR</t>
        </is>
      </c>
    </row>
    <row r="262" ht="18" customHeight="1">
      <c r="A262" s="17">
        <f>IF(COUNTA(C262:K262)=0,"",ROW()-1)</f>
        <v/>
      </c>
      <c r="B262" s="17">
        <f>IF($F262&lt;&gt;"",$A262,"")</f>
        <v/>
      </c>
      <c r="C262" s="22" t="inlineStr">
        <is>
          <t>MADRINA</t>
        </is>
      </c>
      <c r="D262" s="22" t="inlineStr">
        <is>
          <t>Rector</t>
        </is>
      </c>
      <c r="E262" s="23">
        <f>IF(UPPER($J262)="NO","",$M262)</f>
        <v/>
      </c>
      <c r="F262" s="20" t="inlineStr">
        <is>
          <t>Corona S., Renzo</t>
        </is>
      </c>
      <c r="G262" s="22" t="inlineStr">
        <is>
          <t>Renzo</t>
        </is>
      </c>
      <c r="H262" s="22" t="inlineStr">
        <is>
          <t>Corona</t>
        </is>
      </c>
      <c r="I262" s="22" t="inlineStr">
        <is>
          <t>S.</t>
        </is>
      </c>
      <c r="J262" s="15" t="inlineStr">
        <is>
          <t>PENDIENTE</t>
        </is>
      </c>
      <c r="K262" s="22" t="inlineStr">
        <is>
          <t>Director Tesorero ICARE</t>
        </is>
      </c>
      <c r="L262" s="20" t="n"/>
      <c r="M262" s="21" t="inlineStr">
        <is>
          <t>VIP</t>
        </is>
      </c>
      <c r="N262" s="21">
        <f>IF(AND(UPPER($M262)="VIP",UPPER($J262)&lt;&gt;"NO",$F262&lt;&gt;""),"SI","NO")</f>
        <v/>
      </c>
      <c r="O262" s="21">
        <f>IF(UPPER($J262)="SI","🟢",IF(UPPER($J262)="NO","🔴","🟡"))</f>
        <v/>
      </c>
      <c r="P262" s="21" t="inlineStr">
        <is>
          <t>PENDIENTE POR ASIGNAR</t>
        </is>
      </c>
    </row>
    <row r="263" ht="18" customHeight="1">
      <c r="A263" s="17">
        <f>IF(COUNTA(C263:K263)=0,"",ROW()-1)</f>
        <v/>
      </c>
      <c r="B263" s="17">
        <f>IF($F263&lt;&gt;"",$A263,"")</f>
        <v/>
      </c>
      <c r="C263" s="13" t="inlineStr">
        <is>
          <t>MADRINA</t>
        </is>
      </c>
      <c r="D263" s="13" t="n"/>
      <c r="E263" s="14">
        <f>IF(UPPER($J263)="NO","",$M263)</f>
        <v/>
      </c>
      <c r="F263" s="20" t="inlineStr">
        <is>
          <t>Muñoz , Claudio</t>
        </is>
      </c>
      <c r="G263" s="20" t="inlineStr">
        <is>
          <t>Claudio</t>
        </is>
      </c>
      <c r="H263" s="20" t="inlineStr">
        <is>
          <t>Muñoz</t>
        </is>
      </c>
      <c r="I263" s="20" t="n"/>
      <c r="J263" s="16" t="inlineStr">
        <is>
          <t>NO</t>
        </is>
      </c>
      <c r="K263" s="20" t="inlineStr">
        <is>
          <t>Ex Pdte ICARE</t>
        </is>
      </c>
      <c r="L263" s="20" t="n"/>
      <c r="M263" s="21" t="n"/>
      <c r="N263" s="21">
        <f>IF(AND(UPPER($M263)="VIP",UPPER($J263)&lt;&gt;"NO",$F263&lt;&gt;""),"SI","NO")</f>
        <v/>
      </c>
      <c r="O263" s="21">
        <f>IF(UPPER($J263)="SI","🟢",IF(UPPER($J263)="NO","🔴","🟡"))</f>
        <v/>
      </c>
      <c r="P263" s="21" t="inlineStr"/>
    </row>
    <row r="264" ht="18" customHeight="1">
      <c r="A264" s="17">
        <f>IF(COUNTA(C264:K264)=0,"",ROW()-1)</f>
        <v/>
      </c>
      <c r="B264" s="17">
        <f>IF($F264&lt;&gt;"",$A264,"")</f>
        <v/>
      </c>
      <c r="C264" s="22" t="inlineStr">
        <is>
          <t>MADRINA</t>
        </is>
      </c>
      <c r="D264" s="22" t="n"/>
      <c r="E264" s="23">
        <f>IF(UPPER($J264)="NO","",$M264)</f>
        <v/>
      </c>
      <c r="F264" s="20" t="inlineStr">
        <is>
          <t>Gazmuri Sch., Lorenzo</t>
        </is>
      </c>
      <c r="G264" s="22" t="inlineStr">
        <is>
          <t>Lorenzo</t>
        </is>
      </c>
      <c r="H264" s="22" t="inlineStr">
        <is>
          <t>Gazmuri</t>
        </is>
      </c>
      <c r="I264" s="22" t="inlineStr">
        <is>
          <t>Sch.</t>
        </is>
      </c>
      <c r="J264" s="15" t="inlineStr">
        <is>
          <t>PENDIENTE</t>
        </is>
      </c>
      <c r="K264" s="22" t="inlineStr">
        <is>
          <t>Ex Pdte ICARE</t>
        </is>
      </c>
      <c r="L264" s="20" t="n"/>
      <c r="M264" s="21" t="inlineStr">
        <is>
          <t>LATERAL VIP</t>
        </is>
      </c>
      <c r="N264" s="21">
        <f>IF(AND(UPPER($M264)="VIP",UPPER($J264)&lt;&gt;"NO",$F264&lt;&gt;""),"SI","NO")</f>
        <v/>
      </c>
      <c r="O264" s="21">
        <f>IF(UPPER($J264)="SI","🟢",IF(UPPER($J264)="NO","🔴","🟡"))</f>
        <v/>
      </c>
      <c r="P264" s="21" t="inlineStr"/>
    </row>
    <row r="265" ht="18" customHeight="1">
      <c r="A265" s="17">
        <f>IF(COUNTA(C265:K265)=0,"",ROW()-1)</f>
        <v/>
      </c>
      <c r="B265" s="17">
        <f>IF($F265&lt;&gt;"",$A265,"")</f>
        <v/>
      </c>
      <c r="C265" s="13" t="inlineStr">
        <is>
          <t>MADRINA</t>
        </is>
      </c>
      <c r="D265" s="13" t="inlineStr">
        <is>
          <t>Presidente</t>
        </is>
      </c>
      <c r="E265" s="14">
        <f>IF(UPPER($J265)="NO","",$M265)</f>
        <v/>
      </c>
      <c r="F265" s="20" t="inlineStr">
        <is>
          <t>Kouyoumdjian , Richard</t>
        </is>
      </c>
      <c r="G265" s="20" t="inlineStr">
        <is>
          <t>Richard</t>
        </is>
      </c>
      <c r="H265" s="20" t="inlineStr">
        <is>
          <t>Kouyoumdjian</t>
        </is>
      </c>
      <c r="I265" s="20" t="n"/>
      <c r="J265" s="16" t="inlineStr">
        <is>
          <t>NO</t>
        </is>
      </c>
      <c r="K265" s="20" t="inlineStr">
        <is>
          <t>Vicepresidente ATHENALAB</t>
        </is>
      </c>
      <c r="L265" s="20" t="n"/>
      <c r="M265" s="21" t="n"/>
      <c r="N265" s="21">
        <f>IF(AND(UPPER($M265)="VIP",UPPER($J265)&lt;&gt;"NO",$F265&lt;&gt;""),"SI","NO")</f>
        <v/>
      </c>
      <c r="O265" s="21">
        <f>IF(UPPER($J265)="SI","🟢",IF(UPPER($J265)="NO","🔴","🟡"))</f>
        <v/>
      </c>
      <c r="P265" s="21" t="inlineStr"/>
    </row>
    <row r="266" ht="18" customHeight="1">
      <c r="A266" s="17">
        <f>IF(COUNTA(C266:K266)=0,"",ROW()-1)</f>
        <v/>
      </c>
      <c r="B266" s="17">
        <f>IF($F266&lt;&gt;"",$A266,"")</f>
        <v/>
      </c>
      <c r="C266" s="22" t="inlineStr">
        <is>
          <t>MADRINA</t>
        </is>
      </c>
      <c r="D266" s="22" t="n"/>
      <c r="E266" s="23">
        <f>IF(UPPER($J266)="NO","",$M266)</f>
        <v/>
      </c>
      <c r="F266" s="20" t="inlineStr">
        <is>
          <t>Masalleras , Marcelo</t>
        </is>
      </c>
      <c r="G266" s="22" t="inlineStr">
        <is>
          <t>Marcelo</t>
        </is>
      </c>
      <c r="H266" s="22" t="inlineStr">
        <is>
          <t>Masalleras</t>
        </is>
      </c>
      <c r="I266" s="22" t="n"/>
      <c r="J266" s="16" t="inlineStr">
        <is>
          <t>NO</t>
        </is>
      </c>
      <c r="K266" s="22" t="inlineStr">
        <is>
          <t>Investigador ATHENALAB</t>
        </is>
      </c>
      <c r="L266" s="20" t="n"/>
      <c r="M266" s="21" t="n"/>
      <c r="N266" s="21">
        <f>IF(AND(UPPER($M266)="VIP",UPPER($J266)&lt;&gt;"NO",$F266&lt;&gt;""),"SI","NO")</f>
        <v/>
      </c>
      <c r="O266" s="21">
        <f>IF(UPPER($J266)="SI","🟢",IF(UPPER($J266)="NO","🔴","🟡"))</f>
        <v/>
      </c>
      <c r="P266" s="21" t="inlineStr"/>
    </row>
    <row r="267" ht="18" customHeight="1">
      <c r="A267" s="17">
        <f>IF(COUNTA(C267:K267)=0,"",ROW()-1)</f>
        <v/>
      </c>
      <c r="B267" s="17">
        <f>IF($F267&lt;&gt;"",$A267,"")</f>
        <v/>
      </c>
      <c r="C267" s="20" t="inlineStr">
        <is>
          <t>MADRINA</t>
        </is>
      </c>
      <c r="D267" s="20" t="inlineStr">
        <is>
          <t>Rector</t>
        </is>
      </c>
      <c r="E267" s="21">
        <f>IF(UPPER($J267)="NO","",$M267)</f>
        <v/>
      </c>
      <c r="F267" s="20" t="inlineStr">
        <is>
          <t>Russi , Carlos</t>
        </is>
      </c>
      <c r="G267" s="20" t="inlineStr">
        <is>
          <t>Carlos</t>
        </is>
      </c>
      <c r="H267" s="20" t="inlineStr">
        <is>
          <t>Russi</t>
        </is>
      </c>
      <c r="I267" s="20" t="n"/>
      <c r="J267" s="15" t="inlineStr">
        <is>
          <t>PENDIENTE</t>
        </is>
      </c>
      <c r="K267" s="20" t="inlineStr">
        <is>
          <t>Director ATHENALAB</t>
        </is>
      </c>
      <c r="L267" s="20" t="n"/>
      <c r="M267" s="21" t="inlineStr">
        <is>
          <t>LATERAL VIP</t>
        </is>
      </c>
      <c r="N267" s="21">
        <f>IF(AND(UPPER($M267)="VIP",UPPER($J267)&lt;&gt;"NO",$F267&lt;&gt;""),"SI","NO")</f>
        <v/>
      </c>
      <c r="O267" s="21">
        <f>IF(UPPER($J267)="SI","🟢",IF(UPPER($J267)="NO","🔴","🟡"))</f>
        <v/>
      </c>
      <c r="P267" s="21" t="inlineStr"/>
    </row>
    <row r="268" ht="18" customHeight="1">
      <c r="A268" s="17">
        <f>IF(COUNTA(C268:K268)=0,"",ROW()-1)</f>
        <v/>
      </c>
      <c r="B268" s="17">
        <f>IF($F268&lt;&gt;"",$A268,"")</f>
        <v/>
      </c>
      <c r="C268" s="22" t="inlineStr">
        <is>
          <t>MADRINA</t>
        </is>
      </c>
      <c r="D268" s="22" t="inlineStr">
        <is>
          <t>Rector</t>
        </is>
      </c>
      <c r="E268" s="23">
        <f>IF(UPPER($J268)="NO","",$M268)</f>
        <v/>
      </c>
      <c r="F268" s="20" t="inlineStr">
        <is>
          <t>Griffiths , John</t>
        </is>
      </c>
      <c r="G268" s="22" t="inlineStr">
        <is>
          <t>John</t>
        </is>
      </c>
      <c r="H268" s="22" t="inlineStr">
        <is>
          <t>Griffiths</t>
        </is>
      </c>
      <c r="I268" s="22" t="n"/>
      <c r="J268" s="16" t="inlineStr">
        <is>
          <t>NO</t>
        </is>
      </c>
      <c r="K268" s="22" t="inlineStr">
        <is>
          <t>Director Ejecutivo ATHENALAB</t>
        </is>
      </c>
      <c r="L268" s="20" t="n"/>
      <c r="M268" s="21" t="inlineStr">
        <is>
          <t>LATERAL</t>
        </is>
      </c>
      <c r="N268" s="21">
        <f>IF(AND(UPPER($M268)="VIP",UPPER($J268)&lt;&gt;"NO",$F268&lt;&gt;""),"SI","NO")</f>
        <v/>
      </c>
      <c r="O268" s="21">
        <f>IF(UPPER($J268)="SI","🟢",IF(UPPER($J268)="NO","🔴","🟡"))</f>
        <v/>
      </c>
      <c r="P268" s="21" t="inlineStr"/>
    </row>
    <row r="269" ht="18" customHeight="1">
      <c r="A269" s="17">
        <f>IF(COUNTA(C269:K269)=0,"",ROW()-1)</f>
        <v/>
      </c>
      <c r="B269" s="17">
        <f>IF($F269&lt;&gt;"",$A269,"")</f>
        <v/>
      </c>
      <c r="C269" s="20" t="inlineStr">
        <is>
          <t>MADRINA</t>
        </is>
      </c>
      <c r="D269" s="20" t="inlineStr">
        <is>
          <t>Rector</t>
        </is>
      </c>
      <c r="E269" s="21">
        <f>IF(UPPER($J269)="NO","",$M269)</f>
        <v/>
      </c>
      <c r="F269" s="20" t="inlineStr">
        <is>
          <t>Ibáñez , Nicolás</t>
        </is>
      </c>
      <c r="G269" s="20" t="inlineStr">
        <is>
          <t>Nicolás</t>
        </is>
      </c>
      <c r="H269" s="20" t="inlineStr">
        <is>
          <t>Ibáñez</t>
        </is>
      </c>
      <c r="I269" s="20" t="n"/>
      <c r="J269" s="15" t="inlineStr">
        <is>
          <t>PENDIENTE</t>
        </is>
      </c>
      <c r="K269" s="20" t="inlineStr">
        <is>
          <t>Pdte Directorio ATHENALAB</t>
        </is>
      </c>
      <c r="L269" s="20" t="n"/>
      <c r="M269" s="21" t="inlineStr">
        <is>
          <t>LATERAL VIP</t>
        </is>
      </c>
      <c r="N269" s="21">
        <f>IF(AND(UPPER($M269)="VIP",UPPER($J269)&lt;&gt;"NO",$F269&lt;&gt;""),"SI","NO")</f>
        <v/>
      </c>
      <c r="O269" s="21">
        <f>IF(UPPER($J269)="SI","🟢",IF(UPPER($J269)="NO","🔴","🟡"))</f>
        <v/>
      </c>
      <c r="P269" s="21" t="inlineStr"/>
    </row>
    <row r="270" ht="18" customHeight="1">
      <c r="A270" s="17">
        <f>IF(COUNTA(C270:K270)=0,"",ROW()-1)</f>
        <v/>
      </c>
      <c r="B270" s="17">
        <f>IF($F270&lt;&gt;"",$A270,"")</f>
        <v/>
      </c>
      <c r="C270" s="22" t="inlineStr">
        <is>
          <t>MADRINA</t>
        </is>
      </c>
      <c r="D270" s="22" t="inlineStr">
        <is>
          <t>Vicealmirante</t>
        </is>
      </c>
      <c r="E270" s="23">
        <f>IF(UPPER($J270)="NO","",$M270)</f>
        <v/>
      </c>
      <c r="F270" s="20" t="inlineStr">
        <is>
          <t>Mardones Costa, Ignacio</t>
        </is>
      </c>
      <c r="G270" s="22" t="inlineStr">
        <is>
          <t>Ignacio</t>
        </is>
      </c>
      <c r="H270" s="22" t="inlineStr">
        <is>
          <t>Mardones</t>
        </is>
      </c>
      <c r="I270" s="22" t="inlineStr">
        <is>
          <t>Costa</t>
        </is>
      </c>
      <c r="J270" s="11" t="inlineStr">
        <is>
          <t>SI</t>
        </is>
      </c>
      <c r="K270" s="22" t="inlineStr">
        <is>
          <t>Director Asuntos Internac. ATHENALAB</t>
        </is>
      </c>
      <c r="L270" s="20" t="n"/>
      <c r="M270" s="21" t="inlineStr">
        <is>
          <t>LATERAL VIP</t>
        </is>
      </c>
      <c r="N270" s="21">
        <f>IF(AND(UPPER($M270)="VIP",UPPER($J270)&lt;&gt;"NO",$F270&lt;&gt;""),"SI","NO")</f>
        <v/>
      </c>
      <c r="O270" s="21">
        <f>IF(UPPER($J270)="SI","🟢",IF(UPPER($J270)="NO","🔴","🟡"))</f>
        <v/>
      </c>
      <c r="P270" s="21" t="inlineStr"/>
    </row>
    <row r="271" ht="18" customHeight="1">
      <c r="A271" s="17">
        <f>IF(COUNTA(C271:K271)=0,"",ROW()-1)</f>
        <v/>
      </c>
      <c r="B271" s="17">
        <f>IF($F271&lt;&gt;"",$A271,"")</f>
        <v/>
      </c>
      <c r="C271" s="20" t="inlineStr">
        <is>
          <t>MADRINA</t>
        </is>
      </c>
      <c r="D271" s="20" t="n"/>
      <c r="E271" s="21">
        <f>IF(UPPER($J271)="NO","",$M271)</f>
        <v/>
      </c>
      <c r="F271" s="20" t="inlineStr">
        <is>
          <t>Alvear , Fernando</t>
        </is>
      </c>
      <c r="G271" s="20" t="inlineStr">
        <is>
          <t>Fernando</t>
        </is>
      </c>
      <c r="H271" s="20" t="inlineStr">
        <is>
          <t>Alvear</t>
        </is>
      </c>
      <c r="I271" s="20" t="n"/>
      <c r="J271" s="11" t="inlineStr">
        <is>
          <t>SI</t>
        </is>
      </c>
      <c r="K271" s="20" t="inlineStr">
        <is>
          <t>Ex Gerente Gral CPC</t>
        </is>
      </c>
      <c r="L271" s="20" t="n"/>
      <c r="M271" s="21" t="inlineStr">
        <is>
          <t>LATERAL VIP</t>
        </is>
      </c>
      <c r="N271" s="21">
        <f>IF(AND(UPPER($M271)="VIP",UPPER($J271)&lt;&gt;"NO",$F271&lt;&gt;""),"SI","NO")</f>
        <v/>
      </c>
      <c r="O271" s="21">
        <f>IF(UPPER($J271)="SI","🟢",IF(UPPER($J271)="NO","🔴","🟡"))</f>
        <v/>
      </c>
      <c r="P271" s="21" t="inlineStr"/>
    </row>
    <row r="272" ht="18" customHeight="1">
      <c r="A272" s="17">
        <f>IF(COUNTA(C272:K272)=0,"",ROW()-1)</f>
        <v/>
      </c>
      <c r="B272" s="17">
        <f>IF($F272&lt;&gt;"",$A272,"")</f>
        <v/>
      </c>
      <c r="C272" s="22" t="inlineStr">
        <is>
          <t>MADRINA</t>
        </is>
      </c>
      <c r="D272" s="22" t="n"/>
      <c r="E272" s="23">
        <f>IF(UPPER($J272)="NO","",$M272)</f>
        <v/>
      </c>
      <c r="F272" s="20" t="inlineStr">
        <is>
          <t>Montero , Andrés</t>
        </is>
      </c>
      <c r="G272" s="22" t="inlineStr">
        <is>
          <t>Andrés</t>
        </is>
      </c>
      <c r="H272" s="22" t="inlineStr">
        <is>
          <t>Montero</t>
        </is>
      </c>
      <c r="I272" s="22" t="n"/>
      <c r="J272" s="16" t="inlineStr">
        <is>
          <t>NO</t>
        </is>
      </c>
      <c r="K272" s="22" t="inlineStr">
        <is>
          <t>Ex Consejero CPC</t>
        </is>
      </c>
      <c r="L272" s="20" t="n"/>
      <c r="M272" s="21" t="n"/>
      <c r="N272" s="21">
        <f>IF(AND(UPPER($M272)="VIP",UPPER($J272)&lt;&gt;"NO",$F272&lt;&gt;""),"SI","NO")</f>
        <v/>
      </c>
      <c r="O272" s="21">
        <f>IF(UPPER($J272)="SI","🟢",IF(UPPER($J272)="NO","🔴","🟡"))</f>
        <v/>
      </c>
      <c r="P272" s="21" t="inlineStr"/>
    </row>
    <row r="273" ht="18" customHeight="1">
      <c r="A273" s="17">
        <f>IF(COUNTA(C273:K273)=0,"",ROW()-1)</f>
        <v/>
      </c>
      <c r="B273" s="17">
        <f>IF($F273&lt;&gt;"",$A273,"")</f>
        <v/>
      </c>
      <c r="C273" s="20" t="inlineStr">
        <is>
          <t>MADRINA</t>
        </is>
      </c>
      <c r="D273" s="20" t="inlineStr">
        <is>
          <t>Contraalmirante</t>
        </is>
      </c>
      <c r="E273" s="21">
        <f>IF(UPPER($J273)="NO","",$M273)</f>
        <v/>
      </c>
      <c r="F273" s="20" t="inlineStr">
        <is>
          <t>Araya Escobar, Cristian</t>
        </is>
      </c>
      <c r="G273" s="20" t="inlineStr">
        <is>
          <t>Cristian</t>
        </is>
      </c>
      <c r="H273" s="20" t="inlineStr">
        <is>
          <t>Araya</t>
        </is>
      </c>
      <c r="I273" s="20" t="inlineStr">
        <is>
          <t>Escobar</t>
        </is>
      </c>
      <c r="J273" s="11" t="inlineStr">
        <is>
          <t>SI</t>
        </is>
      </c>
      <c r="K273" s="20" t="inlineStr">
        <is>
          <t>Ex Audigen</t>
        </is>
      </c>
      <c r="L273" s="20" t="n"/>
      <c r="M273" s="21" t="inlineStr">
        <is>
          <t>LATERAL VIP</t>
        </is>
      </c>
      <c r="N273" s="21">
        <f>IF(AND(UPPER($M273)="VIP",UPPER($J273)&lt;&gt;"NO",$F273&lt;&gt;""),"SI","NO")</f>
        <v/>
      </c>
      <c r="O273" s="21">
        <f>IF(UPPER($J273)="SI","🟢",IF(UPPER($J273)="NO","🔴","🟡"))</f>
        <v/>
      </c>
      <c r="P273" s="21" t="inlineStr"/>
    </row>
    <row r="274" ht="18" customHeight="1">
      <c r="A274" s="17">
        <f>IF(COUNTA(C274:K274)=0,"",ROW()-1)</f>
        <v/>
      </c>
      <c r="B274" s="17">
        <f>IF($F274&lt;&gt;"",$A274,"")</f>
        <v/>
      </c>
      <c r="C274" s="22" t="inlineStr">
        <is>
          <t>MADRINA</t>
        </is>
      </c>
      <c r="D274" s="22" t="n"/>
      <c r="E274" s="23">
        <f>IF(UPPER($J274)="NO","",$M274)</f>
        <v/>
      </c>
      <c r="F274" s="20" t="inlineStr">
        <is>
          <t>Cifuentes , Cecilia</t>
        </is>
      </c>
      <c r="G274" s="22" t="inlineStr">
        <is>
          <t>Cecilia</t>
        </is>
      </c>
      <c r="H274" s="22" t="inlineStr">
        <is>
          <t>Cifuentes</t>
        </is>
      </c>
      <c r="I274" s="22" t="n"/>
      <c r="J274" s="11" t="inlineStr">
        <is>
          <t>SI</t>
        </is>
      </c>
      <c r="K274" s="22" t="inlineStr">
        <is>
          <t>Economista ESE U de los Andes</t>
        </is>
      </c>
      <c r="L274" s="20" t="n"/>
      <c r="M274" s="21" t="inlineStr">
        <is>
          <t>LATERAL VIP</t>
        </is>
      </c>
      <c r="N274" s="21">
        <f>IF(AND(UPPER($M274)="VIP",UPPER($J274)&lt;&gt;"NO",$F274&lt;&gt;""),"SI","NO")</f>
        <v/>
      </c>
      <c r="O274" s="21">
        <f>IF(UPPER($J274)="SI","🟢",IF(UPPER($J274)="NO","🔴","🟡"))</f>
        <v/>
      </c>
      <c r="P274" s="21" t="inlineStr"/>
    </row>
    <row r="275" ht="18" customHeight="1">
      <c r="A275" s="17">
        <f>IF(COUNTA(C275:K275)=0,"",ROW()-1)</f>
        <v/>
      </c>
      <c r="B275" s="17">
        <f>IF($F275&lt;&gt;"",$A275,"")</f>
        <v/>
      </c>
      <c r="C275" s="20" t="inlineStr">
        <is>
          <t>MADRINA</t>
        </is>
      </c>
      <c r="D275" s="20" t="n"/>
      <c r="E275" s="21">
        <f>IF(UPPER($J275)="NO","",$M275)</f>
        <v/>
      </c>
      <c r="F275" s="20" t="inlineStr">
        <is>
          <t>Hohmann , Claudio</t>
        </is>
      </c>
      <c r="G275" s="20" t="inlineStr">
        <is>
          <t>Claudio</t>
        </is>
      </c>
      <c r="H275" s="20" t="inlineStr">
        <is>
          <t>Hohmann</t>
        </is>
      </c>
      <c r="I275" s="20" t="n"/>
      <c r="J275" s="16" t="inlineStr">
        <is>
          <t>NO</t>
        </is>
      </c>
      <c r="K275" s="20" t="inlineStr">
        <is>
          <t>Pdte Consejo Asesor CLAPES UC</t>
        </is>
      </c>
      <c r="L275" s="20" t="n"/>
      <c r="M275" s="21" t="n"/>
      <c r="N275" s="21">
        <f>IF(AND(UPPER($M275)="VIP",UPPER($J275)&lt;&gt;"NO",$F275&lt;&gt;""),"SI","NO")</f>
        <v/>
      </c>
      <c r="O275" s="21">
        <f>IF(UPPER($J275)="SI","🟢",IF(UPPER($J275)="NO","🔴","🟡"))</f>
        <v/>
      </c>
      <c r="P275" s="21" t="inlineStr"/>
    </row>
    <row r="276" ht="18" customHeight="1">
      <c r="A276" s="17">
        <f>IF(COUNTA(C276:K276)=0,"",ROW()-1)</f>
        <v/>
      </c>
      <c r="B276" s="17">
        <f>IF($F276&lt;&gt;"",$A276,"")</f>
        <v/>
      </c>
      <c r="C276" s="22" t="inlineStr">
        <is>
          <t>MADRINA</t>
        </is>
      </c>
      <c r="D276" s="22" t="inlineStr">
        <is>
          <t>Rector</t>
        </is>
      </c>
      <c r="E276" s="23">
        <f>IF(UPPER($J276)="NO","",$M276)</f>
        <v/>
      </c>
      <c r="F276" s="20" t="inlineStr">
        <is>
          <t>Larraín , Felipe</t>
        </is>
      </c>
      <c r="G276" s="22" t="inlineStr">
        <is>
          <t>Felipe</t>
        </is>
      </c>
      <c r="H276" s="22" t="inlineStr">
        <is>
          <t>Larraín</t>
        </is>
      </c>
      <c r="I276" s="22" t="n"/>
      <c r="J276" s="16" t="inlineStr">
        <is>
          <t>NO</t>
        </is>
      </c>
      <c r="K276" s="22" t="inlineStr">
        <is>
          <t>Director Ejecutivo CLAPES UC</t>
        </is>
      </c>
      <c r="L276" s="20" t="n"/>
      <c r="M276" s="21" t="inlineStr">
        <is>
          <t>LATERAL</t>
        </is>
      </c>
      <c r="N276" s="21">
        <f>IF(AND(UPPER($M276)="VIP",UPPER($J276)&lt;&gt;"NO",$F276&lt;&gt;""),"SI","NO")</f>
        <v/>
      </c>
      <c r="O276" s="21">
        <f>IF(UPPER($J276)="SI","🟢",IF(UPPER($J276)="NO","🔴","🟡"))</f>
        <v/>
      </c>
      <c r="P276" s="21" t="inlineStr"/>
    </row>
    <row r="277" ht="18" customHeight="1">
      <c r="A277" s="17">
        <f>IF(COUNTA(C277:K277)=0,"",ROW()-1)</f>
        <v/>
      </c>
      <c r="B277" s="17">
        <f>IF($F277&lt;&gt;"",$A277,"")</f>
        <v/>
      </c>
      <c r="C277" s="20" t="inlineStr">
        <is>
          <t>MADRINA</t>
        </is>
      </c>
      <c r="D277" s="20" t="n"/>
      <c r="E277" s="21">
        <f>IF(UPPER($J277)="NO","",$M277)</f>
        <v/>
      </c>
      <c r="F277" s="20" t="inlineStr">
        <is>
          <t>Escaffi , Eduardo</t>
        </is>
      </c>
      <c r="G277" s="20" t="inlineStr">
        <is>
          <t>Eduardo</t>
        </is>
      </c>
      <c r="H277" s="20" t="inlineStr">
        <is>
          <t>Escaffi</t>
        </is>
      </c>
      <c r="I277" s="20" t="n"/>
      <c r="J277" s="16" t="inlineStr">
        <is>
          <t>NO</t>
        </is>
      </c>
      <c r="K277" s="20" t="inlineStr">
        <is>
          <t>Empresario</t>
        </is>
      </c>
      <c r="L277" s="20" t="n"/>
      <c r="M277" s="21" t="inlineStr">
        <is>
          <t>LATERAL</t>
        </is>
      </c>
      <c r="N277" s="21">
        <f>IF(AND(UPPER($M277)="VIP",UPPER($J277)&lt;&gt;"NO",$F277&lt;&gt;""),"SI","NO")</f>
        <v/>
      </c>
      <c r="O277" s="21">
        <f>IF(UPPER($J277)="SI","🟢",IF(UPPER($J277)="NO","🔴","🟡"))</f>
        <v/>
      </c>
      <c r="P277" s="21" t="inlineStr"/>
    </row>
    <row r="278" ht="18" customHeight="1">
      <c r="A278" s="17">
        <f>IF(COUNTA(C278:K278)=0,"",ROW()-1)</f>
        <v/>
      </c>
      <c r="B278" s="17">
        <f>IF($F278&lt;&gt;"",$A278,"")</f>
        <v/>
      </c>
      <c r="C278" s="22" t="inlineStr">
        <is>
          <t>MADRINA</t>
        </is>
      </c>
      <c r="D278" s="22" t="n"/>
      <c r="E278" s="23">
        <f>IF(UPPER($J278)="NO","",$M278)</f>
        <v/>
      </c>
      <c r="F278" s="20" t="inlineStr">
        <is>
          <t>Orrego B., Francisco</t>
        </is>
      </c>
      <c r="G278" s="22" t="inlineStr">
        <is>
          <t>Francisco</t>
        </is>
      </c>
      <c r="H278" s="22" t="inlineStr">
        <is>
          <t>Orrego</t>
        </is>
      </c>
      <c r="I278" s="22" t="inlineStr">
        <is>
          <t>B.</t>
        </is>
      </c>
      <c r="J278" s="11" t="inlineStr">
        <is>
          <t>SI</t>
        </is>
      </c>
      <c r="K278" s="22" t="inlineStr">
        <is>
          <t>Abogado</t>
        </is>
      </c>
      <c r="L278" s="20" t="n"/>
      <c r="M278" s="21" t="inlineStr">
        <is>
          <t>LATERAL VIP</t>
        </is>
      </c>
      <c r="N278" s="21">
        <f>IF(AND(UPPER($M278)="VIP",UPPER($J278)&lt;&gt;"NO",$F278&lt;&gt;""),"SI","NO")</f>
        <v/>
      </c>
      <c r="O278" s="21">
        <f>IF(UPPER($J278)="SI","🟢",IF(UPPER($J278)="NO","🔴","🟡"))</f>
        <v/>
      </c>
      <c r="P278" s="21" t="inlineStr"/>
    </row>
    <row r="279" ht="18" customHeight="1">
      <c r="A279" s="17">
        <f>IF(COUNTA(C279:K279)=0,"",ROW()-1)</f>
        <v/>
      </c>
      <c r="B279" s="17">
        <f>IF($F279&lt;&gt;"",$A279,"")</f>
        <v/>
      </c>
      <c r="C279" s="20" t="inlineStr">
        <is>
          <t>MADRINA</t>
        </is>
      </c>
      <c r="D279" s="20" t="n"/>
      <c r="E279" s="21">
        <f>IF(UPPER($J279)="NO","",$M279)</f>
        <v/>
      </c>
      <c r="F279" s="20" t="inlineStr">
        <is>
          <t>Troncoso , Juan Eduardo</t>
        </is>
      </c>
      <c r="G279" s="20" t="inlineStr">
        <is>
          <t>Juan Eduardo</t>
        </is>
      </c>
      <c r="H279" s="20" t="inlineStr">
        <is>
          <t>Troncoso</t>
        </is>
      </c>
      <c r="I279" s="20" t="n"/>
      <c r="J279" s="11" t="inlineStr">
        <is>
          <t>SI</t>
        </is>
      </c>
      <c r="K279" s="20" t="inlineStr">
        <is>
          <t>Abogado</t>
        </is>
      </c>
      <c r="L279" s="20" t="n"/>
      <c r="M279" s="21" t="inlineStr">
        <is>
          <t>LATERAL VIP</t>
        </is>
      </c>
      <c r="N279" s="21">
        <f>IF(AND(UPPER($M279)="VIP",UPPER($J279)&lt;&gt;"NO",$F279&lt;&gt;""),"SI","NO")</f>
        <v/>
      </c>
      <c r="O279" s="21">
        <f>IF(UPPER($J279)="SI","🟢",IF(UPPER($J279)="NO","🔴","🟡"))</f>
        <v/>
      </c>
      <c r="P279" s="21" t="inlineStr"/>
    </row>
    <row r="280" ht="18" customHeight="1">
      <c r="A280" s="17">
        <f>IF(COUNTA(C280:K280)=0,"",ROW()-1)</f>
        <v/>
      </c>
      <c r="B280" s="17">
        <f>IF($F280&lt;&gt;"",$A280,"")</f>
        <v/>
      </c>
      <c r="C280" s="22" t="inlineStr">
        <is>
          <t>MADRINA</t>
        </is>
      </c>
      <c r="D280" s="22" t="n"/>
      <c r="E280" s="23">
        <f>IF(UPPER($J280)="NO","",$M280)</f>
        <v/>
      </c>
      <c r="F280" s="20" t="inlineStr">
        <is>
          <t>Massoglia Vargas, Manuel</t>
        </is>
      </c>
      <c r="G280" s="22" t="inlineStr">
        <is>
          <t>Manuel</t>
        </is>
      </c>
      <c r="H280" s="22" t="inlineStr">
        <is>
          <t>Massoglia</t>
        </is>
      </c>
      <c r="I280" s="22" t="inlineStr">
        <is>
          <t>Vargas</t>
        </is>
      </c>
      <c r="J280" s="11" t="inlineStr">
        <is>
          <t>SI</t>
        </is>
      </c>
      <c r="K280" s="22" t="inlineStr">
        <is>
          <t>Ex Ing Astillero Const. ASMAR</t>
        </is>
      </c>
      <c r="L280" s="20" t="n"/>
      <c r="M280" s="21" t="inlineStr">
        <is>
          <t>LATERAL VIP</t>
        </is>
      </c>
      <c r="N280" s="21">
        <f>IF(AND(UPPER($M280)="VIP",UPPER($J280)&lt;&gt;"NO",$F280&lt;&gt;""),"SI","NO")</f>
        <v/>
      </c>
      <c r="O280" s="21">
        <f>IF(UPPER($J280)="SI","🟢",IF(UPPER($J280)="NO","🔴","🟡"))</f>
        <v/>
      </c>
      <c r="P280" s="21" t="inlineStr"/>
    </row>
    <row r="281" ht="18" customHeight="1">
      <c r="A281" s="17">
        <f>IF(COUNTA(C281:K281)=0,"",ROW()-1)</f>
        <v/>
      </c>
      <c r="B281" s="17">
        <f>IF($F281&lt;&gt;"",$A281,"")</f>
        <v/>
      </c>
      <c r="C281" s="20" t="inlineStr">
        <is>
          <t>MADRINA</t>
        </is>
      </c>
      <c r="D281" s="20" t="n"/>
      <c r="E281" s="21">
        <f>IF(UPPER($J281)="NO","",$M281)</f>
        <v/>
      </c>
      <c r="F281" s="20" t="inlineStr">
        <is>
          <t>Leiva Molina, Mauricio</t>
        </is>
      </c>
      <c r="G281" s="20" t="inlineStr">
        <is>
          <t>Mauricio</t>
        </is>
      </c>
      <c r="H281" s="20" t="inlineStr">
        <is>
          <t>Leiva</t>
        </is>
      </c>
      <c r="I281" s="20" t="inlineStr">
        <is>
          <t>Molina</t>
        </is>
      </c>
      <c r="J281" s="11" t="inlineStr">
        <is>
          <t>SI</t>
        </is>
      </c>
      <c r="K281" s="13" t="inlineStr">
        <is>
          <t>Invitado Madrina</t>
        </is>
      </c>
      <c r="L281" s="20" t="n"/>
      <c r="M281" s="21" t="inlineStr">
        <is>
          <t>LATERAL VIP</t>
        </is>
      </c>
      <c r="N281" s="21">
        <f>IF(AND(UPPER($M281)="VIP",UPPER($J281)&lt;&gt;"NO",$F281&lt;&gt;""),"SI","NO")</f>
        <v/>
      </c>
      <c r="O281" s="21">
        <f>IF(UPPER($J281)="SI","🟢",IF(UPPER($J281)="NO","🔴","🟡"))</f>
        <v/>
      </c>
      <c r="P281" s="21" t="inlineStr"/>
    </row>
    <row r="282" ht="18" customHeight="1">
      <c r="A282" s="17">
        <f>IF(COUNTA(C282:K282)=0,"",ROW()-1)</f>
        <v/>
      </c>
      <c r="B282" s="17">
        <f>IF($F282&lt;&gt;"",$A282,"")</f>
        <v/>
      </c>
      <c r="C282" s="22" t="inlineStr">
        <is>
          <t>MADRINA</t>
        </is>
      </c>
      <c r="D282" s="22" t="n"/>
      <c r="E282" s="23">
        <f>IF(UPPER($J282)="NO","",$M282)</f>
        <v/>
      </c>
      <c r="F282" s="20" t="inlineStr">
        <is>
          <t>Bustamante Arriagada, Paulina</t>
        </is>
      </c>
      <c r="G282" s="22" t="inlineStr">
        <is>
          <t>Paulina</t>
        </is>
      </c>
      <c r="H282" s="22" t="inlineStr">
        <is>
          <t>Bustamante</t>
        </is>
      </c>
      <c r="I282" s="22" t="inlineStr">
        <is>
          <t>Arriagada</t>
        </is>
      </c>
      <c r="J282" s="11" t="inlineStr">
        <is>
          <t>SI</t>
        </is>
      </c>
      <c r="K282" s="22" t="inlineStr">
        <is>
          <t>Invitado Madrina</t>
        </is>
      </c>
      <c r="L282" s="20" t="n"/>
      <c r="M282" s="21" t="inlineStr">
        <is>
          <t>LATERAL VIP</t>
        </is>
      </c>
      <c r="N282" s="21">
        <f>IF(AND(UPPER($M282)="VIP",UPPER($J282)&lt;&gt;"NO",$F282&lt;&gt;""),"SI","NO")</f>
        <v/>
      </c>
      <c r="O282" s="21">
        <f>IF(UPPER($J282)="SI","🟢",IF(UPPER($J282)="NO","🔴","🟡"))</f>
        <v/>
      </c>
      <c r="P282" s="21" t="inlineStr"/>
    </row>
    <row r="283" ht="18" customHeight="1">
      <c r="A283" s="17">
        <f>IF(COUNTA(C283:K283)=0,"",ROW()-1)</f>
        <v/>
      </c>
      <c r="B283" s="17">
        <f>IF($F283&lt;&gt;"",$A283,"")</f>
        <v/>
      </c>
      <c r="C283" s="20" t="inlineStr">
        <is>
          <t>MADRINA</t>
        </is>
      </c>
      <c r="D283" s="20" t="n"/>
      <c r="E283" s="21">
        <f>IF(UPPER($J283)="NO","",$M283)</f>
        <v/>
      </c>
      <c r="F283" s="20" t="inlineStr">
        <is>
          <t>Guerrero Cordano, Rodrigo</t>
        </is>
      </c>
      <c r="G283" s="20" t="inlineStr">
        <is>
          <t>Rodrigo</t>
        </is>
      </c>
      <c r="H283" s="20" t="inlineStr">
        <is>
          <t>Guerrero</t>
        </is>
      </c>
      <c r="I283" s="20" t="inlineStr">
        <is>
          <t>Cordano</t>
        </is>
      </c>
      <c r="J283" s="11" t="inlineStr">
        <is>
          <t>SI</t>
        </is>
      </c>
      <c r="K283" s="20" t="inlineStr">
        <is>
          <t>Ex S1 Seguridad JLM</t>
        </is>
      </c>
      <c r="L283" s="20" t="n"/>
      <c r="M283" s="21" t="n"/>
      <c r="N283" s="21">
        <f>IF(AND(UPPER($M283)="VIP",UPPER($J283)&lt;&gt;"NO",$F283&lt;&gt;""),"SI","NO")</f>
        <v/>
      </c>
      <c r="O283" s="21">
        <f>IF(UPPER($J283)="SI","🟢",IF(UPPER($J283)="NO","🔴","🟡"))</f>
        <v/>
      </c>
      <c r="P283" s="21" t="inlineStr"/>
    </row>
    <row r="284" ht="18" customHeight="1">
      <c r="A284" s="17">
        <f>IF(COUNTA(C284:K284)=0,"",ROW()-1)</f>
        <v/>
      </c>
      <c r="B284" s="17">
        <f>IF($F284&lt;&gt;"",$A284,"")</f>
        <v/>
      </c>
      <c r="C284" s="22" t="inlineStr">
        <is>
          <t>MADRINA</t>
        </is>
      </c>
      <c r="D284" s="22" t="n"/>
      <c r="E284" s="23">
        <f>IF(UPPER($J284)="NO","",$M284)</f>
        <v/>
      </c>
      <c r="F284" s="20" t="inlineStr">
        <is>
          <t>Junge Bascur, Cristian</t>
        </is>
      </c>
      <c r="G284" s="22" t="inlineStr">
        <is>
          <t>Cristian</t>
        </is>
      </c>
      <c r="H284" s="22" t="inlineStr">
        <is>
          <t>Junge</t>
        </is>
      </c>
      <c r="I284" s="22" t="inlineStr">
        <is>
          <t>Bascur</t>
        </is>
      </c>
      <c r="J284" s="11" t="inlineStr">
        <is>
          <t>SI</t>
        </is>
      </c>
      <c r="K284" s="22" t="inlineStr">
        <is>
          <t>GAMA RNY Yerno JLM</t>
        </is>
      </c>
      <c r="L284" s="20" t="n"/>
      <c r="M284" s="21" t="n"/>
      <c r="N284" s="21">
        <f>IF(AND(UPPER($M284)="VIP",UPPER($J284)&lt;&gt;"NO",$F284&lt;&gt;""),"SI","NO")</f>
        <v/>
      </c>
      <c r="O284" s="21">
        <f>IF(UPPER($J284)="SI","🟢",IF(UPPER($J284)="NO","🔴","🟡"))</f>
        <v/>
      </c>
      <c r="P284" s="21" t="inlineStr"/>
    </row>
    <row r="285" ht="18" customHeight="1">
      <c r="A285" s="17">
        <f>IF(COUNTA(C285:K285)=0,"",ROW()-1)</f>
        <v/>
      </c>
      <c r="B285" s="17">
        <f>IF($F285&lt;&gt;"",$A285,"")</f>
        <v/>
      </c>
      <c r="C285" s="20" t="inlineStr">
        <is>
          <t>MADRINA</t>
        </is>
      </c>
      <c r="D285" s="20" t="n"/>
      <c r="E285" s="21">
        <f>IF(UPPER($J285)="NO","",$M285)</f>
        <v/>
      </c>
      <c r="F285" s="20" t="inlineStr">
        <is>
          <t>Raby Olavarria, Matías</t>
        </is>
      </c>
      <c r="G285" s="20" t="inlineStr">
        <is>
          <t>Matías</t>
        </is>
      </c>
      <c r="H285" s="20" t="inlineStr">
        <is>
          <t>Raby</t>
        </is>
      </c>
      <c r="I285" s="20" t="inlineStr">
        <is>
          <t>Olavarria</t>
        </is>
      </c>
      <c r="J285" s="15" t="inlineStr">
        <is>
          <t>PENDIENTE</t>
        </is>
      </c>
      <c r="K285" s="20" t="inlineStr">
        <is>
          <t>Boston Consulting Group</t>
        </is>
      </c>
      <c r="L285" s="20" t="n"/>
      <c r="M285" s="21" t="inlineStr">
        <is>
          <t>LATERAL</t>
        </is>
      </c>
      <c r="N285" s="21">
        <f>IF(AND(UPPER($M285)="VIP",UPPER($J285)&lt;&gt;"NO",$F285&lt;&gt;""),"SI","NO")</f>
        <v/>
      </c>
      <c r="O285" s="21">
        <f>IF(UPPER($J285)="SI","🟢",IF(UPPER($J285)="NO","🔴","🟡"))</f>
        <v/>
      </c>
      <c r="P285" s="21" t="inlineStr"/>
    </row>
    <row r="286" ht="18" customHeight="1">
      <c r="A286" s="17">
        <f>IF(COUNTA(C286:K286)=0,"",ROW()-1)</f>
        <v/>
      </c>
      <c r="B286" s="17">
        <f>IF($F286&lt;&gt;"",$A286,"")</f>
        <v/>
      </c>
      <c r="C286" s="22" t="inlineStr">
        <is>
          <t>MADRINA</t>
        </is>
      </c>
      <c r="D286" s="22" t="n"/>
      <c r="E286" s="23">
        <f>IF(UPPER($J286)="NO","",$M286)</f>
        <v/>
      </c>
      <c r="F286" s="20" t="inlineStr">
        <is>
          <t>Correa G., Pablo</t>
        </is>
      </c>
      <c r="G286" s="22" t="inlineStr">
        <is>
          <t>Pablo</t>
        </is>
      </c>
      <c r="H286" s="22" t="inlineStr">
        <is>
          <t>Correa</t>
        </is>
      </c>
      <c r="I286" s="22" t="inlineStr">
        <is>
          <t>G.</t>
        </is>
      </c>
      <c r="J286" s="16" t="inlineStr">
        <is>
          <t>NO</t>
        </is>
      </c>
      <c r="K286" s="22" t="inlineStr">
        <is>
          <t>Tte2 RNY</t>
        </is>
      </c>
      <c r="L286" s="20" t="n"/>
      <c r="M286" s="21" t="n"/>
      <c r="N286" s="21">
        <f>IF(AND(UPPER($M286)="VIP",UPPER($J286)&lt;&gt;"NO",$F286&lt;&gt;""),"SI","NO")</f>
        <v/>
      </c>
      <c r="O286" s="21">
        <f>IF(UPPER($J286)="SI","🟢",IF(UPPER($J286)="NO","🔴","🟡"))</f>
        <v/>
      </c>
      <c r="P286" s="21" t="inlineStr"/>
    </row>
    <row r="287" ht="18" customFormat="1" customHeight="1" s="5">
      <c r="A287" s="17">
        <f>IF(COUNTA(C287:K287)=0,"",ROW()-1)</f>
        <v/>
      </c>
      <c r="B287" s="17">
        <f>IF($F287&lt;&gt;"",$A287,"")</f>
        <v/>
      </c>
      <c r="C287" s="20" t="inlineStr">
        <is>
          <t>MADRINA</t>
        </is>
      </c>
      <c r="D287" s="20" t="n"/>
      <c r="E287" s="21">
        <f>IF(UPPER($J287)="NO","",$M287)</f>
        <v/>
      </c>
      <c r="F287" s="20" t="inlineStr">
        <is>
          <t>Neira , Hector</t>
        </is>
      </c>
      <c r="G287" s="20" t="inlineStr">
        <is>
          <t>Hector</t>
        </is>
      </c>
      <c r="H287" s="20" t="inlineStr">
        <is>
          <t>Neira</t>
        </is>
      </c>
      <c r="I287" s="20" t="n"/>
      <c r="J287" s="11" t="inlineStr">
        <is>
          <t>SI</t>
        </is>
      </c>
      <c r="K287" s="20" t="inlineStr">
        <is>
          <t>SO IM (R) Ex PPI CJA JLM</t>
        </is>
      </c>
      <c r="L287" s="20" t="n"/>
      <c r="M287" s="21" t="inlineStr">
        <is>
          <t>LATERAL</t>
        </is>
      </c>
      <c r="N287" s="21">
        <f>IF(AND(UPPER($M287)="VIP",UPPER($J287)&lt;&gt;"NO",$F287&lt;&gt;""),"SI","NO")</f>
        <v/>
      </c>
      <c r="O287" s="21">
        <f>IF(UPPER($J287)="SI","🟢",IF(UPPER($J287)="NO","🔴","🟡"))</f>
        <v/>
      </c>
      <c r="P287" s="21" t="inlineStr"/>
    </row>
    <row r="288" ht="18" customHeight="1">
      <c r="A288" s="17">
        <f>IF(COUNTA(C288:K288)=0,"",ROW()-1)</f>
        <v/>
      </c>
      <c r="B288" s="17">
        <f>IF($F288&lt;&gt;"",$A288,"")</f>
        <v/>
      </c>
      <c r="C288" s="24" t="inlineStr">
        <is>
          <t>INVITADOS DGSA</t>
        </is>
      </c>
      <c r="D288" s="24" t="inlineStr">
        <is>
          <t>Rector</t>
        </is>
      </c>
      <c r="E288" s="25">
        <f>IF(UPPER($J288)="NO","",$M288)</f>
        <v/>
      </c>
      <c r="F288" s="20" t="inlineStr">
        <is>
          <t>Dagá Kunze, Joaquin</t>
        </is>
      </c>
      <c r="G288" s="24" t="inlineStr">
        <is>
          <t>Joaquin</t>
        </is>
      </c>
      <c r="H288" s="24" t="inlineStr">
        <is>
          <t>Dagá</t>
        </is>
      </c>
      <c r="I288" s="24" t="inlineStr">
        <is>
          <t>Kunze</t>
        </is>
      </c>
      <c r="J288" s="15" t="inlineStr">
        <is>
          <t>PENDIENTE</t>
        </is>
      </c>
      <c r="K288" s="24" t="inlineStr">
        <is>
          <t>Director General de Obras Públicas</t>
        </is>
      </c>
      <c r="L288" s="20" t="n"/>
      <c r="M288" s="21" t="inlineStr">
        <is>
          <t>VIP</t>
        </is>
      </c>
      <c r="N288" s="21">
        <f>IF(AND(UPPER($M288)="VIP",UPPER($J288)&lt;&gt;"NO",$F288&lt;&gt;""),"SI","NO")</f>
        <v/>
      </c>
      <c r="O288" s="21">
        <f>IF(UPPER($J288)="SI","🟢",IF(UPPER($J288)="NO","🔴","🟡"))</f>
        <v/>
      </c>
      <c r="P288" s="21" t="inlineStr">
        <is>
          <t>PENDIENTE POR ASIGNAR</t>
        </is>
      </c>
    </row>
    <row r="289" ht="18" customHeight="1">
      <c r="A289" s="17">
        <f>IF(COUNTA(C289:K289)=0,"",ROW()-1)</f>
        <v/>
      </c>
      <c r="B289" s="17">
        <f>IF($F289&lt;&gt;"",$A289,"")</f>
        <v/>
      </c>
      <c r="C289" s="20" t="inlineStr">
        <is>
          <t>INVITADOS DGSA</t>
        </is>
      </c>
      <c r="D289" s="20" t="n"/>
      <c r="E289" s="21">
        <f>IF(UPPER($J289)="NO","",$M289)</f>
        <v/>
      </c>
      <c r="F289" s="20" t="inlineStr">
        <is>
          <t>Weinreich Roma, Olive</t>
        </is>
      </c>
      <c r="G289" s="20" t="inlineStr">
        <is>
          <t>Olive</t>
        </is>
      </c>
      <c r="H289" s="20" t="inlineStr">
        <is>
          <t>Weinreich</t>
        </is>
      </c>
      <c r="I289" s="20" t="inlineStr">
        <is>
          <t>Roma</t>
        </is>
      </c>
      <c r="J289" s="15" t="inlineStr">
        <is>
          <t>SI</t>
        </is>
      </c>
      <c r="K289" s="20" t="inlineStr">
        <is>
          <t>Asesor Ministerial de la Dirección de Obras Portuarias</t>
        </is>
      </c>
      <c r="L289" s="20" t="n"/>
      <c r="M289" s="21" t="inlineStr">
        <is>
          <t>LATERAL VIP</t>
        </is>
      </c>
      <c r="N289" s="21">
        <f>IF(AND(UPPER($M289)="VIP",UPPER($J289)&lt;&gt;"NO",$F289&lt;&gt;""),"SI","NO")</f>
        <v/>
      </c>
      <c r="O289" s="21">
        <f>IF(UPPER($J289)="SI","🟢",IF(UPPER($J289)="NO","🔴","🟡"))</f>
        <v/>
      </c>
      <c r="P289" s="21" t="inlineStr"/>
    </row>
    <row r="290" ht="18" customHeight="1">
      <c r="A290" s="17">
        <f>IF(COUNTA(C290:K290)=0,"",ROW()-1)</f>
        <v/>
      </c>
      <c r="B290" s="17">
        <f>IF($F290&lt;&gt;"",$A290,"")</f>
        <v/>
      </c>
      <c r="C290" s="20" t="inlineStr">
        <is>
          <t>INVITADOS DGSA</t>
        </is>
      </c>
      <c r="D290" s="20" t="n"/>
      <c r="E290" s="21">
        <f>IF(UPPER($J290)="NO","",$M290)</f>
        <v/>
      </c>
      <c r="F290" s="20" t="n"/>
      <c r="G290" s="20" t="inlineStr">
        <is>
          <t>Natascha</t>
        </is>
      </c>
      <c r="H290" s="20" t="inlineStr">
        <is>
          <t>Cereceda</t>
        </is>
      </c>
      <c r="I290" s="20" t="inlineStr">
        <is>
          <t>González</t>
        </is>
      </c>
      <c r="J290" s="15" t="inlineStr">
        <is>
          <t>PENDIENTE</t>
        </is>
      </c>
      <c r="K290" s="20" t="n"/>
      <c r="L290" s="20" t="n"/>
      <c r="M290" s="21" t="n"/>
      <c r="N290" s="21">
        <f>IF(AND(UPPER($M290)="VIP",UPPER($J290)&lt;&gt;"NO",$F290&lt;&gt;""),"SI","NO")</f>
        <v/>
      </c>
      <c r="O290" s="21">
        <f>IF(UPPER($J290)="SI","🟢",IF(UPPER($J290)="NO","🔴","🟡"))</f>
        <v/>
      </c>
      <c r="P290" s="21" t="inlineStr"/>
    </row>
    <row r="291" ht="18" customHeight="1">
      <c r="A291" s="17">
        <f>IF(COUNTA(C291:K291)=0,"",ROW()-1)</f>
        <v/>
      </c>
      <c r="B291" s="17">
        <f>IF($F291&lt;&gt;"",$A291,"")</f>
        <v/>
      </c>
      <c r="C291" s="20" t="inlineStr">
        <is>
          <t>INVITADOS DGSA</t>
        </is>
      </c>
      <c r="D291" s="20" t="n"/>
      <c r="E291" s="21">
        <f>IF(UPPER($J291)="NO","",$M291)</f>
        <v/>
      </c>
      <c r="F291" s="20" t="n"/>
      <c r="G291" s="20" t="inlineStr">
        <is>
          <t>Oscar</t>
        </is>
      </c>
      <c r="H291" s="20" t="inlineStr">
        <is>
          <t>Rivera</t>
        </is>
      </c>
      <c r="I291" s="20" t="inlineStr">
        <is>
          <t>Marín</t>
        </is>
      </c>
      <c r="J291" s="15" t="inlineStr">
        <is>
          <t>PENDIENTE</t>
        </is>
      </c>
      <c r="K291" s="20" t="n"/>
      <c r="L291" s="20" t="n"/>
      <c r="M291" s="21" t="n"/>
      <c r="N291" s="21">
        <f>IF(AND(UPPER($M291)="VIP",UPPER($J291)&lt;&gt;"NO",$F291&lt;&gt;""),"SI","NO")</f>
        <v/>
      </c>
      <c r="O291" s="21">
        <f>IF(UPPER($J291)="SI","🟢",IF(UPPER($J291)="NO","🔴","🟡"))</f>
        <v/>
      </c>
      <c r="P291" s="21" t="inlineStr"/>
    </row>
    <row r="292" ht="18" customHeight="1">
      <c r="A292" s="17">
        <f>IF(COUNTA(C292:K292)=0,"",ROW()-1)</f>
        <v/>
      </c>
      <c r="B292" s="17">
        <f>IF($F292&lt;&gt;"",$A292,"")</f>
        <v/>
      </c>
      <c r="C292" s="24" t="inlineStr">
        <is>
          <t>INVITADOS DGSA</t>
        </is>
      </c>
      <c r="D292" s="24" t="inlineStr">
        <is>
          <t>Ministro</t>
        </is>
      </c>
      <c r="E292" s="25">
        <f>IF(UPPER($J292)="NO","",$M292)</f>
        <v/>
      </c>
      <c r="F292" s="20" t="inlineStr">
        <is>
          <t>Irarrazaval , Raul</t>
        </is>
      </c>
      <c r="G292" s="24" t="inlineStr">
        <is>
          <t>Raul</t>
        </is>
      </c>
      <c r="H292" s="24" t="inlineStr">
        <is>
          <t>Irarrazaval</t>
        </is>
      </c>
      <c r="I292" s="24" t="n"/>
      <c r="J292" s="15" t="inlineStr">
        <is>
          <t>PENDIENTE</t>
        </is>
      </c>
      <c r="K292" s="24" t="inlineStr">
        <is>
          <t>Asesor Ministro de Obras Públicas</t>
        </is>
      </c>
      <c r="L292" s="20" t="n"/>
      <c r="M292" s="21" t="inlineStr">
        <is>
          <t>LATERAL VIP</t>
        </is>
      </c>
      <c r="N292" s="21">
        <f>IF(AND(UPPER($M292)="VIP",UPPER($J292)&lt;&gt;"NO",$F292&lt;&gt;""),"SI","NO")</f>
        <v/>
      </c>
      <c r="O292" s="21">
        <f>IF(UPPER($J292)="SI","🟢",IF(UPPER($J292)="NO","🔴","🟡"))</f>
        <v/>
      </c>
      <c r="P292" s="21" t="inlineStr"/>
    </row>
    <row r="293" ht="18" customHeight="1">
      <c r="A293" s="17">
        <f>IF(COUNTA(C293:K293)=0,"",ROW()-1)</f>
        <v/>
      </c>
      <c r="B293" s="17">
        <f>IF($F293&lt;&gt;"",$A293,"")</f>
        <v/>
      </c>
      <c r="C293" s="20" t="inlineStr">
        <is>
          <t>INVITADOS DGSA</t>
        </is>
      </c>
      <c r="D293" s="20" t="inlineStr">
        <is>
          <t>Capitán de Fragata</t>
        </is>
      </c>
      <c r="E293" s="21">
        <f>IF(UPPER($J293)="NO","",$M293)</f>
        <v/>
      </c>
      <c r="F293" s="20" t="inlineStr">
        <is>
          <t>Morais , Nelson</t>
        </is>
      </c>
      <c r="G293" s="20" t="inlineStr">
        <is>
          <t>Nelson</t>
        </is>
      </c>
      <c r="H293" s="20" t="inlineStr">
        <is>
          <t>Morais</t>
        </is>
      </c>
      <c r="I293" s="20" t="n"/>
      <c r="J293" s="15" t="inlineStr">
        <is>
          <t>PENDIENTE</t>
        </is>
      </c>
      <c r="K293" s="20" t="inlineStr">
        <is>
          <t>MFG PoN Program Office representative Armada de Portugal</t>
        </is>
      </c>
      <c r="L293" s="20" t="n"/>
      <c r="M293" s="21" t="inlineStr">
        <is>
          <t>VIP</t>
        </is>
      </c>
      <c r="N293" s="21">
        <f>IF(AND(UPPER($M293)="VIP",UPPER($J293)&lt;&gt;"NO",$F293&lt;&gt;""),"SI","NO")</f>
        <v/>
      </c>
      <c r="O293" s="21">
        <f>IF(UPPER($J293)="SI","🟢",IF(UPPER($J293)="NO","🔴","🟡"))</f>
        <v/>
      </c>
      <c r="P293" s="21" t="inlineStr">
        <is>
          <t>PENDIENTE POR ASIGNAR</t>
        </is>
      </c>
    </row>
    <row r="294" ht="18" customHeight="1">
      <c r="A294" s="17">
        <f>IF(COUNTA(C294:K294)=0,"",ROW()-1)</f>
        <v/>
      </c>
      <c r="B294" s="17">
        <f>IF($F294&lt;&gt;"",$A294,"")</f>
        <v/>
      </c>
      <c r="C294" s="24" t="inlineStr">
        <is>
          <t>INVITADOS DGSA</t>
        </is>
      </c>
      <c r="D294" s="24" t="n"/>
      <c r="E294" s="25">
        <f>IF(UPPER($J294)="NO","",$M294)</f>
        <v/>
      </c>
      <c r="F294" s="20" t="inlineStr">
        <is>
          <t>Zamora Maric, Rodrigo</t>
        </is>
      </c>
      <c r="G294" s="24" t="inlineStr">
        <is>
          <t>Rodrigo</t>
        </is>
      </c>
      <c r="H294" s="24" t="inlineStr">
        <is>
          <t>Zamora</t>
        </is>
      </c>
      <c r="I294" s="24" t="inlineStr">
        <is>
          <t>Maric</t>
        </is>
      </c>
      <c r="J294" s="16" t="inlineStr">
        <is>
          <t>NO</t>
        </is>
      </c>
      <c r="K294" s="24" t="inlineStr">
        <is>
          <t>Investigador Centro Estudios Cientificos</t>
        </is>
      </c>
      <c r="L294" s="20" t="n"/>
      <c r="M294" s="21" t="inlineStr">
        <is>
          <t>LATERAL</t>
        </is>
      </c>
      <c r="N294" s="21">
        <f>IF(AND(UPPER($M294)="VIP",UPPER($J294)&lt;&gt;"NO",$F294&lt;&gt;""),"SI","NO")</f>
        <v/>
      </c>
      <c r="O294" s="21">
        <f>IF(UPPER($J294)="SI","🟢",IF(UPPER($J294)="NO","🔴","🟡"))</f>
        <v/>
      </c>
      <c r="P294" s="21" t="inlineStr"/>
    </row>
    <row r="295" ht="18" customHeight="1">
      <c r="A295" s="17">
        <f>IF(COUNTA(C295:K295)=0,"",ROW()-1)</f>
        <v/>
      </c>
      <c r="B295" s="17">
        <f>IF($F295&lt;&gt;"",$A295,"")</f>
        <v/>
      </c>
      <c r="C295" s="20" t="inlineStr">
        <is>
          <t>INVITADOS DGSA</t>
        </is>
      </c>
      <c r="D295" s="20" t="n"/>
      <c r="E295" s="21">
        <f>IF(UPPER($J295)="NO","",$M295)</f>
        <v/>
      </c>
      <c r="F295" s="20" t="inlineStr">
        <is>
          <t>Quiñones Sigala, Manuel</t>
        </is>
      </c>
      <c r="G295" s="20" t="inlineStr">
        <is>
          <t>Manuel</t>
        </is>
      </c>
      <c r="H295" s="20" t="inlineStr">
        <is>
          <t>Quiñones</t>
        </is>
      </c>
      <c r="I295" s="20" t="inlineStr">
        <is>
          <t>Sigala</t>
        </is>
      </c>
      <c r="J295" s="15" t="inlineStr">
        <is>
          <t>PENDIENTE</t>
        </is>
      </c>
      <c r="K295" s="20" t="inlineStr">
        <is>
          <t>Jefe Div. Evaluación de Proyectos SUBSECDEF</t>
        </is>
      </c>
      <c r="L295" s="20" t="n"/>
      <c r="M295" s="21" t="inlineStr">
        <is>
          <t>LATERAL VIP</t>
        </is>
      </c>
      <c r="N295" s="21">
        <f>IF(AND(UPPER($M295)="VIP",UPPER($J295)&lt;&gt;"NO",$F295&lt;&gt;""),"SI","NO")</f>
        <v/>
      </c>
      <c r="O295" s="21">
        <f>IF(UPPER($J295)="SI","🟢",IF(UPPER($J295)="NO","🔴","🟡"))</f>
        <v/>
      </c>
      <c r="P295" s="21" t="inlineStr"/>
    </row>
    <row r="296" ht="18" customHeight="1">
      <c r="A296" s="17">
        <f>IF(COUNTA(C296:K296)=0,"",ROW()-1)</f>
        <v/>
      </c>
      <c r="B296" s="17">
        <f>IF($F296&lt;&gt;"",$A296,"")</f>
        <v/>
      </c>
      <c r="C296" s="24" t="inlineStr">
        <is>
          <t>INVITADOS DGSA</t>
        </is>
      </c>
      <c r="D296" s="24" t="n"/>
      <c r="E296" s="25">
        <f>IF(UPPER($J296)="NO","",$M296)</f>
        <v/>
      </c>
      <c r="F296" s="20" t="inlineStr">
        <is>
          <t>Horta Genskowsky, Isabel</t>
        </is>
      </c>
      <c r="G296" s="24" t="inlineStr">
        <is>
          <t>Isabel</t>
        </is>
      </c>
      <c r="H296" s="24" t="inlineStr">
        <is>
          <t>Horta</t>
        </is>
      </c>
      <c r="I296" s="24" t="inlineStr">
        <is>
          <t>Genskowsky</t>
        </is>
      </c>
      <c r="J296" s="16" t="inlineStr">
        <is>
          <t>NO</t>
        </is>
      </c>
      <c r="K296" s="24" t="inlineStr">
        <is>
          <t>Jefe Depto. Evaluación de Proyectos SUBSECDEF</t>
        </is>
      </c>
      <c r="L296" s="20" t="n"/>
      <c r="M296" s="21" t="n"/>
      <c r="N296" s="21">
        <f>IF(AND(UPPER($M296)="VIP",UPPER($J296)&lt;&gt;"NO",$F296&lt;&gt;""),"SI","NO")</f>
        <v/>
      </c>
      <c r="O296" s="21">
        <f>IF(UPPER($J296)="SI","🟢",IF(UPPER($J296)="NO","🔴","🟡"))</f>
        <v/>
      </c>
      <c r="P296" s="21" t="inlineStr"/>
    </row>
    <row r="297" ht="18" customHeight="1">
      <c r="A297" s="17">
        <f>IF(COUNTA(C297:K297)=0,"",ROW()-1)</f>
        <v/>
      </c>
      <c r="B297" s="17">
        <f>IF($F297&lt;&gt;"",$A297,"")</f>
        <v/>
      </c>
      <c r="C297" s="20" t="inlineStr">
        <is>
          <t>INVITADOS DGSA</t>
        </is>
      </c>
      <c r="D297" s="20" t="n"/>
      <c r="E297" s="21">
        <f>IF(UPPER($J297)="NO","",$M297)</f>
        <v/>
      </c>
      <c r="F297" s="20" t="inlineStr">
        <is>
          <t>Ruminao Ortega, Cristian</t>
        </is>
      </c>
      <c r="G297" s="20" t="inlineStr">
        <is>
          <t>Cristian</t>
        </is>
      </c>
      <c r="H297" s="20" t="inlineStr">
        <is>
          <t>Ruminao</t>
        </is>
      </c>
      <c r="I297" s="20" t="inlineStr">
        <is>
          <t>Ortega</t>
        </is>
      </c>
      <c r="J297" s="16" t="inlineStr">
        <is>
          <t>NO</t>
        </is>
      </c>
      <c r="K297" s="20" t="inlineStr">
        <is>
          <t>Jefe Depto. de Seguimiento de Proyectos SUBSECDEF</t>
        </is>
      </c>
      <c r="L297" s="20" t="n"/>
      <c r="M297" s="21" t="inlineStr">
        <is>
          <t>LATERAL</t>
        </is>
      </c>
      <c r="N297" s="21">
        <f>IF(AND(UPPER($M297)="VIP",UPPER($J297)&lt;&gt;"NO",$F297&lt;&gt;""),"SI","NO")</f>
        <v/>
      </c>
      <c r="O297" s="21">
        <f>IF(UPPER($J297)="SI","🟢",IF(UPPER($J297)="NO","🔴","🟡"))</f>
        <v/>
      </c>
      <c r="P297" s="21" t="inlineStr"/>
    </row>
    <row r="298" ht="18" customHeight="1">
      <c r="A298" s="17">
        <f>IF(COUNTA(C298:K298)=0,"",ROW()-1)</f>
        <v/>
      </c>
      <c r="B298" s="17">
        <f>IF($F298&lt;&gt;"",$A298,"")</f>
        <v/>
      </c>
      <c r="C298" s="24" t="inlineStr">
        <is>
          <t>INVITADOS DGSA</t>
        </is>
      </c>
      <c r="D298" s="24" t="n"/>
      <c r="E298" s="25">
        <f>IF(UPPER($J298)="NO","",$M298)</f>
        <v/>
      </c>
      <c r="F298" s="20" t="inlineStr">
        <is>
          <t>Gonzalez Avendaño, Mardoqueo</t>
        </is>
      </c>
      <c r="G298" s="24" t="inlineStr">
        <is>
          <t>Mardoqueo</t>
        </is>
      </c>
      <c r="H298" s="24" t="inlineStr">
        <is>
          <t>Gonzalez</t>
        </is>
      </c>
      <c r="I298" s="24" t="inlineStr">
        <is>
          <t>Avendaño</t>
        </is>
      </c>
      <c r="J298" s="15" t="inlineStr">
        <is>
          <t>PENDIENTE</t>
        </is>
      </c>
      <c r="K298" s="24" t="inlineStr">
        <is>
          <t>Ingeniero Analista Depto. de Evaluación de Proyectos SUBSECDEF</t>
        </is>
      </c>
      <c r="L298" s="20" t="n"/>
      <c r="M298" s="21" t="inlineStr">
        <is>
          <t>LATERAL VIP</t>
        </is>
      </c>
      <c r="N298" s="21">
        <f>IF(AND(UPPER($M298)="VIP",UPPER($J298)&lt;&gt;"NO",$F298&lt;&gt;""),"SI","NO")</f>
        <v/>
      </c>
      <c r="O298" s="21">
        <f>IF(UPPER($J298)="SI","🟢",IF(UPPER($J298)="NO","🔴","🟡"))</f>
        <v/>
      </c>
      <c r="P298" s="21" t="inlineStr"/>
    </row>
    <row r="299" ht="18" customHeight="1">
      <c r="A299" s="17">
        <f>IF(COUNTA(C299:K299)=0,"",ROW()-1)</f>
        <v/>
      </c>
      <c r="B299" s="17">
        <f>IF($F299&lt;&gt;"",$A299,"")</f>
        <v/>
      </c>
      <c r="C299" s="20" t="inlineStr">
        <is>
          <t>INVITADOS DGSA</t>
        </is>
      </c>
      <c r="D299" s="20" t="n"/>
      <c r="E299" s="21">
        <f>IF(UPPER($J299)="NO","",$M299)</f>
        <v/>
      </c>
      <c r="F299" s="20" t="inlineStr">
        <is>
          <t>Lopez Manieu, Patricia</t>
        </is>
      </c>
      <c r="G299" s="20" t="inlineStr">
        <is>
          <t>Patricia</t>
        </is>
      </c>
      <c r="H299" s="20" t="inlineStr">
        <is>
          <t>Lopez</t>
        </is>
      </c>
      <c r="I299" s="20" t="inlineStr">
        <is>
          <t>Manieu</t>
        </is>
      </c>
      <c r="J299" s="15" t="inlineStr">
        <is>
          <t>PENDIENTE</t>
        </is>
      </c>
      <c r="K299" s="20" t="inlineStr">
        <is>
          <t>Gerente Infraestructura Grupo Cap</t>
        </is>
      </c>
      <c r="L299" s="20" t="n"/>
      <c r="M299" s="21" t="inlineStr">
        <is>
          <t>LATERAL VIP</t>
        </is>
      </c>
      <c r="N299" s="21">
        <f>IF(AND(UPPER($M299)="VIP",UPPER($J299)&lt;&gt;"NO",$F299&lt;&gt;""),"SI","NO")</f>
        <v/>
      </c>
      <c r="O299" s="21">
        <f>IF(UPPER($J299)="SI","🟢",IF(UPPER($J299)="NO","🔴","🟡"))</f>
        <v/>
      </c>
      <c r="P299" s="21" t="inlineStr"/>
    </row>
    <row r="300" ht="18" customHeight="1">
      <c r="A300" s="17">
        <f>IF(COUNTA(C300:K300)=0,"",ROW()-1)</f>
        <v/>
      </c>
      <c r="B300" s="17">
        <f>IF($F300&lt;&gt;"",$A300,"")</f>
        <v/>
      </c>
      <c r="C300" s="24" t="inlineStr">
        <is>
          <t>INVITADOS DGSA</t>
        </is>
      </c>
      <c r="D300" s="24" t="n"/>
      <c r="E300" s="25">
        <f>IF(UPPER($J300)="NO","",$M300)</f>
        <v/>
      </c>
      <c r="F300" s="20" t="inlineStr">
        <is>
          <t>Gonzalez Lorenzo, David</t>
        </is>
      </c>
      <c r="G300" s="24" t="inlineStr">
        <is>
          <t>David</t>
        </is>
      </c>
      <c r="H300" s="24" t="inlineStr">
        <is>
          <t>Gonzalez</t>
        </is>
      </c>
      <c r="I300" s="24" t="inlineStr">
        <is>
          <t>Lorenzo</t>
        </is>
      </c>
      <c r="J300" s="11" t="inlineStr">
        <is>
          <t>SI</t>
        </is>
      </c>
      <c r="K300" s="24" t="inlineStr">
        <is>
          <t>Gerente General Puerto Huachipato</t>
        </is>
      </c>
      <c r="L300" s="20" t="n"/>
      <c r="M300" s="21" t="inlineStr">
        <is>
          <t>VIP</t>
        </is>
      </c>
      <c r="N300" s="21">
        <f>IF(AND(UPPER($M300)="VIP",UPPER($J300)&lt;&gt;"NO",$F300&lt;&gt;""),"SI","NO")</f>
        <v/>
      </c>
      <c r="O300" s="21">
        <f>IF(UPPER($J300)="SI","🟢",IF(UPPER($J300)="NO","🔴","🟡"))</f>
        <v/>
      </c>
      <c r="P300" s="21" t="inlineStr">
        <is>
          <t>PENDIENTE POR ASIGNAR</t>
        </is>
      </c>
    </row>
    <row r="301" ht="18" customHeight="1">
      <c r="A301" s="17">
        <f>IF(COUNTA(C301:K301)=0,"",ROW()-1)</f>
        <v/>
      </c>
      <c r="B301" s="17">
        <f>IF($F301&lt;&gt;"",$A301,"")</f>
        <v/>
      </c>
      <c r="C301" s="20" t="inlineStr">
        <is>
          <t>INVITADOS DGSA</t>
        </is>
      </c>
      <c r="D301" s="20" t="n"/>
      <c r="E301" s="21">
        <f>IF(UPPER($J301)="NO","",$M301)</f>
        <v/>
      </c>
      <c r="F301" s="20" t="inlineStr">
        <is>
          <t>Pérez Salas, Constanza</t>
        </is>
      </c>
      <c r="G301" s="20" t="inlineStr">
        <is>
          <t>Constanza</t>
        </is>
      </c>
      <c r="H301" s="20" t="inlineStr">
        <is>
          <t>Pérez</t>
        </is>
      </c>
      <c r="I301" s="20" t="inlineStr">
        <is>
          <t>Salas</t>
        </is>
      </c>
      <c r="J301" s="15" t="inlineStr">
        <is>
          <t>PENDIENTE</t>
        </is>
      </c>
      <c r="K301" s="20" t="inlineStr">
        <is>
          <t>Asesora de Economia y Finanzas del MINDEF</t>
        </is>
      </c>
      <c r="L301" s="20" t="n"/>
      <c r="M301" s="21" t="inlineStr">
        <is>
          <t>LATERAL VIP</t>
        </is>
      </c>
      <c r="N301" s="21">
        <f>IF(AND(UPPER($M301)="VIP",UPPER($J301)&lt;&gt;"NO",$F301&lt;&gt;""),"SI","NO")</f>
        <v/>
      </c>
      <c r="O301" s="21">
        <f>IF(UPPER($J301)="SI","🟢",IF(UPPER($J301)="NO","🔴","🟡"))</f>
        <v/>
      </c>
      <c r="P301" s="21" t="inlineStr"/>
    </row>
    <row r="302" ht="18" customHeight="1">
      <c r="A302" s="17">
        <f>IF(COUNTA(C302:K302)=0,"",ROW()-1)</f>
        <v/>
      </c>
      <c r="B302" s="17">
        <f>IF($F302&lt;&gt;"",$A302,"")</f>
        <v/>
      </c>
      <c r="C302" s="24" t="inlineStr">
        <is>
          <t>INVITADOS DGSA</t>
        </is>
      </c>
      <c r="D302" s="24" t="n"/>
      <c r="E302" s="25">
        <f>IF(UPPER($J302)="NO","",$M302)</f>
        <v/>
      </c>
      <c r="F302" s="20" t="inlineStr">
        <is>
          <t>García Barria, Mauricio</t>
        </is>
      </c>
      <c r="G302" s="24" t="inlineStr">
        <is>
          <t>Mauricio</t>
        </is>
      </c>
      <c r="H302" s="24" t="inlineStr">
        <is>
          <t>García</t>
        </is>
      </c>
      <c r="I302" s="24" t="inlineStr">
        <is>
          <t>Barria</t>
        </is>
      </c>
      <c r="J302" s="15" t="inlineStr">
        <is>
          <t>PENDIENTE</t>
        </is>
      </c>
      <c r="K302" s="24" t="inlineStr">
        <is>
          <t>Jefe Div. Presupuesto y Finanzas SUBSECFA</t>
        </is>
      </c>
      <c r="L302" s="20" t="n"/>
      <c r="M302" s="21" t="inlineStr">
        <is>
          <t>LATERAL VIP</t>
        </is>
      </c>
      <c r="N302" s="21">
        <f>IF(AND(UPPER($M302)="VIP",UPPER($J302)&lt;&gt;"NO",$F302&lt;&gt;""),"SI","NO")</f>
        <v/>
      </c>
      <c r="O302" s="21">
        <f>IF(UPPER($J302)="SI","🟢",IF(UPPER($J302)="NO","🔴","🟡"))</f>
        <v/>
      </c>
      <c r="P302" s="21" t="inlineStr"/>
    </row>
    <row r="303" ht="18" customFormat="1" customHeight="1" s="5">
      <c r="A303" s="17">
        <f>IF(COUNTA(C303:K303)=0,"",ROW()-1)</f>
        <v/>
      </c>
      <c r="B303" s="17">
        <f>IF($F303&lt;&gt;"",$A303,"")</f>
        <v/>
      </c>
      <c r="C303" s="20" t="inlineStr">
        <is>
          <t>INVITADOS DGSA</t>
        </is>
      </c>
      <c r="D303" s="20" t="n"/>
      <c r="E303" s="21">
        <f>IF(UPPER($J303)="NO","",$M303)</f>
        <v/>
      </c>
      <c r="F303" s="20" t="inlineStr">
        <is>
          <t>Flores Cabrales, Miguel</t>
        </is>
      </c>
      <c r="G303" s="20" t="inlineStr">
        <is>
          <t xml:space="preserve">Miguel </t>
        </is>
      </c>
      <c r="H303" s="20" t="inlineStr">
        <is>
          <t>Flores</t>
        </is>
      </c>
      <c r="I303" s="20" t="inlineStr">
        <is>
          <t>Cabrales</t>
        </is>
      </c>
      <c r="J303" s="16" t="inlineStr">
        <is>
          <t>NO</t>
        </is>
      </c>
      <c r="K303" s="20" t="inlineStr">
        <is>
          <t>Jefe Unidad Administración de Capacidades Estratégicas de la Defensa dela SUBSECFA</t>
        </is>
      </c>
      <c r="L303" s="20" t="n"/>
      <c r="M303" s="21" t="inlineStr">
        <is>
          <t>LATERAL</t>
        </is>
      </c>
      <c r="N303" s="21">
        <f>IF(AND(UPPER($M303)="VIP",UPPER($J303)&lt;&gt;"NO",$F303&lt;&gt;""),"SI","NO")</f>
        <v/>
      </c>
      <c r="O303" s="21">
        <f>IF(UPPER($J303)="SI","🟢",IF(UPPER($J303)="NO","🔴","🟡"))</f>
        <v/>
      </c>
      <c r="P303" s="21" t="inlineStr"/>
    </row>
    <row r="304" ht="18" customHeight="1">
      <c r="A304" s="17">
        <f>IF(COUNTA(C304:K304)=0,"",ROW()-1)</f>
        <v/>
      </c>
      <c r="B304" s="17">
        <f>IF($F304&lt;&gt;"",$A304,"")</f>
        <v/>
      </c>
      <c r="C304" s="20" t="inlineStr">
        <is>
          <t>CIVILES</t>
        </is>
      </c>
      <c r="D304" s="20" t="inlineStr">
        <is>
          <t>Señor</t>
        </is>
      </c>
      <c r="E304" s="21">
        <f>IF(UPPER($J304)="NO","",$M304)</f>
        <v/>
      </c>
      <c r="F304" s="20" t="inlineStr">
        <is>
          <t>Tampier Brockhaus, Gonzalo</t>
        </is>
      </c>
      <c r="G304" s="20" t="inlineStr">
        <is>
          <t>Gonzalo</t>
        </is>
      </c>
      <c r="H304" s="20" t="inlineStr">
        <is>
          <t>Tampier</t>
        </is>
      </c>
      <c r="I304" s="20" t="inlineStr">
        <is>
          <t>Brockhaus</t>
        </is>
      </c>
      <c r="J304" s="11" t="inlineStr">
        <is>
          <t>SI</t>
        </is>
      </c>
      <c r="K304" s="20" t="inlineStr">
        <is>
          <t>Director de Desarrrollo e Innovación Universidad Austral - Comité CORFO</t>
        </is>
      </c>
      <c r="L304" s="20" t="n"/>
      <c r="M304" s="21" t="inlineStr">
        <is>
          <t>VIP</t>
        </is>
      </c>
      <c r="N304" s="21">
        <f>IF(AND(UPPER($M304)="VIP",UPPER($J304)&lt;&gt;"NO",$F304&lt;&gt;""),"SI","NO")</f>
        <v/>
      </c>
      <c r="O304" s="21">
        <f>IF(UPPER($J304)="SI","🟢",IF(UPPER($J304)="NO","🔴","🟡"))</f>
        <v/>
      </c>
      <c r="P304" s="21" t="inlineStr">
        <is>
          <t>PENDIENTE POR ASIGNAR</t>
        </is>
      </c>
    </row>
    <row r="305" ht="18" customHeight="1">
      <c r="A305" s="17">
        <f>IF(COUNTA(C305:K305)=0,"",ROW()-1)</f>
        <v/>
      </c>
      <c r="B305" s="17">
        <f>IF($F305&lt;&gt;"",$A305,"")</f>
        <v/>
      </c>
      <c r="C305" s="20" t="inlineStr">
        <is>
          <t>CIVILES</t>
        </is>
      </c>
      <c r="D305" s="20" t="inlineStr">
        <is>
          <t>Capitán de Navío (R)</t>
        </is>
      </c>
      <c r="E305" s="21">
        <f>IF(UPPER($J305)="NO","",$M305)</f>
        <v/>
      </c>
      <c r="F305" s="20" t="inlineStr">
        <is>
          <t>Rojas Pimentel, Sergio</t>
        </is>
      </c>
      <c r="G305" s="20" t="inlineStr">
        <is>
          <t>Sergio</t>
        </is>
      </c>
      <c r="H305" s="20" t="inlineStr">
        <is>
          <t xml:space="preserve">Rojas </t>
        </is>
      </c>
      <c r="I305" s="20" t="inlineStr">
        <is>
          <t>Pimentel</t>
        </is>
      </c>
      <c r="J305" s="16" t="inlineStr">
        <is>
          <t>NO</t>
        </is>
      </c>
      <c r="K305" s="20" t="inlineStr">
        <is>
          <t>Secretario Consejo Superior ASMAR</t>
        </is>
      </c>
      <c r="L305" s="20" t="n"/>
      <c r="M305" s="21" t="inlineStr">
        <is>
          <t>LATERAL</t>
        </is>
      </c>
      <c r="N305" s="21">
        <f>IF(AND(UPPER($M305)="VIP",UPPER($J305)&lt;&gt;"NO",$F305&lt;&gt;""),"SI","NO")</f>
        <v/>
      </c>
      <c r="O305" s="21">
        <f>IF(UPPER($J305)="SI","🟢",IF(UPPER($J305)="NO","🔴","🟡"))</f>
        <v/>
      </c>
      <c r="P305" s="21" t="inlineStr"/>
    </row>
    <row r="306" ht="18" customFormat="1" customHeight="1" s="5">
      <c r="A306" s="17">
        <f>IF(COUNTA(C306:K306)=0,"",ROW()-1)</f>
        <v/>
      </c>
      <c r="B306" s="17">
        <f>IF($F306&lt;&gt;"",$A306,"")</f>
        <v/>
      </c>
      <c r="C306" s="20" t="inlineStr">
        <is>
          <t>CIVILES</t>
        </is>
      </c>
      <c r="D306" s="20" t="inlineStr">
        <is>
          <t>Subprefecto</t>
        </is>
      </c>
      <c r="E306" s="21">
        <f>IF(UPPER($J306)="NO","",$M306)</f>
        <v/>
      </c>
      <c r="F306" s="20" t="inlineStr">
        <is>
          <t>Troncoso Fonseca, Bernardo</t>
        </is>
      </c>
      <c r="G306" s="20" t="inlineStr">
        <is>
          <t>Bernardo</t>
        </is>
      </c>
      <c r="H306" s="20" t="inlineStr">
        <is>
          <t>Troncoso</t>
        </is>
      </c>
      <c r="I306" s="20" t="inlineStr">
        <is>
          <t>Fonseca</t>
        </is>
      </c>
      <c r="J306" s="15" t="inlineStr">
        <is>
          <t>PENDIENTE</t>
        </is>
      </c>
      <c r="K306" s="20" t="inlineStr">
        <is>
          <t>Jefe Cuartel Investigaciones Talcahuano</t>
        </is>
      </c>
      <c r="L306" s="20" t="n"/>
      <c r="M306" s="21" t="inlineStr">
        <is>
          <t>LATERAL VIP</t>
        </is>
      </c>
      <c r="N306" s="21">
        <f>IF(AND(UPPER($M306)="VIP",UPPER($J306)&lt;&gt;"NO",$F306&lt;&gt;""),"SI","NO")</f>
        <v/>
      </c>
      <c r="O306" s="21">
        <f>IF(UPPER($J306)="SI","🟢",IF(UPPER($J306)="NO","🔴","🟡"))</f>
        <v/>
      </c>
      <c r="P306" s="21" t="inlineStr"/>
    </row>
    <row r="307" ht="18" customHeight="1">
      <c r="A307" s="17">
        <f>IF(COUNTA(C307:K307)=0,"",ROW()-1)</f>
        <v/>
      </c>
      <c r="B307" s="17">
        <f>IF($F307&lt;&gt;"",$A307,"")</f>
        <v/>
      </c>
      <c r="C307" s="20" t="inlineStr">
        <is>
          <t>MILITARES</t>
        </is>
      </c>
      <c r="D307" s="20" t="inlineStr">
        <is>
          <t>Teniente Coronel</t>
        </is>
      </c>
      <c r="E307" s="21">
        <f>IF(UPPER($J307)="NO","",$M307)</f>
        <v/>
      </c>
      <c r="F307" s="20" t="inlineStr">
        <is>
          <t>Pérez Silva, Javier</t>
        </is>
      </c>
      <c r="G307" s="20" t="inlineStr">
        <is>
          <t>Javier</t>
        </is>
      </c>
      <c r="H307" s="20" t="inlineStr">
        <is>
          <t>Pérez</t>
        </is>
      </c>
      <c r="I307" s="20" t="inlineStr">
        <is>
          <t>Silva</t>
        </is>
      </c>
      <c r="J307" s="15" t="inlineStr">
        <is>
          <t>PENDIENTE</t>
        </is>
      </c>
      <c r="K307" s="20" t="inlineStr">
        <is>
          <t>Comandante Regimiento N° 6 "CHACABUCO" y Comandante Guarnicióin Ejército Concepción</t>
        </is>
      </c>
      <c r="L307" s="20" t="n"/>
      <c r="M307" s="21" t="inlineStr">
        <is>
          <t>LATERAL VIP</t>
        </is>
      </c>
      <c r="N307" s="21">
        <f>IF(AND(UPPER($M307)="VIP",UPPER($J307)&lt;&gt;"NO",$F307&lt;&gt;""),"SI","NO")</f>
        <v/>
      </c>
      <c r="O307" s="21">
        <f>IF(UPPER($J307)="SI","🟢",IF(UPPER($J307)="NO","🔴","🟡"))</f>
        <v/>
      </c>
      <c r="P307" s="21" t="inlineStr"/>
    </row>
    <row r="308" ht="18" customHeight="1">
      <c r="A308" s="17">
        <f>IF(COUNTA(C308:K308)=0,"",ROW()-1)</f>
        <v/>
      </c>
      <c r="B308" s="17">
        <f>IF($F308&lt;&gt;"",$A308,"")</f>
        <v/>
      </c>
      <c r="C308" s="26" t="inlineStr">
        <is>
          <t>MILITARES</t>
        </is>
      </c>
      <c r="D308" s="26" t="inlineStr">
        <is>
          <t>Coronel</t>
        </is>
      </c>
      <c r="E308" s="27">
        <f>IF(UPPER($J308)="NO","",$M308)</f>
        <v/>
      </c>
      <c r="F308" s="20" t="inlineStr">
        <is>
          <t>Aguilar Saavedra, Miguel Eduardo</t>
        </is>
      </c>
      <c r="G308" s="26" t="inlineStr">
        <is>
          <t>Miguel Eduardo</t>
        </is>
      </c>
      <c r="H308" s="26" t="inlineStr">
        <is>
          <t>Aguilar</t>
        </is>
      </c>
      <c r="I308" s="26" t="inlineStr">
        <is>
          <t>Saavedra</t>
        </is>
      </c>
      <c r="J308" s="15" t="inlineStr">
        <is>
          <t>PENDIENTE</t>
        </is>
      </c>
      <c r="K308" s="26" t="inlineStr">
        <is>
          <t>Prefecto de la Prefectura de Carabineros Talcahuano</t>
        </is>
      </c>
      <c r="L308" s="20" t="n"/>
      <c r="M308" s="21" t="inlineStr">
        <is>
          <t>LATERAL VIP</t>
        </is>
      </c>
      <c r="N308" s="21">
        <f>IF(AND(UPPER($M308)="VIP",UPPER($J308)&lt;&gt;"NO",$F308&lt;&gt;""),"SI","NO")</f>
        <v/>
      </c>
      <c r="O308" s="21">
        <f>IF(UPPER($J308)="SI","🟢",IF(UPPER($J308)="NO","🔴","🟡"))</f>
        <v/>
      </c>
      <c r="P308" s="21" t="inlineStr"/>
    </row>
    <row r="309" ht="18" customHeight="1">
      <c r="A309" s="17">
        <f>IF(COUNTA(C309:K309)=0,"",ROW()-1)</f>
        <v/>
      </c>
      <c r="B309" s="17">
        <f>IF($F309&lt;&gt;"",$A309,"")</f>
        <v/>
      </c>
      <c r="C309" s="20" t="inlineStr">
        <is>
          <t>MILITARES</t>
        </is>
      </c>
      <c r="D309" s="20" t="inlineStr">
        <is>
          <t>Capitán de Navío</t>
        </is>
      </c>
      <c r="E309" s="21">
        <f>IF(UPPER($J309)="NO","",$M309)</f>
        <v/>
      </c>
      <c r="F309" s="20" t="inlineStr">
        <is>
          <t>Pereyra Barbieri, Roberto</t>
        </is>
      </c>
      <c r="G309" s="20" t="inlineStr">
        <is>
          <t>Roberto</t>
        </is>
      </c>
      <c r="H309" s="20" t="inlineStr">
        <is>
          <t xml:space="preserve">Pereyra </t>
        </is>
      </c>
      <c r="I309" s="20" t="inlineStr">
        <is>
          <t>Barbieri</t>
        </is>
      </c>
      <c r="J309" s="11" t="inlineStr">
        <is>
          <t>SI</t>
        </is>
      </c>
      <c r="K309" s="20" t="inlineStr">
        <is>
          <t>Comandante del Comando Anfibio y de Transportes Navales</t>
        </is>
      </c>
      <c r="L309" s="20" t="n"/>
      <c r="M309" s="21" t="inlineStr">
        <is>
          <t>LATERAL VIP</t>
        </is>
      </c>
      <c r="N309" s="21">
        <f>IF(AND(UPPER($M309)="VIP",UPPER($J309)&lt;&gt;"NO",$F309&lt;&gt;""),"SI","NO")</f>
        <v/>
      </c>
      <c r="O309" s="21">
        <f>IF(UPPER($J309)="SI","🟢",IF(UPPER($J309)="NO","🔴","🟡"))</f>
        <v/>
      </c>
      <c r="P309" s="21" t="inlineStr"/>
    </row>
    <row r="310" ht="18" customHeight="1">
      <c r="A310" s="17">
        <f>IF(COUNTA(C310:K310)=0,"",ROW()-1)</f>
        <v/>
      </c>
      <c r="B310" s="17">
        <f>IF($F310&lt;&gt;"",$A310,"")</f>
        <v/>
      </c>
      <c r="C310" s="26" t="inlineStr">
        <is>
          <t>MILITARES</t>
        </is>
      </c>
      <c r="D310" s="26" t="inlineStr">
        <is>
          <t>Capitán de Navío</t>
        </is>
      </c>
      <c r="E310" s="27">
        <f>IF(UPPER($J310)="NO","",$M310)</f>
        <v/>
      </c>
      <c r="F310" s="20" t="inlineStr">
        <is>
          <t>García Orellana, Oscar</t>
        </is>
      </c>
      <c r="G310" s="26" t="inlineStr">
        <is>
          <t>Oscar</t>
        </is>
      </c>
      <c r="H310" s="26" t="inlineStr">
        <is>
          <t>García</t>
        </is>
      </c>
      <c r="I310" s="26" t="inlineStr">
        <is>
          <t>Orellana</t>
        </is>
      </c>
      <c r="J310" s="11" t="inlineStr">
        <is>
          <t>SI</t>
        </is>
      </c>
      <c r="K310" s="26" t="inlineStr">
        <is>
          <t>Subdirector DIPRIDA</t>
        </is>
      </c>
      <c r="L310" s="20" t="n"/>
      <c r="M310" s="21" t="inlineStr">
        <is>
          <t>LATERAL VIP</t>
        </is>
      </c>
      <c r="N310" s="21">
        <f>IF(AND(UPPER($M310)="VIP",UPPER($J310)&lt;&gt;"NO",$F310&lt;&gt;""),"SI","NO")</f>
        <v/>
      </c>
      <c r="O310" s="21">
        <f>IF(UPPER($J310)="SI","🟢",IF(UPPER($J310)="NO","🔴","🟡"))</f>
        <v/>
      </c>
      <c r="P310" s="21" t="inlineStr"/>
    </row>
    <row r="311" ht="18" customHeight="1">
      <c r="A311" s="17">
        <f>IF(COUNTA(C311:K311)=0,"",ROW()-1)</f>
        <v/>
      </c>
      <c r="B311" s="17">
        <f>IF($F311&lt;&gt;"",$A311,"")</f>
        <v/>
      </c>
      <c r="C311" s="20" t="inlineStr">
        <is>
          <t>MILITARES</t>
        </is>
      </c>
      <c r="D311" s="20" t="inlineStr">
        <is>
          <t>Capitán de Navío</t>
        </is>
      </c>
      <c r="E311" s="21">
        <f>IF(UPPER($J311)="NO","",$M311)</f>
        <v/>
      </c>
      <c r="F311" s="20" t="inlineStr">
        <is>
          <t>Tesser Díaz, Enzo</t>
        </is>
      </c>
      <c r="G311" s="20" t="inlineStr">
        <is>
          <t>Enzo</t>
        </is>
      </c>
      <c r="H311" s="20" t="inlineStr">
        <is>
          <t>Tesser</t>
        </is>
      </c>
      <c r="I311" s="20" t="inlineStr">
        <is>
          <t>Díaz</t>
        </is>
      </c>
      <c r="J311" s="11" t="inlineStr">
        <is>
          <t>SI</t>
        </is>
      </c>
      <c r="K311" s="20" t="inlineStr">
        <is>
          <t>Jefe Depto. CN DIPRIDA</t>
        </is>
      </c>
      <c r="L311" s="20" t="n"/>
      <c r="M311" s="21" t="inlineStr">
        <is>
          <t>LATERAL VIP</t>
        </is>
      </c>
      <c r="N311" s="21">
        <f>IF(AND(UPPER($M311)="VIP",UPPER($J311)&lt;&gt;"NO",$F311&lt;&gt;""),"SI","NO")</f>
        <v/>
      </c>
      <c r="O311" s="21">
        <f>IF(UPPER($J311)="SI","🟢",IF(UPPER($J311)="NO","🔴","🟡"))</f>
        <v/>
      </c>
      <c r="P311" s="21" t="inlineStr"/>
    </row>
    <row r="312" ht="18" customHeight="1">
      <c r="A312" s="17">
        <f>IF(COUNTA(C312:K312)=0,"",ROW()-1)</f>
        <v/>
      </c>
      <c r="B312" s="17">
        <f>IF($F312&lt;&gt;"",$A312,"")</f>
        <v/>
      </c>
      <c r="C312" s="26" t="inlineStr">
        <is>
          <t>MILITARES</t>
        </is>
      </c>
      <c r="D312" s="26" t="inlineStr">
        <is>
          <t>Capitán de Fragata</t>
        </is>
      </c>
      <c r="E312" s="27">
        <f>IF(UPPER($J312)="NO","",$M312)</f>
        <v/>
      </c>
      <c r="F312" s="20" t="inlineStr">
        <is>
          <t>Sepulveda Morales, Carlos</t>
        </is>
      </c>
      <c r="G312" s="26" t="inlineStr">
        <is>
          <t>Carlos</t>
        </is>
      </c>
      <c r="H312" s="26" t="inlineStr">
        <is>
          <t>Sepulveda</t>
        </is>
      </c>
      <c r="I312" s="26" t="inlineStr">
        <is>
          <t>Morales</t>
        </is>
      </c>
      <c r="J312" s="11" t="inlineStr">
        <is>
          <t>SI</t>
        </is>
      </c>
      <c r="K312" s="26" t="inlineStr">
        <is>
          <t>Jefe Proyecto Escotillón DIPRIDA</t>
        </is>
      </c>
      <c r="L312" s="20" t="n"/>
      <c r="M312" s="21" t="inlineStr">
        <is>
          <t>LATERAL VIP</t>
        </is>
      </c>
      <c r="N312" s="21">
        <f>IF(AND(UPPER($M312)="VIP",UPPER($J312)&lt;&gt;"NO",$F312&lt;&gt;""),"SI","NO")</f>
        <v/>
      </c>
      <c r="O312" s="21">
        <f>IF(UPPER($J312)="SI","🟢",IF(UPPER($J312)="NO","🔴","🟡"))</f>
        <v/>
      </c>
      <c r="P312" s="21" t="inlineStr"/>
    </row>
    <row r="313" ht="18" customHeight="1">
      <c r="A313" s="17">
        <f>IF(COUNTA(C313:K313)=0,"",ROW()-1)</f>
        <v/>
      </c>
      <c r="B313" s="17">
        <f>IF($F313&lt;&gt;"",$A313,"")</f>
        <v/>
      </c>
      <c r="C313" s="20" t="inlineStr">
        <is>
          <t>MILITARES</t>
        </is>
      </c>
      <c r="D313" s="20" t="inlineStr">
        <is>
          <t>Capitán de Navío</t>
        </is>
      </c>
      <c r="E313" s="21">
        <f>IF(UPPER($J313)="NO","",$M313)</f>
        <v/>
      </c>
      <c r="F313" s="20" t="inlineStr">
        <is>
          <t>Pérez-Canto Navarro, Alfonso</t>
        </is>
      </c>
      <c r="G313" s="20" t="inlineStr">
        <is>
          <t>Alfonso</t>
        </is>
      </c>
      <c r="H313" s="20" t="inlineStr">
        <is>
          <t>Pérez-Canto</t>
        </is>
      </c>
      <c r="I313" s="20" t="inlineStr">
        <is>
          <t>Navarro</t>
        </is>
      </c>
      <c r="J313" s="16" t="inlineStr">
        <is>
          <t>NO</t>
        </is>
      </c>
      <c r="K313" s="20" t="inlineStr">
        <is>
          <t>DIPRIDA</t>
        </is>
      </c>
      <c r="L313" s="20" t="n"/>
      <c r="M313" s="21" t="inlineStr">
        <is>
          <t>LATERAL</t>
        </is>
      </c>
      <c r="N313" s="21">
        <f>IF(AND(UPPER($M313)="VIP",UPPER($J313)&lt;&gt;"NO",$F313&lt;&gt;""),"SI","NO")</f>
        <v/>
      </c>
      <c r="O313" s="21">
        <f>IF(UPPER($J313)="SI","🟢",IF(UPPER($J313)="NO","🔴","🟡"))</f>
        <v/>
      </c>
      <c r="P313" s="21" t="inlineStr"/>
    </row>
    <row r="314" ht="18" customHeight="1">
      <c r="A314" s="17">
        <f>IF(COUNTA(C314:K314)=0,"",ROW()-1)</f>
        <v/>
      </c>
      <c r="B314" s="17">
        <f>IF($F314&lt;&gt;"",$A314,"")</f>
        <v/>
      </c>
      <c r="C314" s="26" t="inlineStr">
        <is>
          <t>MILITARES</t>
        </is>
      </c>
      <c r="D314" s="26" t="inlineStr">
        <is>
          <t>Capitán de Corbeta</t>
        </is>
      </c>
      <c r="E314" s="27">
        <f>IF(UPPER($J314)="NO","",$M314)</f>
        <v/>
      </c>
      <c r="F314" s="20" t="inlineStr">
        <is>
          <t>Fisher Silva, Matías</t>
        </is>
      </c>
      <c r="G314" s="26" t="inlineStr">
        <is>
          <t>Matías</t>
        </is>
      </c>
      <c r="H314" s="26" t="inlineStr">
        <is>
          <t>Fisher</t>
        </is>
      </c>
      <c r="I314" s="26" t="inlineStr">
        <is>
          <t>Silva</t>
        </is>
      </c>
      <c r="J314" s="11" t="inlineStr">
        <is>
          <t>SI</t>
        </is>
      </c>
      <c r="K314" s="26" t="inlineStr">
        <is>
          <t>DIPRIDA</t>
        </is>
      </c>
      <c r="L314" s="20" t="n"/>
      <c r="M314" s="21" t="inlineStr">
        <is>
          <t>LATERAL VIP</t>
        </is>
      </c>
      <c r="N314" s="21">
        <f>IF(AND(UPPER($M314)="VIP",UPPER($J314)&lt;&gt;"NO",$F314&lt;&gt;""),"SI","NO")</f>
        <v/>
      </c>
      <c r="O314" s="21">
        <f>IF(UPPER($J314)="SI","🟢",IF(UPPER($J314)="NO","🔴","🟡"))</f>
        <v/>
      </c>
      <c r="P314" s="21" t="inlineStr"/>
    </row>
    <row r="315" ht="18" customHeight="1">
      <c r="A315" s="17">
        <f>IF(COUNTA(C315:K315)=0,"",ROW()-1)</f>
        <v/>
      </c>
      <c r="B315" s="17">
        <f>IF($F315&lt;&gt;"",$A315,"")</f>
        <v/>
      </c>
      <c r="C315" s="20" t="inlineStr">
        <is>
          <t>MILITARES</t>
        </is>
      </c>
      <c r="D315" s="20" t="inlineStr">
        <is>
          <t>Contraalmirante</t>
        </is>
      </c>
      <c r="E315" s="21">
        <f>IF(UPPER($J315)="NO","",$M315)</f>
        <v/>
      </c>
      <c r="F315" s="20" t="inlineStr">
        <is>
          <t>Peñaranda Pedemonte, Rodrigo</t>
        </is>
      </c>
      <c r="G315" s="20" t="inlineStr">
        <is>
          <t>Rodrigo</t>
        </is>
      </c>
      <c r="H315" s="20" t="inlineStr">
        <is>
          <t>Peñaranda</t>
        </is>
      </c>
      <c r="I315" s="20" t="inlineStr">
        <is>
          <t>Pedemonte</t>
        </is>
      </c>
      <c r="J315" s="15" t="inlineStr">
        <is>
          <t>PENDIENTE</t>
        </is>
      </c>
      <c r="K315" s="20" t="inlineStr">
        <is>
          <t>Ex DIPRIDA</t>
        </is>
      </c>
      <c r="L315" s="20" t="n"/>
      <c r="M315" s="21" t="inlineStr">
        <is>
          <t>LATERAL VIP</t>
        </is>
      </c>
      <c r="N315" s="21">
        <f>IF(AND(UPPER($M315)="VIP",UPPER($J315)&lt;&gt;"NO",$F315&lt;&gt;""),"SI","NO")</f>
        <v/>
      </c>
      <c r="O315" s="21">
        <f>IF(UPPER($J315)="SI","🟢",IF(UPPER($J315)="NO","🔴","🟡"))</f>
        <v/>
      </c>
      <c r="P315" s="21" t="inlineStr"/>
    </row>
    <row r="316" ht="18" customHeight="1">
      <c r="A316" s="17">
        <f>IF(COUNTA(C316:K316)=0,"",ROW()-1)</f>
        <v/>
      </c>
      <c r="B316" s="17">
        <f>IF($F316&lt;&gt;"",$A316,"")</f>
        <v/>
      </c>
      <c r="C316" s="26" t="inlineStr">
        <is>
          <t>MILITARES</t>
        </is>
      </c>
      <c r="D316" s="26" t="inlineStr">
        <is>
          <t>Capitán de Navío</t>
        </is>
      </c>
      <c r="E316" s="27">
        <f>IF(UPPER($J316)="NO","",$M316)</f>
        <v/>
      </c>
      <c r="F316" s="20" t="inlineStr">
        <is>
          <t>Oxley Lizana, José Miguel</t>
        </is>
      </c>
      <c r="G316" s="26" t="inlineStr">
        <is>
          <t>José Miguel</t>
        </is>
      </c>
      <c r="H316" s="26" t="inlineStr">
        <is>
          <t>Oxley</t>
        </is>
      </c>
      <c r="I316" s="26" t="inlineStr">
        <is>
          <t>Lizana</t>
        </is>
      </c>
      <c r="J316" s="11" t="inlineStr">
        <is>
          <t>SI</t>
        </is>
      </c>
      <c r="K316" s="26" t="inlineStr">
        <is>
          <t>Jefe Estado Mayor de la Segunda Zona Naval y Comandante de la Base Naval Talcahuano</t>
        </is>
      </c>
      <c r="L316" s="20" t="n"/>
      <c r="M316" s="21" t="inlineStr">
        <is>
          <t>LATERAL VIP</t>
        </is>
      </c>
      <c r="N316" s="21">
        <f>IF(AND(UPPER($M316)="VIP",UPPER($J316)&lt;&gt;"NO",$F316&lt;&gt;""),"SI","NO")</f>
        <v/>
      </c>
      <c r="O316" s="21">
        <f>IF(UPPER($J316)="SI","🟢",IF(UPPER($J316)="NO","🔴","🟡"))</f>
        <v/>
      </c>
      <c r="P316" s="21" t="inlineStr"/>
    </row>
    <row r="317" ht="18" customHeight="1">
      <c r="A317" s="17">
        <f>IF(COUNTA(C317:K317)=0,"",ROW()-1)</f>
        <v/>
      </c>
      <c r="B317" s="17">
        <f>IF($F317&lt;&gt;"",$A317,"")</f>
        <v/>
      </c>
      <c r="C317" s="20" t="inlineStr">
        <is>
          <t>MILITARES</t>
        </is>
      </c>
      <c r="D317" s="20" t="inlineStr">
        <is>
          <t>Capitán de Navío</t>
        </is>
      </c>
      <c r="E317" s="21">
        <f>IF(UPPER($J317)="NO","",$M317)</f>
        <v/>
      </c>
      <c r="F317" s="20" t="inlineStr">
        <is>
          <t>Pulleghini Flores, Alessandro</t>
        </is>
      </c>
      <c r="G317" s="20" t="inlineStr">
        <is>
          <t>Alessandro</t>
        </is>
      </c>
      <c r="H317" s="20" t="inlineStr">
        <is>
          <t>Pulleghini</t>
        </is>
      </c>
      <c r="I317" s="20" t="inlineStr">
        <is>
          <t>Flores</t>
        </is>
      </c>
      <c r="J317" s="11" t="inlineStr">
        <is>
          <t>SI</t>
        </is>
      </c>
      <c r="K317" s="20" t="inlineStr">
        <is>
          <t>Edecán SEPRE</t>
        </is>
      </c>
      <c r="L317" s="20" t="n"/>
      <c r="M317" s="21" t="inlineStr">
        <is>
          <t>VIP</t>
        </is>
      </c>
      <c r="N317" s="21">
        <f>IF(AND(UPPER($M317)="VIP",UPPER($J317)&lt;&gt;"NO",$F317&lt;&gt;""),"SI","NO")</f>
        <v/>
      </c>
      <c r="O317" s="21">
        <f>IF(UPPER($J317)="SI","🟢",IF(UPPER($J317)="NO","🔴","🟡"))</f>
        <v/>
      </c>
      <c r="P317" s="21" t="inlineStr">
        <is>
          <t>PENDIENTE POR ASIGNAR</t>
        </is>
      </c>
    </row>
    <row r="318" ht="18" customHeight="1">
      <c r="A318" s="17">
        <f>IF(COUNTA(C318:K318)=0,"",ROW()-1)</f>
        <v/>
      </c>
      <c r="B318" s="17">
        <f>IF($F318&lt;&gt;"",$A318,"")</f>
        <v/>
      </c>
      <c r="C318" s="26" t="inlineStr">
        <is>
          <t>MILITARES</t>
        </is>
      </c>
      <c r="D318" s="26" t="inlineStr">
        <is>
          <t>Capitán de Fragata</t>
        </is>
      </c>
      <c r="E318" s="27">
        <f>IF(UPPER($J318)="NO","",$M318)</f>
        <v/>
      </c>
      <c r="F318" s="20" t="inlineStr">
        <is>
          <t>Berg Aldoney, Pablo</t>
        </is>
      </c>
      <c r="G318" s="26" t="inlineStr">
        <is>
          <t>Pablo</t>
        </is>
      </c>
      <c r="H318" s="26" t="inlineStr">
        <is>
          <t>Berg</t>
        </is>
      </c>
      <c r="I318" s="26" t="inlineStr">
        <is>
          <t>Aldoney</t>
        </is>
      </c>
      <c r="J318" s="11" t="inlineStr">
        <is>
          <t>SI</t>
        </is>
      </c>
      <c r="K318" s="26" t="inlineStr">
        <is>
          <t>AYUDORALM</t>
        </is>
      </c>
      <c r="L318" s="20" t="n"/>
      <c r="M318" s="21" t="inlineStr">
        <is>
          <t>VIP</t>
        </is>
      </c>
      <c r="N318" s="21">
        <f>IF(AND(UPPER($M318)="VIP",UPPER($J318)&lt;&gt;"NO",$F318&lt;&gt;""),"SI","NO")</f>
        <v/>
      </c>
      <c r="O318" s="21">
        <f>IF(UPPER($J318)="SI","🟢",IF(UPPER($J318)="NO","🔴","🟡"))</f>
        <v/>
      </c>
      <c r="P318" s="21" t="inlineStr">
        <is>
          <t>PENDIENTE POR ASIGNAR</t>
        </is>
      </c>
    </row>
    <row r="319" ht="18" customHeight="1">
      <c r="A319" s="17">
        <f>IF(COUNTA(C319:K319)=0,"",ROW()-1)</f>
        <v/>
      </c>
      <c r="B319" s="17">
        <f>IF($F319&lt;&gt;"",$A319,"")</f>
        <v/>
      </c>
      <c r="C319" s="26" t="inlineStr">
        <is>
          <t>MILITARES</t>
        </is>
      </c>
      <c r="D319" s="26" t="inlineStr">
        <is>
          <t>Capitán de NavÍo IM</t>
        </is>
      </c>
      <c r="E319" s="27">
        <f>IF(UPPER($J319)="NO","",$M319)</f>
        <v/>
      </c>
      <c r="F319" s="20" t="inlineStr">
        <is>
          <t>Negrete Cristi, César</t>
        </is>
      </c>
      <c r="G319" s="26" t="inlineStr">
        <is>
          <t>César</t>
        </is>
      </c>
      <c r="H319" s="26" t="inlineStr">
        <is>
          <t>Negrete</t>
        </is>
      </c>
      <c r="I319" s="26" t="inlineStr">
        <is>
          <t>Cristi</t>
        </is>
      </c>
      <c r="J319" s="11" t="inlineStr">
        <is>
          <t>SI</t>
        </is>
      </c>
      <c r="K319" s="26" t="inlineStr">
        <is>
          <t>Oficial Enlace Armada de las SSFFAA</t>
        </is>
      </c>
      <c r="L319" s="20" t="n"/>
      <c r="M319" s="21" t="inlineStr">
        <is>
          <t>VIP</t>
        </is>
      </c>
      <c r="N319" s="21">
        <f>IF(AND(UPPER($M319)="VIP",UPPER($J319)&lt;&gt;"NO",$F319&lt;&gt;""),"SI","NO")</f>
        <v/>
      </c>
      <c r="O319" s="21">
        <f>IF(UPPER($J319)="SI","🟢",IF(UPPER($J319)="NO","🔴","🟡"))</f>
        <v/>
      </c>
      <c r="P319" s="21" t="inlineStr">
        <is>
          <t>PENDIENTE POR ASIGNAR</t>
        </is>
      </c>
    </row>
    <row r="320" ht="18" customHeight="1">
      <c r="A320" s="17">
        <f>IF(COUNTA(C320:K320)=0,"",ROW()-1)</f>
        <v/>
      </c>
      <c r="B320" s="17">
        <f>IF($F320&lt;&gt;"",$A320,"")</f>
        <v/>
      </c>
      <c r="C320" s="26" t="inlineStr">
        <is>
          <t>MILITARES</t>
        </is>
      </c>
      <c r="D320" s="26" t="inlineStr">
        <is>
          <t>Capitán de Navío</t>
        </is>
      </c>
      <c r="E320" s="27">
        <f>IF(UPPER($J320)="NO","",$M320)</f>
        <v/>
      </c>
      <c r="F320" s="20" t="inlineStr">
        <is>
          <t>Marambio Taylor, Christian</t>
        </is>
      </c>
      <c r="G320" s="26" t="inlineStr">
        <is>
          <t>Christian</t>
        </is>
      </c>
      <c r="H320" s="26" t="inlineStr">
        <is>
          <t>Marambio</t>
        </is>
      </c>
      <c r="I320" s="26" t="inlineStr">
        <is>
          <t>Taylor</t>
        </is>
      </c>
      <c r="J320" s="11" t="inlineStr">
        <is>
          <t>SI</t>
        </is>
      </c>
      <c r="K320" s="26" t="inlineStr">
        <is>
          <t>Edecan Presidente del Senado</t>
        </is>
      </c>
      <c r="L320" s="20" t="n"/>
      <c r="M320" s="21" t="inlineStr">
        <is>
          <t>VIP</t>
        </is>
      </c>
      <c r="N320" s="21">
        <f>IF(AND(UPPER($M320)="VIP",UPPER($J320)&lt;&gt;"NO",$F320&lt;&gt;""),"SI","NO")</f>
        <v/>
      </c>
      <c r="O320" s="21">
        <f>IF(UPPER($J320)="SI","🟢",IF(UPPER($J320)="NO","🔴","🟡"))</f>
        <v/>
      </c>
      <c r="P320" s="21" t="inlineStr">
        <is>
          <t>PENDIENTE POR ASIGNAR</t>
        </is>
      </c>
    </row>
    <row r="321" ht="18" customHeight="1">
      <c r="A321" s="17">
        <f>IF(COUNTA(C321:K321)=0,"",ROW()-1)</f>
        <v/>
      </c>
      <c r="B321" s="17">
        <f>IF($F321&lt;&gt;"",$A321,"")</f>
        <v/>
      </c>
      <c r="C321" s="20" t="inlineStr">
        <is>
          <t>MILITARES</t>
        </is>
      </c>
      <c r="D321" s="20" t="inlineStr">
        <is>
          <t>Capitán de Fragata</t>
        </is>
      </c>
      <c r="E321" s="21">
        <f>IF(UPPER($J321)="NO","",$M321)</f>
        <v/>
      </c>
      <c r="F321" s="20" t="inlineStr">
        <is>
          <t>Opazo Rojas, Joaquín</t>
        </is>
      </c>
      <c r="G321" s="20" t="inlineStr">
        <is>
          <t xml:space="preserve">Joaquín </t>
        </is>
      </c>
      <c r="H321" s="20" t="inlineStr">
        <is>
          <t>Opazo</t>
        </is>
      </c>
      <c r="I321" s="20" t="inlineStr">
        <is>
          <t>Rojas</t>
        </is>
      </c>
      <c r="J321" s="11" t="inlineStr">
        <is>
          <t>SI</t>
        </is>
      </c>
      <c r="K321" s="20" t="inlineStr">
        <is>
          <t>Ayudor MINDEF</t>
        </is>
      </c>
      <c r="L321" s="20" t="n"/>
      <c r="M321" s="21" t="inlineStr">
        <is>
          <t>VIP</t>
        </is>
      </c>
      <c r="N321" s="21">
        <f>IF(AND(UPPER($M321)="VIP",UPPER($J321)&lt;&gt;"NO",$F321&lt;&gt;""),"SI","NO")</f>
        <v/>
      </c>
      <c r="O321" s="21">
        <f>IF(UPPER($J321)="SI","🟢",IF(UPPER($J321)="NO","🔴","🟡"))</f>
        <v/>
      </c>
      <c r="P321" s="21" t="inlineStr">
        <is>
          <t>PENDIENTE POR ASIGNAR</t>
        </is>
      </c>
    </row>
    <row r="322" ht="18" customHeight="1">
      <c r="A322" s="17">
        <f>IF(COUNTA(C322:K322)=0,"",ROW()-1)</f>
        <v/>
      </c>
      <c r="B322" s="17">
        <f>IF($F322&lt;&gt;"",$A322,"")</f>
        <v/>
      </c>
      <c r="C322" s="20" t="inlineStr">
        <is>
          <t>MILITARES</t>
        </is>
      </c>
      <c r="D322" s="20" t="inlineStr">
        <is>
          <t>Capitán de Fragata</t>
        </is>
      </c>
      <c r="E322" s="21">
        <f>IF(UPPER($J322)="NO","",$M322)</f>
        <v/>
      </c>
      <c r="F322" s="20" t="inlineStr">
        <is>
          <t>González Otero, Luis</t>
        </is>
      </c>
      <c r="G322" s="20" t="inlineStr">
        <is>
          <t xml:space="preserve">Luis </t>
        </is>
      </c>
      <c r="H322" s="20" t="inlineStr">
        <is>
          <t>González</t>
        </is>
      </c>
      <c r="I322" s="20" t="inlineStr">
        <is>
          <t>Otero</t>
        </is>
      </c>
      <c r="J322" s="11" t="inlineStr">
        <is>
          <t>SI</t>
        </is>
      </c>
      <c r="K322" s="20" t="inlineStr">
        <is>
          <t>Ayudor VA peruano</t>
        </is>
      </c>
      <c r="L322" s="20" t="n"/>
      <c r="M322" s="21" t="inlineStr">
        <is>
          <t>VIP</t>
        </is>
      </c>
      <c r="N322" s="21">
        <f>IF(AND(UPPER($M322)="VIP",UPPER($J322)&lt;&gt;"NO",$F322&lt;&gt;""),"SI","NO")</f>
        <v/>
      </c>
      <c r="O322" s="21">
        <f>IF(UPPER($J322)="SI","🟢",IF(UPPER($J322)="NO","🔴","🟡"))</f>
        <v/>
      </c>
      <c r="P322" s="21" t="inlineStr">
        <is>
          <t>PENDIENTE POR ASIGNAR</t>
        </is>
      </c>
    </row>
    <row r="323" ht="18" customHeight="1">
      <c r="A323" s="17">
        <f>IF(COUNTA(C323:K323)=0,"",ROW()-1)</f>
        <v/>
      </c>
      <c r="B323" s="17">
        <f>IF($F323&lt;&gt;"",$A323,"")</f>
        <v/>
      </c>
      <c r="C323" s="26" t="inlineStr">
        <is>
          <t>MILITARES</t>
        </is>
      </c>
      <c r="D323" s="26" t="inlineStr">
        <is>
          <t>Teniente Primero</t>
        </is>
      </c>
      <c r="E323" s="27">
        <f>IF(UPPER($J323)="NO","",$M323)</f>
        <v/>
      </c>
      <c r="F323" s="20" t="inlineStr">
        <is>
          <t>Ganga Marcadé, Nicolás</t>
        </is>
      </c>
      <c r="G323" s="26" t="inlineStr">
        <is>
          <t>Nicolás</t>
        </is>
      </c>
      <c r="H323" s="26" t="inlineStr">
        <is>
          <t>Ganga</t>
        </is>
      </c>
      <c r="I323" s="26" t="inlineStr">
        <is>
          <t>Marcadé</t>
        </is>
      </c>
      <c r="J323" s="11" t="inlineStr">
        <is>
          <t>SI</t>
        </is>
      </c>
      <c r="K323" s="26" t="inlineStr">
        <is>
          <t>Ayudor SEZONA</t>
        </is>
      </c>
      <c r="L323" s="20" t="n"/>
      <c r="M323" s="21" t="inlineStr">
        <is>
          <t>LATERAL</t>
        </is>
      </c>
      <c r="N323" s="21">
        <f>IF(AND(UPPER($M323)="VIP",UPPER($J323)&lt;&gt;"NO",$F323&lt;&gt;""),"SI","NO")</f>
        <v/>
      </c>
      <c r="O323" s="21">
        <f>IF(UPPER($J323)="SI","🟢",IF(UPPER($J323)="NO","🔴","🟡"))</f>
        <v/>
      </c>
      <c r="P323" s="21" t="inlineStr"/>
    </row>
    <row r="324" ht="18" customHeight="1">
      <c r="A324" s="17">
        <f>IF(COUNTA(C324:K324)=0,"",ROW()-1)</f>
        <v/>
      </c>
      <c r="B324" s="17">
        <f>IF($F324&lt;&gt;"",$A324,"")</f>
        <v/>
      </c>
      <c r="C324" s="20" t="inlineStr">
        <is>
          <t>MILITARES</t>
        </is>
      </c>
      <c r="D324" s="20" t="inlineStr">
        <is>
          <t>Teniente Primero</t>
        </is>
      </c>
      <c r="E324" s="21">
        <f>IF(UPPER($J324)="NO","",$M324)</f>
        <v/>
      </c>
      <c r="F324" s="20" t="inlineStr">
        <is>
          <t>Jimenez San Martín, Ignacio</t>
        </is>
      </c>
      <c r="G324" s="20" t="inlineStr">
        <is>
          <t>Ignacio</t>
        </is>
      </c>
      <c r="H324" s="20" t="inlineStr">
        <is>
          <t>Jimenez</t>
        </is>
      </c>
      <c r="I324" s="20" t="inlineStr">
        <is>
          <t>San Martín</t>
        </is>
      </c>
      <c r="J324" s="11" t="inlineStr">
        <is>
          <t>SI</t>
        </is>
      </c>
      <c r="K324" s="20" t="inlineStr">
        <is>
          <t>Ayudor SUBSECDEF</t>
        </is>
      </c>
      <c r="L324" s="20" t="n"/>
      <c r="M324" s="21" t="inlineStr">
        <is>
          <t>LATERAL</t>
        </is>
      </c>
      <c r="N324" s="21">
        <f>IF(AND(UPPER($M324)="VIP",UPPER($J324)&lt;&gt;"NO",$F324&lt;&gt;""),"SI","NO")</f>
        <v/>
      </c>
      <c r="O324" s="21">
        <f>IF(UPPER($J324)="SI","🟢",IF(UPPER($J324)="NO","🔴","🟡"))</f>
        <v/>
      </c>
      <c r="P324" s="21" t="inlineStr"/>
    </row>
    <row r="325" ht="18" customHeight="1">
      <c r="A325" s="17">
        <f>IF(COUNTA(C325:K325)=0,"",ROW()-1)</f>
        <v/>
      </c>
      <c r="B325" s="17">
        <f>IF($F325&lt;&gt;"",$A325,"")</f>
        <v/>
      </c>
      <c r="C325" s="26" t="inlineStr">
        <is>
          <t>MILITARES</t>
        </is>
      </c>
      <c r="D325" s="26" t="inlineStr">
        <is>
          <t>Teniente Segundo</t>
        </is>
      </c>
      <c r="E325" s="27">
        <f>IF(UPPER($J325)="NO","",$M325)</f>
        <v/>
      </c>
      <c r="F325" s="20" t="inlineStr">
        <is>
          <t>Severino Salamanca, Daniela</t>
        </is>
      </c>
      <c r="G325" s="26" t="inlineStr">
        <is>
          <t>Daniela</t>
        </is>
      </c>
      <c r="H325" s="26" t="inlineStr">
        <is>
          <t>Severino</t>
        </is>
      </c>
      <c r="I325" s="26" t="inlineStr">
        <is>
          <t>Salamanca</t>
        </is>
      </c>
      <c r="J325" s="11" t="inlineStr">
        <is>
          <t>SI</t>
        </is>
      </c>
      <c r="K325" s="26" t="inlineStr">
        <is>
          <t>Ayudor FUERSUB</t>
        </is>
      </c>
      <c r="L325" s="20" t="n"/>
      <c r="M325" s="21" t="inlineStr">
        <is>
          <t>LATERAL</t>
        </is>
      </c>
      <c r="N325" s="21">
        <f>IF(AND(UPPER($M325)="VIP",UPPER($J325)&lt;&gt;"NO",$F325&lt;&gt;""),"SI","NO")</f>
        <v/>
      </c>
      <c r="O325" s="21">
        <f>IF(UPPER($J325)="SI","🟢",IF(UPPER($J325)="NO","🔴","🟡"))</f>
        <v/>
      </c>
      <c r="P325" s="21" t="inlineStr"/>
    </row>
    <row r="326" ht="18" customHeight="1">
      <c r="A326" s="17">
        <f>IF(COUNTA(C326:K326)=0,"",ROW()-1)</f>
        <v/>
      </c>
      <c r="B326" s="17">
        <f>IF($F326&lt;&gt;"",$A326,"")</f>
        <v/>
      </c>
      <c r="C326" s="20" t="inlineStr">
        <is>
          <t>MILITARES</t>
        </is>
      </c>
      <c r="D326" s="20" t="inlineStr">
        <is>
          <t>Suboficial Mayor</t>
        </is>
      </c>
      <c r="E326" s="21">
        <f>IF(UPPER($J326)="NO","",$M326)</f>
        <v/>
      </c>
      <c r="F326" s="20" t="inlineStr">
        <is>
          <t>Ramos Santander, Guillermo</t>
        </is>
      </c>
      <c r="G326" s="20" t="inlineStr">
        <is>
          <t>Guillermo</t>
        </is>
      </c>
      <c r="H326" s="20" t="inlineStr">
        <is>
          <t>Ramos</t>
        </is>
      </c>
      <c r="I326" s="20" t="inlineStr">
        <is>
          <t>Santander</t>
        </is>
      </c>
      <c r="J326" s="11" t="inlineStr">
        <is>
          <t>SI</t>
        </is>
      </c>
      <c r="K326" s="20" t="inlineStr">
        <is>
          <t>Condestable Mayor de la Armada</t>
        </is>
      </c>
      <c r="L326" s="20" t="n"/>
      <c r="M326" s="21" t="inlineStr">
        <is>
          <t>LATERAL VIP</t>
        </is>
      </c>
      <c r="N326" s="21">
        <f>IF(AND(UPPER($M326)="VIP",UPPER($J326)&lt;&gt;"NO",$F326&lt;&gt;""),"SI","NO")</f>
        <v/>
      </c>
      <c r="O326" s="21">
        <f>IF(UPPER($J326)="SI","🟢",IF(UPPER($J326)="NO","🔴","🟡"))</f>
        <v/>
      </c>
      <c r="P326" s="21" t="inlineStr"/>
    </row>
    <row r="327" ht="18" customHeight="1">
      <c r="A327" s="17">
        <f>IF(COUNTA(C327:K327)=0,"",ROW()-1)</f>
        <v/>
      </c>
      <c r="B327" s="17">
        <f>IF($F327&lt;&gt;"",$A327,"")</f>
        <v/>
      </c>
      <c r="C327" s="26" t="inlineStr">
        <is>
          <t>MILITARES</t>
        </is>
      </c>
      <c r="D327" s="26" t="inlineStr">
        <is>
          <t>Suboficial Mayor</t>
        </is>
      </c>
      <c r="E327" s="27">
        <f>IF(UPPER($J327)="NO","",$M327)</f>
        <v/>
      </c>
      <c r="F327" s="20" t="inlineStr">
        <is>
          <t>Sepulveda Zenteno, Javier</t>
        </is>
      </c>
      <c r="G327" s="26" t="inlineStr">
        <is>
          <t>Javier</t>
        </is>
      </c>
      <c r="H327" s="26" t="inlineStr">
        <is>
          <t>Sepulveda</t>
        </is>
      </c>
      <c r="I327" s="26" t="inlineStr">
        <is>
          <t>Zenteno</t>
        </is>
      </c>
      <c r="J327" s="11" t="inlineStr">
        <is>
          <t>SI</t>
        </is>
      </c>
      <c r="K327" s="26" t="inlineStr">
        <is>
          <t>Condestable Mayor de la Segunda Zona Naval</t>
        </is>
      </c>
      <c r="L327" s="20" t="n"/>
      <c r="M327" s="21" t="inlineStr">
        <is>
          <t>LATERAL VIP</t>
        </is>
      </c>
      <c r="N327" s="21">
        <f>IF(AND(UPPER($M327)="VIP",UPPER($J327)&lt;&gt;"NO",$F327&lt;&gt;""),"SI","NO")</f>
        <v/>
      </c>
      <c r="O327" s="21">
        <f>IF(UPPER($J327)="SI","🟢",IF(UPPER($J327)="NO","🔴","🟡"))</f>
        <v/>
      </c>
      <c r="P327" s="21" t="inlineStr"/>
    </row>
    <row r="328" ht="18" customHeight="1">
      <c r="A328" s="17">
        <f>IF(COUNTA(C328:K328)=0,"",ROW()-1)</f>
        <v/>
      </c>
      <c r="B328" s="17">
        <f>IF($F328&lt;&gt;"",$A328,"")</f>
        <v/>
      </c>
      <c r="C328" s="20" t="inlineStr">
        <is>
          <t>MILITARES</t>
        </is>
      </c>
      <c r="D328" s="20" t="inlineStr">
        <is>
          <t>Coronel (Av.)</t>
        </is>
      </c>
      <c r="E328" s="21">
        <f>IF(UPPER($J328)="NO","",$M328)</f>
        <v/>
      </c>
      <c r="F328" s="20" t="inlineStr">
        <is>
          <t>Rauwolf , Christian</t>
        </is>
      </c>
      <c r="G328" s="20" t="inlineStr">
        <is>
          <t>Christian</t>
        </is>
      </c>
      <c r="H328" s="20" t="inlineStr">
        <is>
          <t>Rauwolf</t>
        </is>
      </c>
      <c r="I328" s="20" t="n"/>
      <c r="J328" s="16" t="inlineStr">
        <is>
          <t>NO</t>
        </is>
      </c>
      <c r="K328" s="20" t="inlineStr">
        <is>
          <t>Agregado de Defensa de Alemania</t>
        </is>
      </c>
      <c r="L328" s="20" t="n"/>
      <c r="M328" s="21" t="n"/>
      <c r="N328" s="21">
        <f>IF(AND(UPPER($M328)="VIP",UPPER($J328)&lt;&gt;"NO",$F328&lt;&gt;""),"SI","NO")</f>
        <v/>
      </c>
      <c r="O328" s="21">
        <f>IF(UPPER($J328)="SI","🟢",IF(UPPER($J328)="NO","🔴","🟡"))</f>
        <v/>
      </c>
      <c r="P328" s="21" t="inlineStr"/>
    </row>
    <row r="329" ht="18" customHeight="1">
      <c r="A329" s="17">
        <f>IF(COUNTA(C329:K329)=0,"",ROW()-1)</f>
        <v/>
      </c>
      <c r="B329" s="17">
        <f>IF($F329&lt;&gt;"",$A329,"")</f>
        <v/>
      </c>
      <c r="C329" s="20" t="inlineStr">
        <is>
          <t>MILITARES</t>
        </is>
      </c>
      <c r="D329" s="20" t="inlineStr">
        <is>
          <t>Capitán de Navio IM</t>
        </is>
      </c>
      <c r="E329" s="21">
        <f>IF(UPPER($J329)="NO","",$M329)</f>
        <v/>
      </c>
      <c r="F329" s="20" t="inlineStr">
        <is>
          <t>Brahm Teke, Cristian</t>
        </is>
      </c>
      <c r="G329" s="20" t="inlineStr">
        <is>
          <t>Cristian</t>
        </is>
      </c>
      <c r="H329" s="20" t="inlineStr">
        <is>
          <t xml:space="preserve">Brahm </t>
        </is>
      </c>
      <c r="I329" s="20" t="inlineStr">
        <is>
          <t>Teke</t>
        </is>
      </c>
      <c r="J329" s="11" t="inlineStr">
        <is>
          <t>SI</t>
        </is>
      </c>
      <c r="K329" s="20" t="inlineStr">
        <is>
          <t xml:space="preserve">Oficial enlace Agregados Navales </t>
        </is>
      </c>
      <c r="L329" s="20" t="n"/>
      <c r="M329" s="21" t="inlineStr">
        <is>
          <t>LATERAL VIP</t>
        </is>
      </c>
      <c r="N329" s="21">
        <f>IF(AND(UPPER($M329)="VIP",UPPER($J329)&lt;&gt;"NO",$F329&lt;&gt;""),"SI","NO")</f>
        <v/>
      </c>
      <c r="O329" s="21">
        <f>IF(UPPER($J329)="SI","🟢",IF(UPPER($J329)="NO","🔴","🟡"))</f>
        <v/>
      </c>
      <c r="P329" s="21" t="inlineStr"/>
    </row>
    <row r="330" ht="18" customHeight="1">
      <c r="A330" s="17">
        <f>IF(COUNTA(C330:K330)=0,"",ROW()-1)</f>
        <v/>
      </c>
      <c r="B330" s="17">
        <f>IF($F330&lt;&gt;"",$A330,"")</f>
        <v/>
      </c>
      <c r="C330" s="26" t="inlineStr">
        <is>
          <t>MILITARES</t>
        </is>
      </c>
      <c r="D330" s="26" t="inlineStr">
        <is>
          <t>Capitán de Navío</t>
        </is>
      </c>
      <c r="E330" s="27">
        <f>IF(UPPER($J330)="NO","",$M330)</f>
        <v/>
      </c>
      <c r="F330" s="20" t="inlineStr">
        <is>
          <t>Corvalán , Daniel</t>
        </is>
      </c>
      <c r="G330" s="26" t="inlineStr">
        <is>
          <t>Daniel</t>
        </is>
      </c>
      <c r="H330" s="26" t="inlineStr">
        <is>
          <t>Corvalán</t>
        </is>
      </c>
      <c r="I330" s="26" t="n"/>
      <c r="J330" s="11" t="inlineStr">
        <is>
          <t>SI</t>
        </is>
      </c>
      <c r="K330" s="26" t="inlineStr">
        <is>
          <t>Agregado Naval de Argentina</t>
        </is>
      </c>
      <c r="L330" s="20" t="n"/>
      <c r="M330" s="21" t="inlineStr">
        <is>
          <t>LATERAL VIP</t>
        </is>
      </c>
      <c r="N330" s="21">
        <f>IF(AND(UPPER($M330)="VIP",UPPER($J330)&lt;&gt;"NO",$F330&lt;&gt;""),"SI","NO")</f>
        <v/>
      </c>
      <c r="O330" s="21">
        <f>IF(UPPER($J330)="SI","🟢",IF(UPPER($J330)="NO","🔴","🟡"))</f>
        <v/>
      </c>
      <c r="P330" s="21" t="inlineStr"/>
    </row>
    <row r="331" ht="18" customHeight="1">
      <c r="A331" s="17">
        <f>IF(COUNTA(C331:K331)=0,"",ROW()-1)</f>
        <v/>
      </c>
      <c r="B331" s="17">
        <f>IF($F331&lt;&gt;"",$A331,"")</f>
        <v/>
      </c>
      <c r="C331" s="20" t="inlineStr">
        <is>
          <t>MILITARES</t>
        </is>
      </c>
      <c r="D331" s="20" t="inlineStr">
        <is>
          <t>Capitán de Navío</t>
        </is>
      </c>
      <c r="E331" s="21">
        <f>IF(UPPER($J331)="NO","",$M331)</f>
        <v/>
      </c>
      <c r="F331" s="20" t="inlineStr">
        <is>
          <t>Tojal Do Vale, Carlos</t>
        </is>
      </c>
      <c r="G331" s="20" t="inlineStr">
        <is>
          <t>Carlos</t>
        </is>
      </c>
      <c r="H331" s="20" t="inlineStr">
        <is>
          <t>Tojal</t>
        </is>
      </c>
      <c r="I331" s="20" t="inlineStr">
        <is>
          <t>Do Vale</t>
        </is>
      </c>
      <c r="J331" s="16" t="inlineStr">
        <is>
          <t>NO</t>
        </is>
      </c>
      <c r="K331" s="20" t="inlineStr">
        <is>
          <t>Agregado de Defensa y Naval Brasil</t>
        </is>
      </c>
      <c r="L331" s="20" t="n"/>
      <c r="M331" s="21" t="inlineStr">
        <is>
          <t>LATERAL VIP</t>
        </is>
      </c>
      <c r="N331" s="21">
        <f>IF(AND(UPPER($M331)="VIP",UPPER($J331)&lt;&gt;"NO",$F331&lt;&gt;""),"SI","NO")</f>
        <v/>
      </c>
      <c r="O331" s="21">
        <f>IF(UPPER($J331)="SI","🟢",IF(UPPER($J331)="NO","🔴","🟡"))</f>
        <v/>
      </c>
      <c r="P331" s="21" t="inlineStr"/>
    </row>
    <row r="332" ht="18" customHeight="1">
      <c r="A332" s="17">
        <f>IF(COUNTA(C332:K332)=0,"",ROW()-1)</f>
        <v/>
      </c>
      <c r="B332" s="17">
        <f>IF($F332&lt;&gt;"",$A332,"")</f>
        <v/>
      </c>
      <c r="C332" s="26" t="inlineStr">
        <is>
          <t>MILITARES</t>
        </is>
      </c>
      <c r="D332" s="26" t="inlineStr">
        <is>
          <t>Capitán de Navío</t>
        </is>
      </c>
      <c r="E332" s="27">
        <f>IF(UPPER($J332)="NO","",$M332)</f>
        <v/>
      </c>
      <c r="F332" s="20" t="inlineStr">
        <is>
          <t>Desormeaux , Chantal</t>
        </is>
      </c>
      <c r="G332" s="26" t="inlineStr">
        <is>
          <t>Chantal</t>
        </is>
      </c>
      <c r="H332" s="26" t="inlineStr">
        <is>
          <t>Desormeaux</t>
        </is>
      </c>
      <c r="I332" s="26" t="n"/>
      <c r="J332" s="11" t="inlineStr">
        <is>
          <t>SI</t>
        </is>
      </c>
      <c r="K332" s="26" t="inlineStr">
        <is>
          <t>Agregado de Defensa de Canadá</t>
        </is>
      </c>
      <c r="L332" s="20" t="n"/>
      <c r="M332" s="21" t="inlineStr">
        <is>
          <t>LATERAL VIP</t>
        </is>
      </c>
      <c r="N332" s="21">
        <f>IF(AND(UPPER($M332)="VIP",UPPER($J332)&lt;&gt;"NO",$F332&lt;&gt;""),"SI","NO")</f>
        <v/>
      </c>
      <c r="O332" s="21">
        <f>IF(UPPER($J332)="SI","🟢",IF(UPPER($J332)="NO","🔴","🟡"))</f>
        <v/>
      </c>
      <c r="P332" s="21" t="inlineStr"/>
    </row>
    <row r="333" ht="18" customHeight="1">
      <c r="A333" s="17">
        <f>IF(COUNTA(C333:K333)=0,"",ROW()-1)</f>
        <v/>
      </c>
      <c r="B333" s="17">
        <f>IF($F333&lt;&gt;"",$A333,"")</f>
        <v/>
      </c>
      <c r="C333" s="20" t="inlineStr">
        <is>
          <t>MILITARES</t>
        </is>
      </c>
      <c r="D333" s="20" t="inlineStr">
        <is>
          <t>Coronel Superior</t>
        </is>
      </c>
      <c r="E333" s="21">
        <f>IF(UPPER($J333)="NO","",$M333)</f>
        <v/>
      </c>
      <c r="F333" s="20" t="inlineStr">
        <is>
          <t>Wang , Hui</t>
        </is>
      </c>
      <c r="G333" s="20" t="inlineStr">
        <is>
          <t>Hui</t>
        </is>
      </c>
      <c r="H333" s="20" t="inlineStr">
        <is>
          <t>Wang</t>
        </is>
      </c>
      <c r="I333" s="20" t="n"/>
      <c r="J333" s="16" t="inlineStr">
        <is>
          <t>NO</t>
        </is>
      </c>
      <c r="K333" s="20" t="inlineStr">
        <is>
          <t>Agregado de Defensa de la República Popular China.</t>
        </is>
      </c>
      <c r="L333" s="20" t="n"/>
      <c r="M333" s="21" t="inlineStr">
        <is>
          <t>LATERAL VIP</t>
        </is>
      </c>
      <c r="N333" s="21">
        <f>IF(AND(UPPER($M333)="VIP",UPPER($J333)&lt;&gt;"NO",$F333&lt;&gt;""),"SI","NO")</f>
        <v/>
      </c>
      <c r="O333" s="21">
        <f>IF(UPPER($J333)="SI","🟢",IF(UPPER($J333)="NO","🔴","🟡"))</f>
        <v/>
      </c>
      <c r="P333" s="21" t="inlineStr"/>
    </row>
    <row r="334" ht="18" customHeight="1">
      <c r="A334" s="17">
        <f>IF(COUNTA(C334:K334)=0,"",ROW()-1)</f>
        <v/>
      </c>
      <c r="B334" s="17">
        <f>IF($F334&lt;&gt;"",$A334,"")</f>
        <v/>
      </c>
      <c r="C334" s="26" t="inlineStr">
        <is>
          <t>MILITARES</t>
        </is>
      </c>
      <c r="D334" s="26" t="inlineStr">
        <is>
          <t>Teniente Coronel</t>
        </is>
      </c>
      <c r="E334" s="27">
        <f>IF(UPPER($J334)="NO","",$M334)</f>
        <v/>
      </c>
      <c r="F334" s="20" t="inlineStr">
        <is>
          <t>Chen , Chen</t>
        </is>
      </c>
      <c r="G334" s="26" t="inlineStr">
        <is>
          <t>Chen</t>
        </is>
      </c>
      <c r="H334" s="26" t="inlineStr">
        <is>
          <t>Chen</t>
        </is>
      </c>
      <c r="I334" s="26" t="n"/>
      <c r="J334" s="15" t="inlineStr">
        <is>
          <t>PENDIENTE</t>
        </is>
      </c>
      <c r="K334" s="26" t="inlineStr">
        <is>
          <t>Agregado de Defensa Adjunto de la República Popular China.</t>
        </is>
      </c>
      <c r="L334" s="20" t="n"/>
      <c r="M334" s="21" t="inlineStr">
        <is>
          <t>LATERAL VIP</t>
        </is>
      </c>
      <c r="N334" s="21">
        <f>IF(AND(UPPER($M334)="VIP",UPPER($J334)&lt;&gt;"NO",$F334&lt;&gt;""),"SI","NO")</f>
        <v/>
      </c>
      <c r="O334" s="21">
        <f>IF(UPPER($J334)="SI","🟢",IF(UPPER($J334)="NO","🔴","🟡"))</f>
        <v/>
      </c>
      <c r="P334" s="21" t="inlineStr"/>
    </row>
    <row r="335" ht="18" customHeight="1">
      <c r="A335" s="17">
        <f>IF(COUNTA(C335:K335)=0,"",ROW()-1)</f>
        <v/>
      </c>
      <c r="B335" s="17">
        <f>IF($F335&lt;&gt;"",$A335,"")</f>
        <v/>
      </c>
      <c r="C335" s="20" t="inlineStr">
        <is>
          <t>MILITARES</t>
        </is>
      </c>
      <c r="D335" s="20" t="inlineStr">
        <is>
          <t>Capitán de Navío</t>
        </is>
      </c>
      <c r="E335" s="21">
        <f>IF(UPPER($J335)="NO","",$M335)</f>
        <v/>
      </c>
      <c r="F335" s="20" t="inlineStr">
        <is>
          <t>Araújo Fernández, Ranulfo</t>
        </is>
      </c>
      <c r="G335" s="20" t="inlineStr">
        <is>
          <t>Ranulfo</t>
        </is>
      </c>
      <c r="H335" s="20" t="inlineStr">
        <is>
          <t>Araújo</t>
        </is>
      </c>
      <c r="I335" s="20" t="inlineStr">
        <is>
          <t>Fernández</t>
        </is>
      </c>
      <c r="J335" s="16" t="inlineStr">
        <is>
          <t>NO</t>
        </is>
      </c>
      <c r="K335" s="20" t="inlineStr">
        <is>
          <t>Agregado Naval de Colombia</t>
        </is>
      </c>
      <c r="L335" s="20" t="n"/>
      <c r="M335" s="21" t="n"/>
      <c r="N335" s="21">
        <f>IF(AND(UPPER($M335)="VIP",UPPER($J335)&lt;&gt;"NO",$F335&lt;&gt;""),"SI","NO")</f>
        <v/>
      </c>
      <c r="O335" s="21">
        <f>IF(UPPER($J335)="SI","🟢",IF(UPPER($J335)="NO","🔴","🟡"))</f>
        <v/>
      </c>
      <c r="P335" s="21" t="inlineStr"/>
    </row>
    <row r="336" ht="18" customHeight="1">
      <c r="A336" s="17">
        <f>IF(COUNTA(C336:K336)=0,"",ROW()-1)</f>
        <v/>
      </c>
      <c r="B336" s="17">
        <f>IF($F336&lt;&gt;"",$A336,"")</f>
        <v/>
      </c>
      <c r="C336" s="26" t="inlineStr">
        <is>
          <t>MILITARES</t>
        </is>
      </c>
      <c r="D336" s="26" t="inlineStr">
        <is>
          <t>Teniente Coronel</t>
        </is>
      </c>
      <c r="E336" s="27">
        <f>IF(UPPER($J336)="NO","",$M336)</f>
        <v/>
      </c>
      <c r="F336" s="20" t="inlineStr">
        <is>
          <t>Park , Byoung-Gun</t>
        </is>
      </c>
      <c r="G336" s="26" t="inlineStr">
        <is>
          <t>Byoung-Gun</t>
        </is>
      </c>
      <c r="H336" s="26" t="inlineStr">
        <is>
          <t>Park</t>
        </is>
      </c>
      <c r="I336" s="26" t="n"/>
      <c r="J336" s="11" t="inlineStr">
        <is>
          <t>SI</t>
        </is>
      </c>
      <c r="K336" s="26" t="inlineStr">
        <is>
          <t>Agregado de Defensa de Corea</t>
        </is>
      </c>
      <c r="L336" s="20" t="n"/>
      <c r="M336" s="21" t="inlineStr">
        <is>
          <t>LATERAL VIP</t>
        </is>
      </c>
      <c r="N336" s="21">
        <f>IF(AND(UPPER($M336)="VIP",UPPER($J336)&lt;&gt;"NO",$F336&lt;&gt;""),"SI","NO")</f>
        <v/>
      </c>
      <c r="O336" s="21">
        <f>IF(UPPER($J336)="SI","🟢",IF(UPPER($J336)="NO","🔴","🟡"))</f>
        <v/>
      </c>
      <c r="P336" s="21" t="inlineStr"/>
    </row>
    <row r="337" ht="18" customHeight="1">
      <c r="A337" s="17">
        <f>IF(COUNTA(C337:K337)=0,"",ROW()-1)</f>
        <v/>
      </c>
      <c r="B337" s="17">
        <f>IF($F337&lt;&gt;"",$A337,"")</f>
        <v/>
      </c>
      <c r="C337" s="20" t="inlineStr">
        <is>
          <t>MILITARES</t>
        </is>
      </c>
      <c r="D337" s="20" t="inlineStr">
        <is>
          <t>Capitán de Navío</t>
        </is>
      </c>
      <c r="E337" s="21">
        <f>IF(UPPER($J337)="NO","",$M337)</f>
        <v/>
      </c>
      <c r="F337" s="20" t="inlineStr">
        <is>
          <t>Calderón Santamaría, Raul</t>
        </is>
      </c>
      <c r="G337" s="20" t="inlineStr">
        <is>
          <t>Raul</t>
        </is>
      </c>
      <c r="H337" s="20" t="inlineStr">
        <is>
          <t>Calderón</t>
        </is>
      </c>
      <c r="I337" s="20" t="inlineStr">
        <is>
          <t>Santamaría</t>
        </is>
      </c>
      <c r="J337" s="11" t="inlineStr">
        <is>
          <t>SI</t>
        </is>
      </c>
      <c r="K337" s="20" t="inlineStr">
        <is>
          <t>Agregado Naval de Ecuador</t>
        </is>
      </c>
      <c r="L337" s="20" t="n"/>
      <c r="M337" s="21" t="inlineStr">
        <is>
          <t>LATERAL VIP</t>
        </is>
      </c>
      <c r="N337" s="21">
        <f>IF(AND(UPPER($M337)="VIP",UPPER($J337)&lt;&gt;"NO",$F337&lt;&gt;""),"SI","NO")</f>
        <v/>
      </c>
      <c r="O337" s="21">
        <f>IF(UPPER($J337)="SI","🟢",IF(UPPER($J337)="NO","🔴","🟡"))</f>
        <v/>
      </c>
      <c r="P337" s="21" t="inlineStr"/>
    </row>
    <row r="338" ht="18" customHeight="1">
      <c r="A338" s="17">
        <f>IF(COUNTA(C338:K338)=0,"",ROW()-1)</f>
        <v/>
      </c>
      <c r="B338" s="17">
        <f>IF($F338&lt;&gt;"",$A338,"")</f>
        <v/>
      </c>
      <c r="C338" s="26" t="inlineStr">
        <is>
          <t>MILITARES</t>
        </is>
      </c>
      <c r="D338" s="26" t="inlineStr">
        <is>
          <t>Capitán de Navío</t>
        </is>
      </c>
      <c r="E338" s="27">
        <f>IF(UPPER($J338)="NO","",$M338)</f>
        <v/>
      </c>
      <c r="F338" s="20" t="inlineStr">
        <is>
          <t>Ross , Tyler</t>
        </is>
      </c>
      <c r="G338" s="26" t="inlineStr">
        <is>
          <t>Tyler</t>
        </is>
      </c>
      <c r="H338" s="26" t="inlineStr">
        <is>
          <t>Ross</t>
        </is>
      </c>
      <c r="I338" s="26" t="n"/>
      <c r="J338" s="16" t="inlineStr">
        <is>
          <t>NO</t>
        </is>
      </c>
      <c r="K338" s="26" t="inlineStr">
        <is>
          <t>Agregado de Defensa y Naval de Estados Unidos</t>
        </is>
      </c>
      <c r="L338" s="20" t="n"/>
      <c r="M338" s="21" t="inlineStr">
        <is>
          <t>LATERAL</t>
        </is>
      </c>
      <c r="N338" s="21">
        <f>IF(AND(UPPER($M338)="VIP",UPPER($J338)&lt;&gt;"NO",$F338&lt;&gt;""),"SI","NO")</f>
        <v/>
      </c>
      <c r="O338" s="21">
        <f>IF(UPPER($J338)="SI","🟢",IF(UPPER($J338)="NO","🔴","🟡"))</f>
        <v/>
      </c>
      <c r="P338" s="21" t="inlineStr"/>
    </row>
    <row r="339" ht="18" customHeight="1">
      <c r="A339" s="17">
        <f>IF(COUNTA(C339:K339)=0,"",ROW()-1)</f>
        <v/>
      </c>
      <c r="B339" s="17">
        <f>IF($F339&lt;&gt;"",$A339,"")</f>
        <v/>
      </c>
      <c r="C339" s="20" t="inlineStr">
        <is>
          <t>MILITARES</t>
        </is>
      </c>
      <c r="D339" s="20" t="inlineStr">
        <is>
          <t>Capitán de Navío</t>
        </is>
      </c>
      <c r="E339" s="21">
        <f>IF(UPPER($J339)="NO","",$M339)</f>
        <v/>
      </c>
      <c r="F339" s="20" t="inlineStr">
        <is>
          <t>Benavides Sierra, Juan Luis</t>
        </is>
      </c>
      <c r="G339" s="20" t="inlineStr">
        <is>
          <t>Juan Luis</t>
        </is>
      </c>
      <c r="H339" s="20" t="inlineStr">
        <is>
          <t>Benavides</t>
        </is>
      </c>
      <c r="I339" s="20" t="inlineStr">
        <is>
          <t>Sierra</t>
        </is>
      </c>
      <c r="J339" s="16" t="inlineStr">
        <is>
          <t>NO</t>
        </is>
      </c>
      <c r="K339" s="20" t="inlineStr">
        <is>
          <t>Agregado de Defensa, Militar, Naval y Aéreo de España</t>
        </is>
      </c>
      <c r="L339" s="20" t="n"/>
      <c r="M339" s="21" t="inlineStr">
        <is>
          <t>LATERAL VIP</t>
        </is>
      </c>
      <c r="N339" s="21">
        <f>IF(AND(UPPER($M339)="VIP",UPPER($J339)&lt;&gt;"NO",$F339&lt;&gt;""),"SI","NO")</f>
        <v/>
      </c>
      <c r="O339" s="21">
        <f>IF(UPPER($J339)="SI","🟢",IF(UPPER($J339)="NO","🔴","🟡"))</f>
        <v/>
      </c>
      <c r="P339" s="21" t="inlineStr"/>
    </row>
    <row r="340" ht="18" customHeight="1">
      <c r="A340" s="17">
        <f>IF(COUNTA(C340:K340)=0,"",ROW()-1)</f>
        <v/>
      </c>
      <c r="B340" s="17">
        <f>IF($F340&lt;&gt;"",$A340,"")</f>
        <v/>
      </c>
      <c r="C340" s="26" t="inlineStr">
        <is>
          <t>MILITARES</t>
        </is>
      </c>
      <c r="D340" s="26" t="inlineStr">
        <is>
          <t>Capitán de Navío</t>
        </is>
      </c>
      <c r="E340" s="27">
        <f>IF(UPPER($J340)="NO","",$M340)</f>
        <v/>
      </c>
      <c r="F340" s="20" t="inlineStr">
        <is>
          <t>Durbec , Numa</t>
        </is>
      </c>
      <c r="G340" s="26" t="inlineStr">
        <is>
          <t>Numa</t>
        </is>
      </c>
      <c r="H340" s="26" t="inlineStr">
        <is>
          <t>Durbec</t>
        </is>
      </c>
      <c r="I340" s="26" t="n"/>
      <c r="J340" s="16" t="inlineStr">
        <is>
          <t>NO</t>
        </is>
      </c>
      <c r="K340" s="26" t="inlineStr">
        <is>
          <t>Agregado de Defensa y Naval de Francia</t>
        </is>
      </c>
      <c r="L340" s="20" t="n"/>
      <c r="M340" s="21" t="inlineStr">
        <is>
          <t>LATERAL VIP</t>
        </is>
      </c>
      <c r="N340" s="21">
        <f>IF(AND(UPPER($M340)="VIP",UPPER($J340)&lt;&gt;"NO",$F340&lt;&gt;""),"SI","NO")</f>
        <v/>
      </c>
      <c r="O340" s="21">
        <f>IF(UPPER($J340)="SI","🟢",IF(UPPER($J340)="NO","🔴","🟡"))</f>
        <v/>
      </c>
      <c r="P340" s="21" t="inlineStr"/>
    </row>
    <row r="341" ht="18" customHeight="1">
      <c r="A341" s="17">
        <f>IF(COUNTA(C341:K341)=0,"",ROW()-1)</f>
        <v/>
      </c>
      <c r="B341" s="17">
        <f>IF($F341&lt;&gt;"",$A341,"")</f>
        <v/>
      </c>
      <c r="C341" s="20" t="inlineStr">
        <is>
          <t>MILITARES</t>
        </is>
      </c>
      <c r="D341" s="20" t="inlineStr">
        <is>
          <t>Coronel</t>
        </is>
      </c>
      <c r="E341" s="21">
        <f>IF(UPPER($J341)="NO","",$M341)</f>
        <v/>
      </c>
      <c r="F341" s="20" t="inlineStr">
        <is>
          <t>Guy , Amit</t>
        </is>
      </c>
      <c r="G341" s="20" t="inlineStr">
        <is>
          <t>Amit</t>
        </is>
      </c>
      <c r="H341" s="20" t="inlineStr">
        <is>
          <t>Guy</t>
        </is>
      </c>
      <c r="I341" s="20" t="n"/>
      <c r="J341" s="16" t="inlineStr">
        <is>
          <t>NO</t>
        </is>
      </c>
      <c r="K341" s="20" t="inlineStr">
        <is>
          <t>Agregado de Defensa de Israel</t>
        </is>
      </c>
      <c r="L341" s="20" t="n"/>
      <c r="M341" s="21" t="inlineStr">
        <is>
          <t>LATERAL VIP</t>
        </is>
      </c>
      <c r="N341" s="21">
        <f>IF(AND(UPPER($M341)="VIP",UPPER($J341)&lt;&gt;"NO",$F341&lt;&gt;""),"SI","NO")</f>
        <v/>
      </c>
      <c r="O341" s="21">
        <f>IF(UPPER($J341)="SI","🟢",IF(UPPER($J341)="NO","🔴","🟡"))</f>
        <v/>
      </c>
      <c r="P341" s="21" t="inlineStr"/>
    </row>
    <row r="342" ht="18" customHeight="1">
      <c r="A342" s="17">
        <f>IF(COUNTA(C342:K342)=0,"",ROW()-1)</f>
        <v/>
      </c>
      <c r="B342" s="17">
        <f>IF($F342&lt;&gt;"",$A342,"")</f>
        <v/>
      </c>
      <c r="C342" s="26" t="inlineStr">
        <is>
          <t>MILITARES</t>
        </is>
      </c>
      <c r="D342" s="26" t="inlineStr">
        <is>
          <t>Coronel</t>
        </is>
      </c>
      <c r="E342" s="27">
        <f>IF(UPPER($J342)="NO","",$M342)</f>
        <v/>
      </c>
      <c r="F342" s="20" t="inlineStr">
        <is>
          <t>Tanda , Francesco</t>
        </is>
      </c>
      <c r="G342" s="26" t="inlineStr">
        <is>
          <t>Francesco</t>
        </is>
      </c>
      <c r="H342" s="26" t="inlineStr">
        <is>
          <t>Tanda</t>
        </is>
      </c>
      <c r="I342" s="26" t="n"/>
      <c r="J342" s="16" t="inlineStr">
        <is>
          <t>NO</t>
        </is>
      </c>
      <c r="K342" s="26" t="inlineStr">
        <is>
          <t>Agregado de Defensa de Italia</t>
        </is>
      </c>
      <c r="L342" s="20" t="n"/>
      <c r="M342" s="21" t="inlineStr">
        <is>
          <t>LATERAL VIP</t>
        </is>
      </c>
      <c r="N342" s="21">
        <f>IF(AND(UPPER($M342)="VIP",UPPER($J342)&lt;&gt;"NO",$F342&lt;&gt;""),"SI","NO")</f>
        <v/>
      </c>
      <c r="O342" s="21">
        <f>IF(UPPER($J342)="SI","🟢",IF(UPPER($J342)="NO","🔴","🟡"))</f>
        <v/>
      </c>
      <c r="P342" s="21" t="inlineStr"/>
    </row>
    <row r="343" ht="18" customHeight="1">
      <c r="A343" s="17">
        <f>IF(COUNTA(C343:K343)=0,"",ROW()-1)</f>
        <v/>
      </c>
      <c r="B343" s="17">
        <f>IF($F343&lt;&gt;"",$A343,"")</f>
        <v/>
      </c>
      <c r="C343" s="20" t="inlineStr">
        <is>
          <t>MILITARES</t>
        </is>
      </c>
      <c r="D343" s="20" t="inlineStr">
        <is>
          <t>Teniente Coronel</t>
        </is>
      </c>
      <c r="E343" s="21">
        <f>IF(UPPER($J343)="NO","",$M343)</f>
        <v/>
      </c>
      <c r="F343" s="20" t="inlineStr">
        <is>
          <t>Narita , Kengo</t>
        </is>
      </c>
      <c r="G343" s="20" t="inlineStr">
        <is>
          <t>Kengo</t>
        </is>
      </c>
      <c r="H343" s="20" t="inlineStr">
        <is>
          <t>Narita</t>
        </is>
      </c>
      <c r="I343" s="20" t="n"/>
      <c r="J343" s="11" t="inlineStr">
        <is>
          <t>SI</t>
        </is>
      </c>
      <c r="K343" s="20" t="inlineStr">
        <is>
          <t>Agregado de Defensa de Japón</t>
        </is>
      </c>
      <c r="L343" s="20" t="n"/>
      <c r="M343" s="21" t="inlineStr">
        <is>
          <t>LATERAL VIP</t>
        </is>
      </c>
      <c r="N343" s="21">
        <f>IF(AND(UPPER($M343)="VIP",UPPER($J343)&lt;&gt;"NO",$F343&lt;&gt;""),"SI","NO")</f>
        <v/>
      </c>
      <c r="O343" s="21">
        <f>IF(UPPER($J343)="SI","🟢",IF(UPPER($J343)="NO","🔴","🟡"))</f>
        <v/>
      </c>
      <c r="P343" s="21" t="inlineStr"/>
    </row>
    <row r="344" ht="18" customHeight="1">
      <c r="A344" s="17">
        <f>IF(COUNTA(C344:K344)=0,"",ROW()-1)</f>
        <v/>
      </c>
      <c r="B344" s="17">
        <f>IF($F344&lt;&gt;"",$A344,"")</f>
        <v/>
      </c>
      <c r="C344" s="26" t="inlineStr">
        <is>
          <t>MILITARES</t>
        </is>
      </c>
      <c r="D344" s="26" t="inlineStr">
        <is>
          <t>Contraalmirante</t>
        </is>
      </c>
      <c r="E344" s="27">
        <f>IF(UPPER($J344)="NO","",$M344)</f>
        <v/>
      </c>
      <c r="F344" s="20" t="inlineStr">
        <is>
          <t>Pasquel Meléndez, Victor</t>
        </is>
      </c>
      <c r="G344" s="26" t="inlineStr">
        <is>
          <t>Victor</t>
        </is>
      </c>
      <c r="H344" s="26" t="inlineStr">
        <is>
          <t>Pasquel</t>
        </is>
      </c>
      <c r="I344" s="26" t="inlineStr">
        <is>
          <t>Meléndez</t>
        </is>
      </c>
      <c r="J344" s="15" t="inlineStr">
        <is>
          <t>PENDIENTE</t>
        </is>
      </c>
      <c r="K344" s="26" t="inlineStr">
        <is>
          <t>Agregado Naval de México</t>
        </is>
      </c>
      <c r="L344" s="20" t="n"/>
      <c r="M344" s="21" t="inlineStr">
        <is>
          <t>VIP</t>
        </is>
      </c>
      <c r="N344" s="21">
        <f>IF(AND(UPPER($M344)="VIP",UPPER($J344)&lt;&gt;"NO",$F344&lt;&gt;""),"SI","NO")</f>
        <v/>
      </c>
      <c r="O344" s="21">
        <f>IF(UPPER($J344)="SI","🟢",IF(UPPER($J344)="NO","🔴","🟡"))</f>
        <v/>
      </c>
      <c r="P344" s="21" t="inlineStr">
        <is>
          <t>PENDIENTE POR ASIGNAR</t>
        </is>
      </c>
    </row>
    <row r="345" ht="18" customHeight="1">
      <c r="A345" s="17">
        <f>IF(COUNTA(C345:K345)=0,"",ROW()-1)</f>
        <v/>
      </c>
      <c r="B345" s="17">
        <f>IF($F345&lt;&gt;"",$A345,"")</f>
        <v/>
      </c>
      <c r="C345" s="20" t="inlineStr">
        <is>
          <t>MILITARES</t>
        </is>
      </c>
      <c r="D345" s="20" t="inlineStr">
        <is>
          <t>Capitán de Navío</t>
        </is>
      </c>
      <c r="E345" s="21">
        <f>IF(UPPER($J345)="NO","",$M345)</f>
        <v/>
      </c>
      <c r="F345" s="20" t="inlineStr">
        <is>
          <t>Álvarez Rivas, Jorge</t>
        </is>
      </c>
      <c r="G345" s="20" t="inlineStr">
        <is>
          <t>Jorge</t>
        </is>
      </c>
      <c r="H345" s="20" t="inlineStr">
        <is>
          <t>Álvarez</t>
        </is>
      </c>
      <c r="I345" s="20" t="inlineStr">
        <is>
          <t>Rivas</t>
        </is>
      </c>
      <c r="J345" s="11" t="inlineStr">
        <is>
          <t>SI</t>
        </is>
      </c>
      <c r="K345" s="20" t="inlineStr">
        <is>
          <t>Agregado de Defensa Adjunto y Naval de Perú</t>
        </is>
      </c>
      <c r="L345" s="20" t="n"/>
      <c r="M345" s="21" t="inlineStr">
        <is>
          <t>LATERAL VIP</t>
        </is>
      </c>
      <c r="N345" s="21">
        <f>IF(AND(UPPER($M345)="VIP",UPPER($J345)&lt;&gt;"NO",$F345&lt;&gt;""),"SI","NO")</f>
        <v/>
      </c>
      <c r="O345" s="21">
        <f>IF(UPPER($J345)="SI","🟢",IF(UPPER($J345)="NO","🔴","🟡"))</f>
        <v/>
      </c>
      <c r="P345" s="21" t="inlineStr"/>
    </row>
    <row r="346" ht="18" customHeight="1">
      <c r="A346" s="17">
        <f>IF(COUNTA(C346:K346)=0,"",ROW()-1)</f>
        <v/>
      </c>
      <c r="B346" s="17">
        <f>IF($F346&lt;&gt;"",$A346,"")</f>
        <v/>
      </c>
      <c r="C346" s="26" t="inlineStr">
        <is>
          <t>MILITARES</t>
        </is>
      </c>
      <c r="D346" s="26" t="inlineStr">
        <is>
          <t>Capitán de Navío</t>
        </is>
      </c>
      <c r="E346" s="27">
        <f>IF(UPPER($J346)="NO","",$M346)</f>
        <v/>
      </c>
      <c r="F346" s="20" t="inlineStr">
        <is>
          <t>White , Jason</t>
        </is>
      </c>
      <c r="G346" s="26" t="inlineStr">
        <is>
          <t>Jason</t>
        </is>
      </c>
      <c r="H346" s="26" t="inlineStr">
        <is>
          <t>White</t>
        </is>
      </c>
      <c r="I346" s="26" t="n"/>
      <c r="J346" s="16" t="inlineStr">
        <is>
          <t>NO</t>
        </is>
      </c>
      <c r="K346" s="26" t="inlineStr">
        <is>
          <t>Agregado de Defensa, Militar, Naval y Aéreo del Reino Unido</t>
        </is>
      </c>
      <c r="L346" s="20" t="n"/>
      <c r="M346" s="21" t="inlineStr">
        <is>
          <t>LATERAL VIP</t>
        </is>
      </c>
      <c r="N346" s="21">
        <f>IF(AND(UPPER($M346)="VIP",UPPER($J346)&lt;&gt;"NO",$F346&lt;&gt;""),"SI","NO")</f>
        <v/>
      </c>
      <c r="O346" s="21">
        <f>IF(UPPER($J346)="SI","🟢",IF(UPPER($J346)="NO","🔴","🟡"))</f>
        <v/>
      </c>
      <c r="P346" s="21" t="inlineStr"/>
    </row>
    <row r="347" ht="18" customHeight="1">
      <c r="A347" s="17">
        <f>IF(COUNTA(C347:K347)=0,"",ROW()-1)</f>
        <v/>
      </c>
      <c r="B347" s="17">
        <f>IF($F347&lt;&gt;"",$A347,"")</f>
        <v/>
      </c>
      <c r="C347" s="20" t="inlineStr">
        <is>
          <t>MILITARES</t>
        </is>
      </c>
      <c r="D347" s="20" t="inlineStr">
        <is>
          <t>Coronel</t>
        </is>
      </c>
      <c r="E347" s="21">
        <f>IF(UPPER($J347)="NO","",$M347)</f>
        <v/>
      </c>
      <c r="F347" s="20" t="inlineStr">
        <is>
          <t>Caballero , Carlos</t>
        </is>
      </c>
      <c r="G347" s="20" t="inlineStr">
        <is>
          <t xml:space="preserve">Carlos </t>
        </is>
      </c>
      <c r="H347" s="20" t="inlineStr">
        <is>
          <t>Caballero</t>
        </is>
      </c>
      <c r="I347" s="20" t="n"/>
      <c r="J347" s="16" t="inlineStr">
        <is>
          <t>NO</t>
        </is>
      </c>
      <c r="K347" s="20" t="inlineStr">
        <is>
          <t>Agregado de Defensa República Dominicana</t>
        </is>
      </c>
      <c r="L347" s="20" t="n"/>
      <c r="M347" s="21" t="inlineStr">
        <is>
          <t>LATERAL VIP</t>
        </is>
      </c>
      <c r="N347" s="21">
        <f>IF(AND(UPPER($M347)="VIP",UPPER($J347)&lt;&gt;"NO",$F347&lt;&gt;""),"SI","NO")</f>
        <v/>
      </c>
      <c r="O347" s="21">
        <f>IF(UPPER($J347)="SI","🟢",IF(UPPER($J347)="NO","🔴","🟡"))</f>
        <v/>
      </c>
      <c r="P347" s="21" t="inlineStr"/>
    </row>
    <row r="348" ht="18" customHeight="1">
      <c r="A348" s="17">
        <f>IF(COUNTA(C348:K348)=0,"",ROW()-1)</f>
        <v/>
      </c>
      <c r="B348" s="17">
        <f>IF($F348&lt;&gt;"",$A348,"")</f>
        <v/>
      </c>
      <c r="C348" s="26" t="inlineStr">
        <is>
          <t>MILITARES</t>
        </is>
      </c>
      <c r="D348" s="26" t="inlineStr">
        <is>
          <t>Coronel</t>
        </is>
      </c>
      <c r="E348" s="27">
        <f>IF(UPPER($J348)="NO","",$M348)</f>
        <v/>
      </c>
      <c r="F348" s="20" t="inlineStr">
        <is>
          <t>Rusyaev , Nikolay</t>
        </is>
      </c>
      <c r="G348" s="26" t="inlineStr">
        <is>
          <t>Nikolay</t>
        </is>
      </c>
      <c r="H348" s="26" t="inlineStr">
        <is>
          <t>Rusyaev</t>
        </is>
      </c>
      <c r="I348" s="26" t="n"/>
      <c r="J348" s="15" t="inlineStr">
        <is>
          <t>PENDIENTE</t>
        </is>
      </c>
      <c r="K348" s="26" t="inlineStr">
        <is>
          <t>Agregado de Defensa Rusia</t>
        </is>
      </c>
      <c r="L348" s="20" t="n"/>
      <c r="M348" s="21" t="inlineStr">
        <is>
          <t>LATERAL VIP</t>
        </is>
      </c>
      <c r="N348" s="21">
        <f>IF(AND(UPPER($M348)="VIP",UPPER($J348)&lt;&gt;"NO",$F348&lt;&gt;""),"SI","NO")</f>
        <v/>
      </c>
      <c r="O348" s="21">
        <f>IF(UPPER($J348)="SI","🟢",IF(UPPER($J348)="NO","🔴","🟡"))</f>
        <v/>
      </c>
      <c r="P348" s="21" t="inlineStr"/>
    </row>
    <row r="349" ht="18" customHeight="1">
      <c r="A349" s="17">
        <f>IF(COUNTA(C349:K349)=0,"",ROW()-1)</f>
        <v/>
      </c>
      <c r="B349" s="17">
        <f>IF($F349&lt;&gt;"",$A349,"")</f>
        <v/>
      </c>
      <c r="C349" s="20" t="inlineStr">
        <is>
          <t>MILITARES</t>
        </is>
      </c>
      <c r="D349" s="20" t="inlineStr">
        <is>
          <t>Capitán de Navío</t>
        </is>
      </c>
      <c r="E349" s="21">
        <f>IF(UPPER($J349)="NO","",$M349)</f>
        <v/>
      </c>
      <c r="F349" s="20" t="inlineStr">
        <is>
          <t>Aydin , Yalcin</t>
        </is>
      </c>
      <c r="G349" s="20" t="inlineStr">
        <is>
          <t>Yalcin</t>
        </is>
      </c>
      <c r="H349" s="20" t="inlineStr">
        <is>
          <t>Aydin</t>
        </is>
      </c>
      <c r="I349" s="20" t="n"/>
      <c r="J349" s="11" t="inlineStr">
        <is>
          <t>SI</t>
        </is>
      </c>
      <c r="K349" s="20" t="inlineStr">
        <is>
          <t>Agregado de Defensa, Militar, Naval y Aéreo de Turquía</t>
        </is>
      </c>
      <c r="L349" s="20" t="n"/>
      <c r="M349" s="21" t="inlineStr">
        <is>
          <t>LATERAL VIP</t>
        </is>
      </c>
      <c r="N349" s="21">
        <f>IF(AND(UPPER($M349)="VIP",UPPER($J349)&lt;&gt;"NO",$F349&lt;&gt;""),"SI","NO")</f>
        <v/>
      </c>
      <c r="O349" s="21">
        <f>IF(UPPER($J349)="SI","🟢",IF(UPPER($J349)="NO","🔴","🟡"))</f>
        <v/>
      </c>
      <c r="P349" s="21" t="inlineStr"/>
    </row>
    <row r="350" ht="18" customHeight="1">
      <c r="A350" s="17">
        <f>IF(COUNTA(C350:K350)=0,"",ROW()-1)</f>
        <v/>
      </c>
      <c r="B350" s="17">
        <f>IF($F350&lt;&gt;"",$A350,"")</f>
        <v/>
      </c>
      <c r="C350" s="26" t="inlineStr">
        <is>
          <t>MILITARES</t>
        </is>
      </c>
      <c r="D350" s="26" t="inlineStr">
        <is>
          <t>Coronel</t>
        </is>
      </c>
      <c r="E350" s="27">
        <f>IF(UPPER($J350)="NO","",$M350)</f>
        <v/>
      </c>
      <c r="F350" s="20" t="inlineStr">
        <is>
          <t>Matsiuk , Andrii</t>
        </is>
      </c>
      <c r="G350" s="26" t="inlineStr">
        <is>
          <t>Andrii</t>
        </is>
      </c>
      <c r="H350" s="26" t="inlineStr">
        <is>
          <t>Matsiuk</t>
        </is>
      </c>
      <c r="I350" s="26" t="n"/>
      <c r="J350" s="16" t="inlineStr">
        <is>
          <t>NO</t>
        </is>
      </c>
      <c r="K350" s="26" t="inlineStr">
        <is>
          <t>Agregado de Defensa Ucrania</t>
        </is>
      </c>
      <c r="L350" s="20" t="n"/>
      <c r="M350" s="21" t="inlineStr">
        <is>
          <t>LATERAL VIP</t>
        </is>
      </c>
      <c r="N350" s="21">
        <f>IF(AND(UPPER($M350)="VIP",UPPER($J350)&lt;&gt;"NO",$F350&lt;&gt;""),"SI","NO")</f>
        <v/>
      </c>
      <c r="O350" s="21">
        <f>IF(UPPER($J350)="SI","🟢",IF(UPPER($J350)="NO","🔴","🟡"))</f>
        <v/>
      </c>
      <c r="P350" s="21" t="inlineStr"/>
    </row>
    <row r="351" ht="18" customHeight="1">
      <c r="A351" s="17">
        <f>IF(COUNTA(C351:K351)=0,"",ROW()-1)</f>
        <v/>
      </c>
      <c r="B351" s="17">
        <f>IF($F351&lt;&gt;"",$A351,"")</f>
        <v/>
      </c>
      <c r="C351" s="20" t="inlineStr">
        <is>
          <t>MILITARES</t>
        </is>
      </c>
      <c r="D351" s="20" t="inlineStr">
        <is>
          <t>Coronel (Av.)</t>
        </is>
      </c>
      <c r="E351" s="21">
        <f>IF(UPPER($J351)="NO","",$M351)</f>
        <v/>
      </c>
      <c r="F351" s="20" t="inlineStr">
        <is>
          <t>Ghiorsi Lambruschini, Andrés</t>
        </is>
      </c>
      <c r="G351" s="20" t="inlineStr">
        <is>
          <t>Andrés</t>
        </is>
      </c>
      <c r="H351" s="20" t="inlineStr">
        <is>
          <t>Ghiorsi</t>
        </is>
      </c>
      <c r="I351" s="20" t="inlineStr">
        <is>
          <t>Lambruschini</t>
        </is>
      </c>
      <c r="J351" s="11" t="inlineStr">
        <is>
          <t>SI</t>
        </is>
      </c>
      <c r="K351" s="20" t="inlineStr">
        <is>
          <t>Agregado de Defensa de Uruguay</t>
        </is>
      </c>
      <c r="L351" s="20" t="n"/>
      <c r="M351" s="21" t="inlineStr">
        <is>
          <t>LATERAL VIP</t>
        </is>
      </c>
      <c r="N351" s="21">
        <f>IF(AND(UPPER($M351)="VIP",UPPER($J351)&lt;&gt;"NO",$F351&lt;&gt;""),"SI","NO")</f>
        <v/>
      </c>
      <c r="O351" s="21">
        <f>IF(UPPER($J351)="SI","🟢",IF(UPPER($J351)="NO","🔴","🟡"))</f>
        <v/>
      </c>
      <c r="P351" s="21" t="inlineStr"/>
    </row>
    <row r="352" ht="18" customFormat="1" customHeight="1" s="5">
      <c r="A352" s="17">
        <f>IF(COUNTA(C352:K352)=0,"",ROW()-1)</f>
        <v/>
      </c>
      <c r="B352" s="17">
        <f>IF($F352&lt;&gt;"",$A352,"")</f>
        <v/>
      </c>
      <c r="C352" s="26" t="inlineStr">
        <is>
          <t>MILITARES</t>
        </is>
      </c>
      <c r="D352" s="26" t="inlineStr">
        <is>
          <t>Primer Coronel</t>
        </is>
      </c>
      <c r="E352" s="27">
        <f>IF(UPPER($J352)="NO","",$M352)</f>
        <v/>
      </c>
      <c r="F352" s="20" t="inlineStr">
        <is>
          <t>Thai Duong , Nguyen</t>
        </is>
      </c>
      <c r="G352" s="26" t="inlineStr">
        <is>
          <t>Nguyen</t>
        </is>
      </c>
      <c r="H352" s="26" t="inlineStr">
        <is>
          <t>Thai Duong</t>
        </is>
      </c>
      <c r="I352" s="26" t="n"/>
      <c r="J352" s="16" t="inlineStr">
        <is>
          <t>NO</t>
        </is>
      </c>
      <c r="K352" s="26" t="inlineStr">
        <is>
          <t>Agregado de Defensa de Vietnam</t>
        </is>
      </c>
      <c r="L352" s="20" t="n"/>
      <c r="M352" s="21" t="n"/>
      <c r="N352" s="21">
        <f>IF(AND(UPPER($M352)="VIP",UPPER($J352)&lt;&gt;"NO",$F352&lt;&gt;""),"SI","NO")</f>
        <v/>
      </c>
      <c r="O352" s="21">
        <f>IF(UPPER($J352)="SI","🟢",IF(UPPER($J352)="NO","🔴","🟡"))</f>
        <v/>
      </c>
      <c r="P352" s="21" t="inlineStr"/>
    </row>
    <row r="353" ht="18" customHeight="1">
      <c r="A353" s="17">
        <f>IF(COUNTA(C353:K353)=0,"",ROW()-1)</f>
        <v/>
      </c>
      <c r="B353" s="17">
        <f>IF($F353&lt;&gt;"",$A353,"")</f>
        <v/>
      </c>
      <c r="C353" s="28" t="inlineStr">
        <is>
          <t>MANDOS SEZONA</t>
        </is>
      </c>
      <c r="D353" s="28" t="inlineStr">
        <is>
          <t>Capitán de Navío SN</t>
        </is>
      </c>
      <c r="E353" s="29">
        <f>IF(UPPER($J353)="NO","",$M353)</f>
        <v/>
      </c>
      <c r="F353" s="20" t="inlineStr">
        <is>
          <t>González Garfias, Cristián</t>
        </is>
      </c>
      <c r="G353" s="28" t="inlineStr">
        <is>
          <t xml:space="preserve">Cristián </t>
        </is>
      </c>
      <c r="H353" s="28" t="inlineStr">
        <is>
          <t xml:space="preserve">González   </t>
        </is>
      </c>
      <c r="I353" s="28" t="inlineStr">
        <is>
          <t>Garfias</t>
        </is>
      </c>
      <c r="J353" s="11" t="inlineStr">
        <is>
          <t>SI</t>
        </is>
      </c>
      <c r="K353" s="28" t="inlineStr">
        <is>
          <t>Director del Hospital Naval "Almirante Adriazola" de Talcahuano</t>
        </is>
      </c>
      <c r="L353" s="20" t="n"/>
      <c r="M353" s="21" t="inlineStr">
        <is>
          <t>LATERAL VIP</t>
        </is>
      </c>
      <c r="N353" s="21">
        <f>IF(AND(UPPER($M353)="VIP",UPPER($J353)&lt;&gt;"NO",$F353&lt;&gt;""),"SI","NO")</f>
        <v/>
      </c>
      <c r="O353" s="21">
        <f>IF(UPPER($J353)="SI","🟢",IF(UPPER($J353)="NO","🔴","🟡"))</f>
        <v/>
      </c>
      <c r="P353" s="21" t="inlineStr"/>
    </row>
    <row r="354" ht="18" customHeight="1">
      <c r="A354" s="17">
        <f>IF(COUNTA(C354:K354)=0,"",ROW()-1)</f>
        <v/>
      </c>
      <c r="B354" s="17">
        <f>IF($F354&lt;&gt;"",$A354,"")</f>
        <v/>
      </c>
      <c r="C354" s="20" t="inlineStr">
        <is>
          <t>MANDOS SEZONA</t>
        </is>
      </c>
      <c r="D354" s="20" t="inlineStr">
        <is>
          <t>Capitán de Navío</t>
        </is>
      </c>
      <c r="E354" s="21">
        <f>IF(UPPER($J354)="NO","",$M354)</f>
        <v/>
      </c>
      <c r="F354" s="20" t="inlineStr">
        <is>
          <t>Álvarez Saavedra, Daniel</t>
        </is>
      </c>
      <c r="G354" s="20" t="inlineStr">
        <is>
          <t xml:space="preserve">Daniel </t>
        </is>
      </c>
      <c r="H354" s="20" t="inlineStr">
        <is>
          <t xml:space="preserve">Álvarez  </t>
        </is>
      </c>
      <c r="I354" s="20" t="inlineStr">
        <is>
          <t>Saavedra</t>
        </is>
      </c>
      <c r="J354" s="11" t="inlineStr">
        <is>
          <t>SI</t>
        </is>
      </c>
      <c r="K354" s="20" t="inlineStr">
        <is>
          <t>Jefe Militar y Jefe Departamento de la Dirección de Recuperación de Unidades de la Armada en Talcahuano</t>
        </is>
      </c>
      <c r="L354" s="20" t="n"/>
      <c r="M354" s="21" t="inlineStr">
        <is>
          <t>LATERAL VIP</t>
        </is>
      </c>
      <c r="N354" s="21">
        <f>IF(AND(UPPER($M354)="VIP",UPPER($J354)&lt;&gt;"NO",$F354&lt;&gt;""),"SI","NO")</f>
        <v/>
      </c>
      <c r="O354" s="21">
        <f>IF(UPPER($J354)="SI","🟢",IF(UPPER($J354)="NO","🔴","🟡"))</f>
        <v/>
      </c>
      <c r="P354" s="21" t="inlineStr"/>
    </row>
    <row r="355" ht="18" customHeight="1">
      <c r="A355" s="17">
        <f>IF(COUNTA(C355:K355)=0,"",ROW()-1)</f>
        <v/>
      </c>
      <c r="B355" s="17">
        <f>IF($F355&lt;&gt;"",$A355,"")</f>
        <v/>
      </c>
      <c r="C355" s="28" t="inlineStr">
        <is>
          <t>MANDOS SEZONA</t>
        </is>
      </c>
      <c r="D355" s="28" t="inlineStr">
        <is>
          <t>Capitán de Navío</t>
        </is>
      </c>
      <c r="E355" s="29">
        <f>IF(UPPER($J355)="NO","",$M355)</f>
        <v/>
      </c>
      <c r="F355" s="20" t="inlineStr">
        <is>
          <t>Ortega Gutiérrez, Roberto</t>
        </is>
      </c>
      <c r="G355" s="28" t="inlineStr">
        <is>
          <t xml:space="preserve">Roberto </t>
        </is>
      </c>
      <c r="H355" s="28" t="inlineStr">
        <is>
          <t xml:space="preserve">Ortega  </t>
        </is>
      </c>
      <c r="I355" s="28" t="inlineStr">
        <is>
          <t>Gutiérrez</t>
        </is>
      </c>
      <c r="J355" s="15" t="inlineStr">
        <is>
          <t>PENDIENTE</t>
        </is>
      </c>
      <c r="K355" s="28" t="inlineStr">
        <is>
          <t>Jefe del Arsenal Naval de Talcahuano</t>
        </is>
      </c>
      <c r="L355" s="20" t="n"/>
      <c r="M355" s="21" t="inlineStr">
        <is>
          <t>LATERAL VIP</t>
        </is>
      </c>
      <c r="N355" s="21">
        <f>IF(AND(UPPER($M355)="VIP",UPPER($J355)&lt;&gt;"NO",$F355&lt;&gt;""),"SI","NO")</f>
        <v/>
      </c>
      <c r="O355" s="21">
        <f>IF(UPPER($J355)="SI","🟢",IF(UPPER($J355)="NO","🔴","🟡"))</f>
        <v/>
      </c>
      <c r="P355" s="21" t="inlineStr"/>
    </row>
    <row r="356" ht="18" customHeight="1">
      <c r="A356" s="17">
        <f>IF(COUNTA(C356:K356)=0,"",ROW()-1)</f>
        <v/>
      </c>
      <c r="B356" s="17">
        <f>IF($F356&lt;&gt;"",$A356,"")</f>
        <v/>
      </c>
      <c r="C356" s="20" t="inlineStr">
        <is>
          <t>MANDOS SEZONA</t>
        </is>
      </c>
      <c r="D356" s="20" t="inlineStr">
        <is>
          <t>Capitán de Navío</t>
        </is>
      </c>
      <c r="E356" s="21">
        <f>IF(UPPER($J356)="NO","",$M356)</f>
        <v/>
      </c>
      <c r="F356" s="20" t="inlineStr">
        <is>
          <t>González Toloza, Leonardo</t>
        </is>
      </c>
      <c r="G356" s="20" t="inlineStr">
        <is>
          <t>Leonardo</t>
        </is>
      </c>
      <c r="H356" s="20" t="inlineStr">
        <is>
          <t xml:space="preserve"> González  </t>
        </is>
      </c>
      <c r="I356" s="20" t="inlineStr">
        <is>
          <t>Toloza</t>
        </is>
      </c>
      <c r="J356" s="11" t="inlineStr">
        <is>
          <t>SI</t>
        </is>
      </c>
      <c r="K356" s="20" t="inlineStr">
        <is>
          <t>Jefe del Estado Mayor de la Comandancia en Jefe de la Fuerza de Submarinos</t>
        </is>
      </c>
      <c r="L356" s="20" t="n"/>
      <c r="M356" s="21" t="inlineStr">
        <is>
          <t>LATERAL VIP</t>
        </is>
      </c>
      <c r="N356" s="21">
        <f>IF(AND(UPPER($M356)="VIP",UPPER($J356)&lt;&gt;"NO",$F356&lt;&gt;""),"SI","NO")</f>
        <v/>
      </c>
      <c r="O356" s="21">
        <f>IF(UPPER($J356)="SI","🟢",IF(UPPER($J356)="NO","🔴","🟡"))</f>
        <v/>
      </c>
      <c r="P356" s="21" t="inlineStr"/>
    </row>
    <row r="357" ht="18" customHeight="1">
      <c r="A357" s="17">
        <f>IF(COUNTA(C357:K357)=0,"",ROW()-1)</f>
        <v/>
      </c>
      <c r="B357" s="17">
        <f>IF($F357&lt;&gt;"",$A357,"")</f>
        <v/>
      </c>
      <c r="C357" s="28" t="inlineStr">
        <is>
          <t>MANDOS SEZONA</t>
        </is>
      </c>
      <c r="D357" s="28" t="inlineStr">
        <is>
          <t>Capitán de Navío</t>
        </is>
      </c>
      <c r="E357" s="29">
        <f>IF(UPPER($J357)="NO","",$M357)</f>
        <v/>
      </c>
      <c r="F357" s="20" t="inlineStr">
        <is>
          <t>Agüero Miranda, Rodrigo</t>
        </is>
      </c>
      <c r="G357" s="28" t="inlineStr">
        <is>
          <t xml:space="preserve">Rodrigo </t>
        </is>
      </c>
      <c r="H357" s="28" t="inlineStr">
        <is>
          <t xml:space="preserve">Agüero </t>
        </is>
      </c>
      <c r="I357" s="28" t="inlineStr">
        <is>
          <t>Miranda</t>
        </is>
      </c>
      <c r="J357" s="11" t="inlineStr">
        <is>
          <t>SI</t>
        </is>
      </c>
      <c r="K357" s="28" t="inlineStr">
        <is>
          <t>Comandante de la FF-07 "Almirante Lynch"</t>
        </is>
      </c>
      <c r="L357" s="20" t="n"/>
      <c r="M357" s="21" t="inlineStr">
        <is>
          <t>LATERAL VIP</t>
        </is>
      </c>
      <c r="N357" s="21">
        <f>IF(AND(UPPER($M357)="VIP",UPPER($J357)&lt;&gt;"NO",$F357&lt;&gt;""),"SI","NO")</f>
        <v/>
      </c>
      <c r="O357" s="21">
        <f>IF(UPPER($J357)="SI","🟢",IF(UPPER($J357)="NO","🔴","🟡"))</f>
        <v/>
      </c>
      <c r="P357" s="21" t="inlineStr"/>
    </row>
    <row r="358" ht="18" customHeight="1">
      <c r="A358" s="17">
        <f>IF(COUNTA(C358:K358)=0,"",ROW()-1)</f>
        <v/>
      </c>
      <c r="B358" s="17">
        <f>IF($F358&lt;&gt;"",$A358,"")</f>
        <v/>
      </c>
      <c r="C358" s="20" t="inlineStr">
        <is>
          <t>MANDOS SEZONA</t>
        </is>
      </c>
      <c r="D358" s="20" t="inlineStr">
        <is>
          <t>Capitán de Navío</t>
        </is>
      </c>
      <c r="E358" s="21">
        <f>IF(UPPER($J358)="NO","",$M358)</f>
        <v/>
      </c>
      <c r="F358" s="20" t="inlineStr">
        <is>
          <t>Abarca Mackay, Francisco</t>
        </is>
      </c>
      <c r="G358" s="20" t="inlineStr">
        <is>
          <t xml:space="preserve">Francisco </t>
        </is>
      </c>
      <c r="H358" s="20" t="inlineStr">
        <is>
          <t xml:space="preserve">Abarca </t>
        </is>
      </c>
      <c r="I358" s="20" t="inlineStr">
        <is>
          <t>Mackay</t>
        </is>
      </c>
      <c r="J358" s="11" t="inlineStr">
        <is>
          <t>SI</t>
        </is>
      </c>
      <c r="K358" s="20" t="inlineStr">
        <is>
          <t>Comandante del LSDH "Sargento Aldea"</t>
        </is>
      </c>
      <c r="L358" s="20" t="n"/>
      <c r="M358" s="21" t="inlineStr">
        <is>
          <t>LATERAL VIP</t>
        </is>
      </c>
      <c r="N358" s="21">
        <f>IF(AND(UPPER($M358)="VIP",UPPER($J358)&lt;&gt;"NO",$F358&lt;&gt;""),"SI","NO")</f>
        <v/>
      </c>
      <c r="O358" s="21">
        <f>IF(UPPER($J358)="SI","🟢",IF(UPPER($J358)="NO","🔴","🟡"))</f>
        <v/>
      </c>
      <c r="P358" s="21" t="inlineStr"/>
    </row>
    <row r="359" ht="18" customHeight="1">
      <c r="A359" s="17">
        <f>IF(COUNTA(C359:K359)=0,"",ROW()-1)</f>
        <v/>
      </c>
      <c r="B359" s="17">
        <f>IF($F359&lt;&gt;"",$A359,"")</f>
        <v/>
      </c>
      <c r="C359" s="28" t="inlineStr">
        <is>
          <t>MANDOS SEZONA</t>
        </is>
      </c>
      <c r="D359" s="28" t="inlineStr">
        <is>
          <t>Capitán de Navío</t>
        </is>
      </c>
      <c r="E359" s="29">
        <f>IF(UPPER($J359)="NO","",$M359)</f>
        <v/>
      </c>
      <c r="F359" s="20" t="inlineStr">
        <is>
          <t>Benavente Zamorano, Osvaldo</t>
        </is>
      </c>
      <c r="G359" s="28" t="inlineStr">
        <is>
          <t xml:space="preserve">Osvaldo </t>
        </is>
      </c>
      <c r="H359" s="28" t="inlineStr">
        <is>
          <t xml:space="preserve">Benavente </t>
        </is>
      </c>
      <c r="I359" s="28" t="inlineStr">
        <is>
          <t>Zamorano</t>
        </is>
      </c>
      <c r="J359" s="11" t="inlineStr">
        <is>
          <t>SI</t>
        </is>
      </c>
      <c r="K359" s="28" t="inlineStr">
        <is>
          <t>Jefe de la Inspectoría de la Dirección Ingeniería de Sistemas Navales en Talcahuano</t>
        </is>
      </c>
      <c r="L359" s="20" t="n"/>
      <c r="M359" s="21" t="inlineStr">
        <is>
          <t>LATERAL VIP</t>
        </is>
      </c>
      <c r="N359" s="21">
        <f>IF(AND(UPPER($M359)="VIP",UPPER($J359)&lt;&gt;"NO",$F359&lt;&gt;""),"SI","NO")</f>
        <v/>
      </c>
      <c r="O359" s="21">
        <f>IF(UPPER($J359)="SI","🟢",IF(UPPER($J359)="NO","🔴","🟡"))</f>
        <v/>
      </c>
      <c r="P359" s="21" t="inlineStr"/>
    </row>
    <row r="360" ht="18" customHeight="1">
      <c r="A360" s="17">
        <f>IF(COUNTA(C360:K360)=0,"",ROW()-1)</f>
        <v/>
      </c>
      <c r="B360" s="17">
        <f>IF($F360&lt;&gt;"",$A360,"")</f>
        <v/>
      </c>
      <c r="C360" s="20" t="inlineStr">
        <is>
          <t>MANDOS SEZONA</t>
        </is>
      </c>
      <c r="D360" s="20" t="inlineStr">
        <is>
          <t>Capitán de Navío LT</t>
        </is>
      </c>
      <c r="E360" s="21">
        <f>IF(UPPER($J360)="NO","",$M360)</f>
        <v/>
      </c>
      <c r="F360" s="20" t="inlineStr">
        <is>
          <t>Aninat González, Arturo</t>
        </is>
      </c>
      <c r="G360" s="20" t="inlineStr">
        <is>
          <t xml:space="preserve">Arturo </t>
        </is>
      </c>
      <c r="H360" s="20" t="inlineStr">
        <is>
          <t xml:space="preserve">Aninat </t>
        </is>
      </c>
      <c r="I360" s="20" t="inlineStr">
        <is>
          <t>González</t>
        </is>
      </c>
      <c r="J360" s="15" t="inlineStr">
        <is>
          <t>PENDIENTE</t>
        </is>
      </c>
      <c r="K360" s="20" t="inlineStr">
        <is>
          <t>Gobernador Marítimo de Talcahuano</t>
        </is>
      </c>
      <c r="L360" s="20" t="n"/>
      <c r="M360" s="21" t="inlineStr">
        <is>
          <t>LATERAL VIP</t>
        </is>
      </c>
      <c r="N360" s="21">
        <f>IF(AND(UPPER($M360)="VIP",UPPER($J360)&lt;&gt;"NO",$F360&lt;&gt;""),"SI","NO")</f>
        <v/>
      </c>
      <c r="O360" s="21">
        <f>IF(UPPER($J360)="SI","🟢",IF(UPPER($J360)="NO","🔴","🟡"))</f>
        <v/>
      </c>
      <c r="P360" s="21" t="inlineStr"/>
    </row>
    <row r="361" ht="18" customHeight="1">
      <c r="A361" s="17">
        <f>IF(COUNTA(C361:K361)=0,"",ROW()-1)</f>
        <v/>
      </c>
      <c r="B361" s="17">
        <f>IF($F361&lt;&gt;"",$A361,"")</f>
        <v/>
      </c>
      <c r="C361" s="28" t="inlineStr">
        <is>
          <t>MANDOS SEZONA</t>
        </is>
      </c>
      <c r="D361" s="28" t="inlineStr">
        <is>
          <t>Capitán de Navío</t>
        </is>
      </c>
      <c r="E361" s="29">
        <f>IF(UPPER($J361)="NO","",$M361)</f>
        <v/>
      </c>
      <c r="F361" s="20" t="inlineStr">
        <is>
          <t>Gorigoitía Ortiz, Felipe</t>
        </is>
      </c>
      <c r="G361" s="28" t="inlineStr">
        <is>
          <t xml:space="preserve">Felipe </t>
        </is>
      </c>
      <c r="H361" s="28" t="inlineStr">
        <is>
          <t xml:space="preserve">Gorigoitía </t>
        </is>
      </c>
      <c r="I361" s="28" t="inlineStr">
        <is>
          <t>Ortiz</t>
        </is>
      </c>
      <c r="J361" s="11" t="inlineStr">
        <is>
          <t>SI</t>
        </is>
      </c>
      <c r="K361" s="28" t="inlineStr">
        <is>
          <t>Director de la Escuela de Grumetes "A.N.C."</t>
        </is>
      </c>
      <c r="L361" s="20" t="n"/>
      <c r="M361" s="21" t="inlineStr">
        <is>
          <t>LATERAL VIP</t>
        </is>
      </c>
      <c r="N361" s="21">
        <f>IF(AND(UPPER($M361)="VIP",UPPER($J361)&lt;&gt;"NO",$F361&lt;&gt;""),"SI","NO")</f>
        <v/>
      </c>
      <c r="O361" s="21">
        <f>IF(UPPER($J361)="SI","🟢",IF(UPPER($J361)="NO","🔴","🟡"))</f>
        <v/>
      </c>
      <c r="P361" s="21" t="inlineStr"/>
    </row>
    <row r="362" ht="18" customHeight="1">
      <c r="A362" s="17">
        <f>IF(COUNTA(C362:K362)=0,"",ROW()-1)</f>
        <v/>
      </c>
      <c r="B362" s="17">
        <f>IF($F362&lt;&gt;"",$A362,"")</f>
        <v/>
      </c>
      <c r="C362" s="20" t="inlineStr">
        <is>
          <t>MANDOS SEZONA</t>
        </is>
      </c>
      <c r="D362" s="20" t="inlineStr">
        <is>
          <t>Capitán de Navío IM</t>
        </is>
      </c>
      <c r="E362" s="21">
        <f>IF(UPPER($J362)="NO","",$M362)</f>
        <v/>
      </c>
      <c r="F362" s="20" t="inlineStr">
        <is>
          <t>Nova Cabrera, Pedro</t>
        </is>
      </c>
      <c r="G362" s="20" t="inlineStr">
        <is>
          <t xml:space="preserve">Pedro </t>
        </is>
      </c>
      <c r="H362" s="20" t="inlineStr">
        <is>
          <t xml:space="preserve">Nova </t>
        </is>
      </c>
      <c r="I362" s="20" t="inlineStr">
        <is>
          <t>Cabrera</t>
        </is>
      </c>
      <c r="J362" s="11" t="inlineStr">
        <is>
          <t>SI</t>
        </is>
      </c>
      <c r="K362" s="20" t="inlineStr">
        <is>
          <t xml:space="preserve">Comandante de la Base IM "Tumbes" </t>
        </is>
      </c>
      <c r="L362" s="20" t="n"/>
      <c r="M362" s="21" t="inlineStr">
        <is>
          <t>LATERAL VIP</t>
        </is>
      </c>
      <c r="N362" s="21">
        <f>IF(AND(UPPER($M362)="VIP",UPPER($J362)&lt;&gt;"NO",$F362&lt;&gt;""),"SI","NO")</f>
        <v/>
      </c>
      <c r="O362" s="21">
        <f>IF(UPPER($J362)="SI","🟢",IF(UPPER($J362)="NO","🔴","🟡"))</f>
        <v/>
      </c>
      <c r="P362" s="21" t="inlineStr"/>
    </row>
    <row r="363" ht="18" customHeight="1">
      <c r="A363" s="17">
        <f>IF(COUNTA(C363:K363)=0,"",ROW()-1)</f>
        <v/>
      </c>
      <c r="B363" s="17">
        <f>IF($F363&lt;&gt;"",$A363,"")</f>
        <v/>
      </c>
      <c r="C363" s="28" t="inlineStr">
        <is>
          <t>MANDOS SEZONA</t>
        </is>
      </c>
      <c r="D363" s="28" t="inlineStr">
        <is>
          <t>Capitán de Fragata RL</t>
        </is>
      </c>
      <c r="E363" s="29">
        <f>IF(UPPER($J363)="NO","",$M363)</f>
        <v/>
      </c>
      <c r="F363" s="20" t="inlineStr">
        <is>
          <t>Molina González, Juan Carlos</t>
        </is>
      </c>
      <c r="G363" s="28" t="inlineStr">
        <is>
          <t xml:space="preserve">Juan Carlos </t>
        </is>
      </c>
      <c r="H363" s="28" t="inlineStr">
        <is>
          <t xml:space="preserve">Molina </t>
        </is>
      </c>
      <c r="I363" s="28" t="inlineStr">
        <is>
          <t>González</t>
        </is>
      </c>
      <c r="J363" s="11" t="inlineStr">
        <is>
          <t>SI</t>
        </is>
      </c>
      <c r="K363" s="28" t="inlineStr">
        <is>
          <t xml:space="preserve">Jefe del Servicio Religioso de la Segunda Zona Naval </t>
        </is>
      </c>
      <c r="L363" s="20" t="n"/>
      <c r="M363" s="21" t="inlineStr">
        <is>
          <t>LATERAL</t>
        </is>
      </c>
      <c r="N363" s="21">
        <f>IF(AND(UPPER($M363)="VIP",UPPER($J363)&lt;&gt;"NO",$F363&lt;&gt;""),"SI","NO")</f>
        <v/>
      </c>
      <c r="O363" s="21">
        <f>IF(UPPER($J363)="SI","🟢",IF(UPPER($J363)="NO","🔴","🟡"))</f>
        <v/>
      </c>
      <c r="P363" s="21" t="inlineStr"/>
    </row>
    <row r="364" ht="18" customHeight="1">
      <c r="A364" s="17">
        <f>IF(COUNTA(C364:K364)=0,"",ROW()-1)</f>
        <v/>
      </c>
      <c r="B364" s="17">
        <f>IF($F364&lt;&gt;"",$A364,"")</f>
        <v/>
      </c>
      <c r="C364" s="20" t="inlineStr">
        <is>
          <t>MANDOS SEZONA</t>
        </is>
      </c>
      <c r="D364" s="20" t="inlineStr">
        <is>
          <t>Capitán de Fragata</t>
        </is>
      </c>
      <c r="E364" s="21">
        <f>IF(UPPER($J364)="NO","",$M364)</f>
        <v/>
      </c>
      <c r="F364" s="20" t="inlineStr">
        <is>
          <t>Ibarra Orchard, Jorge</t>
        </is>
      </c>
      <c r="G364" s="20" t="inlineStr">
        <is>
          <t>Jorge</t>
        </is>
      </c>
      <c r="H364" s="20" t="inlineStr">
        <is>
          <t xml:space="preserve"> Ibarra </t>
        </is>
      </c>
      <c r="I364" s="20" t="inlineStr">
        <is>
          <t>Orchard</t>
        </is>
      </c>
      <c r="J364" s="15" t="inlineStr">
        <is>
          <t>PENDIENTE</t>
        </is>
      </c>
      <c r="K364" s="20" t="inlineStr">
        <is>
          <t>Comandante del SS "O'Higgins"</t>
        </is>
      </c>
      <c r="L364" s="20" t="n"/>
      <c r="M364" s="21" t="inlineStr">
        <is>
          <t>LATERAL</t>
        </is>
      </c>
      <c r="N364" s="21">
        <f>IF(AND(UPPER($M364)="VIP",UPPER($J364)&lt;&gt;"NO",$F364&lt;&gt;""),"SI","NO")</f>
        <v/>
      </c>
      <c r="O364" s="21">
        <f>IF(UPPER($J364)="SI","🟢",IF(UPPER($J364)="NO","🔴","🟡"))</f>
        <v/>
      </c>
      <c r="P364" s="21" t="inlineStr"/>
    </row>
    <row r="365" ht="18" customHeight="1">
      <c r="A365" s="17">
        <f>IF(COUNTA(C365:K365)=0,"",ROW()-1)</f>
        <v/>
      </c>
      <c r="B365" s="17">
        <f>IF($F365&lt;&gt;"",$A365,"")</f>
        <v/>
      </c>
      <c r="C365" s="28" t="inlineStr">
        <is>
          <t>MANDOS SEZONA</t>
        </is>
      </c>
      <c r="D365" s="28" t="inlineStr">
        <is>
          <t>Capitán de Fragata</t>
        </is>
      </c>
      <c r="E365" s="29">
        <f>IF(UPPER($J365)="NO","",$M365)</f>
        <v/>
      </c>
      <c r="F365" s="20" t="inlineStr">
        <is>
          <t>González Escobar, Ramón</t>
        </is>
      </c>
      <c r="G365" s="28" t="inlineStr">
        <is>
          <t xml:space="preserve">Ramón </t>
        </is>
      </c>
      <c r="H365" s="28" t="inlineStr">
        <is>
          <t xml:space="preserve">González  </t>
        </is>
      </c>
      <c r="I365" s="28" t="inlineStr">
        <is>
          <t>Escobar</t>
        </is>
      </c>
      <c r="J365" s="11" t="inlineStr">
        <is>
          <t>SI</t>
        </is>
      </c>
      <c r="K365" s="28" t="inlineStr">
        <is>
          <t xml:space="preserve">Comandante de la FF-06 "Almirante Condell" </t>
        </is>
      </c>
      <c r="L365" s="20" t="n"/>
      <c r="M365" s="21" t="inlineStr">
        <is>
          <t>LATERAL</t>
        </is>
      </c>
      <c r="N365" s="21">
        <f>IF(AND(UPPER($M365)="VIP",UPPER($J365)&lt;&gt;"NO",$F365&lt;&gt;""),"SI","NO")</f>
        <v/>
      </c>
      <c r="O365" s="21">
        <f>IF(UPPER($J365)="SI","🟢",IF(UPPER($J365)="NO","🔴","🟡"))</f>
        <v/>
      </c>
      <c r="P365" s="21" t="inlineStr"/>
    </row>
    <row r="366" ht="18" customHeight="1">
      <c r="A366" s="17">
        <f>IF(COUNTA(C366:K366)=0,"",ROW()-1)</f>
        <v/>
      </c>
      <c r="B366" s="17">
        <f>IF($F366&lt;&gt;"",$A366,"")</f>
        <v/>
      </c>
      <c r="C366" s="28" t="inlineStr">
        <is>
          <t>MANDOS SEZONA</t>
        </is>
      </c>
      <c r="D366" s="28" t="inlineStr">
        <is>
          <t>Capitpan de Fragata IM</t>
        </is>
      </c>
      <c r="E366" s="29">
        <f>IF(UPPER($J366)="NO","",$M366)</f>
        <v/>
      </c>
      <c r="F366" s="20" t="n"/>
      <c r="G366" s="28" t="inlineStr">
        <is>
          <t>Carlos</t>
        </is>
      </c>
      <c r="H366" s="28" t="inlineStr">
        <is>
          <t>Zañartu</t>
        </is>
      </c>
      <c r="I366" s="28" t="inlineStr">
        <is>
          <t>Jacob</t>
        </is>
      </c>
      <c r="J366" s="11" t="inlineStr">
        <is>
          <t>PENDIENTE</t>
        </is>
      </c>
      <c r="K366" s="28" t="inlineStr">
        <is>
          <t>Jefe Estado Mayor Jefatura Defensa Nacional Provincia Arauco Bio Bío</t>
        </is>
      </c>
      <c r="L366" s="20" t="n"/>
      <c r="M366" s="21" t="n"/>
      <c r="N366" s="21">
        <f>IF(AND(UPPER($M366)="VIP",UPPER($J366)&lt;&gt;"NO",$F366&lt;&gt;""),"SI","NO")</f>
        <v/>
      </c>
      <c r="O366" s="21">
        <f>IF(UPPER($J366)="SI","🟢",IF(UPPER($J366)="NO","🔴","🟡"))</f>
        <v/>
      </c>
      <c r="P366" s="21" t="inlineStr"/>
    </row>
    <row r="367" ht="18" customHeight="1">
      <c r="A367" s="17">
        <f>IF(COUNTA(C367:K367)=0,"",ROW()-1)</f>
        <v/>
      </c>
      <c r="B367" s="17">
        <f>IF($F367&lt;&gt;"",$A367,"")</f>
        <v/>
      </c>
      <c r="C367" s="28" t="inlineStr">
        <is>
          <t>MANDOS SEZONA</t>
        </is>
      </c>
      <c r="D367" s="28" t="inlineStr">
        <is>
          <t>Capitán de Fragata</t>
        </is>
      </c>
      <c r="E367" s="29">
        <f>IF(UPPER($J367)="NO","",$M367)</f>
        <v/>
      </c>
      <c r="F367" s="20" t="inlineStr">
        <is>
          <t>Brito Carvajal, Juan Pablo</t>
        </is>
      </c>
      <c r="G367" s="28" t="inlineStr">
        <is>
          <t xml:space="preserve">Juan Pablo </t>
        </is>
      </c>
      <c r="H367" s="28" t="inlineStr">
        <is>
          <t xml:space="preserve">Brito </t>
        </is>
      </c>
      <c r="I367" s="28" t="inlineStr">
        <is>
          <t>Carvajal</t>
        </is>
      </c>
      <c r="J367" s="11" t="inlineStr">
        <is>
          <t>SI</t>
        </is>
      </c>
      <c r="K367" s="28" t="inlineStr">
        <is>
          <t>Segundo Comandante de la Base Naval Talcahuano</t>
        </is>
      </c>
      <c r="L367" s="20" t="n"/>
      <c r="M367" s="21" t="inlineStr">
        <is>
          <t>LATERAL</t>
        </is>
      </c>
      <c r="N367" s="21">
        <f>IF(AND(UPPER($M367)="VIP",UPPER($J367)&lt;&gt;"NO",$F367&lt;&gt;""),"SI","NO")</f>
        <v/>
      </c>
      <c r="O367" s="21">
        <f>IF(UPPER($J367)="SI","🟢",IF(UPPER($J367)="NO","🔴","🟡"))</f>
        <v/>
      </c>
      <c r="P367" s="21" t="inlineStr"/>
    </row>
    <row r="368" ht="18" customHeight="1">
      <c r="A368" s="17">
        <f>IF(COUNTA(C368:K368)=0,"",ROW()-1)</f>
        <v/>
      </c>
      <c r="B368" s="17">
        <f>IF($F368&lt;&gt;"",$A368,"")</f>
        <v/>
      </c>
      <c r="C368" s="20" t="inlineStr">
        <is>
          <t>MANDOS SEZONA</t>
        </is>
      </c>
      <c r="D368" s="20" t="inlineStr">
        <is>
          <t>Capitán de Fragata</t>
        </is>
      </c>
      <c r="E368" s="21">
        <f>IF(UPPER($J368)="NO","",$M368)</f>
        <v/>
      </c>
      <c r="F368" s="20" t="inlineStr">
        <is>
          <t>López Ortiz, Esteban</t>
        </is>
      </c>
      <c r="G368" s="20" t="inlineStr">
        <is>
          <t xml:space="preserve">Esteban </t>
        </is>
      </c>
      <c r="H368" s="20" t="inlineStr">
        <is>
          <t xml:space="preserve">López </t>
        </is>
      </c>
      <c r="I368" s="20" t="inlineStr">
        <is>
          <t>Ortiz</t>
        </is>
      </c>
      <c r="J368" s="15" t="inlineStr">
        <is>
          <t>PENDIENTE</t>
        </is>
      </c>
      <c r="K368" s="20" t="inlineStr">
        <is>
          <t>Comandante de la FF-18 "Almirante Riveros"</t>
        </is>
      </c>
      <c r="L368" s="20" t="n"/>
      <c r="M368" s="21" t="inlineStr">
        <is>
          <t>LATERAL</t>
        </is>
      </c>
      <c r="N368" s="21">
        <f>IF(AND(UPPER($M368)="VIP",UPPER($J368)&lt;&gt;"NO",$F368&lt;&gt;""),"SI","NO")</f>
        <v/>
      </c>
      <c r="O368" s="21">
        <f>IF(UPPER($J368)="SI","🟢",IF(UPPER($J368)="NO","🔴","🟡"))</f>
        <v/>
      </c>
      <c r="P368" s="21" t="inlineStr"/>
    </row>
    <row r="369" ht="18" customHeight="1">
      <c r="A369" s="17">
        <f>IF(COUNTA(C369:K369)=0,"",ROW()-1)</f>
        <v/>
      </c>
      <c r="B369" s="17">
        <f>IF($F369&lt;&gt;"",$A369,"")</f>
        <v/>
      </c>
      <c r="C369" s="28" t="inlineStr">
        <is>
          <t>MANDOS SEZONA</t>
        </is>
      </c>
      <c r="D369" s="28" t="inlineStr">
        <is>
          <t>Capitán de Fragata</t>
        </is>
      </c>
      <c r="E369" s="29">
        <f>IF(UPPER($J369)="NO","",$M369)</f>
        <v/>
      </c>
      <c r="F369" s="20" t="inlineStr">
        <is>
          <t>González Smith, Andrés</t>
        </is>
      </c>
      <c r="G369" s="28" t="inlineStr">
        <is>
          <t>Andrés</t>
        </is>
      </c>
      <c r="H369" s="28" t="inlineStr">
        <is>
          <t xml:space="preserve">González </t>
        </is>
      </c>
      <c r="I369" s="28" t="inlineStr">
        <is>
          <t>Smith</t>
        </is>
      </c>
      <c r="J369" s="15" t="inlineStr">
        <is>
          <t>PENDIENTE</t>
        </is>
      </c>
      <c r="K369" s="28" t="inlineStr">
        <is>
          <t>Comandante del SS "Carrera"</t>
        </is>
      </c>
      <c r="L369" s="20" t="n"/>
      <c r="M369" s="21" t="inlineStr">
        <is>
          <t>LATERAL</t>
        </is>
      </c>
      <c r="N369" s="21">
        <f>IF(AND(UPPER($M369)="VIP",UPPER($J369)&lt;&gt;"NO",$F369&lt;&gt;""),"SI","NO")</f>
        <v/>
      </c>
      <c r="O369" s="21">
        <f>IF(UPPER($J369)="SI","🟢",IF(UPPER($J369)="NO","🔴","🟡"))</f>
        <v/>
      </c>
      <c r="P369" s="21" t="inlineStr"/>
    </row>
    <row r="370" ht="18" customHeight="1">
      <c r="A370" s="17">
        <f>IF(COUNTA(C370:K370)=0,"",ROW()-1)</f>
        <v/>
      </c>
      <c r="B370" s="17">
        <f>IF($F370&lt;&gt;"",$A370,"")</f>
        <v/>
      </c>
      <c r="C370" s="20" t="inlineStr">
        <is>
          <t>MANDOS SEZONA</t>
        </is>
      </c>
      <c r="D370" s="20" t="inlineStr">
        <is>
          <t>Capitán de Fragata</t>
        </is>
      </c>
      <c r="E370" s="21">
        <f>IF(UPPER($J370)="NO","",$M370)</f>
        <v/>
      </c>
      <c r="F370" s="20" t="inlineStr">
        <is>
          <t>Pino Domínguez, Carlos</t>
        </is>
      </c>
      <c r="G370" s="20" t="inlineStr">
        <is>
          <t xml:space="preserve">Carlos </t>
        </is>
      </c>
      <c r="H370" s="20" t="inlineStr">
        <is>
          <t xml:space="preserve">Pino </t>
        </is>
      </c>
      <c r="I370" s="20" t="inlineStr">
        <is>
          <t>Domínguez</t>
        </is>
      </c>
      <c r="J370" s="11" t="inlineStr">
        <is>
          <t>SI</t>
        </is>
      </c>
      <c r="K370" s="20" t="inlineStr">
        <is>
          <t>Comandante del ATF "Janequeo"</t>
        </is>
      </c>
      <c r="L370" s="20" t="n"/>
      <c r="M370" s="21" t="inlineStr">
        <is>
          <t>LATERAL</t>
        </is>
      </c>
      <c r="N370" s="21">
        <f>IF(AND(UPPER($M370)="VIP",UPPER($J370)&lt;&gt;"NO",$F370&lt;&gt;""),"SI","NO")</f>
        <v/>
      </c>
      <c r="O370" s="21">
        <f>IF(UPPER($J370)="SI","🟢",IF(UPPER($J370)="NO","🔴","🟡"))</f>
        <v/>
      </c>
      <c r="P370" s="21" t="inlineStr"/>
    </row>
    <row r="371" ht="18" customHeight="1">
      <c r="A371" s="17">
        <f>IF(COUNTA(C371:K371)=0,"",ROW()-1)</f>
        <v/>
      </c>
      <c r="B371" s="17">
        <f>IF($F371&lt;&gt;"",$A371,"")</f>
        <v/>
      </c>
      <c r="C371" s="28" t="inlineStr">
        <is>
          <t>MANDOS SEZONA</t>
        </is>
      </c>
      <c r="D371" s="28" t="inlineStr">
        <is>
          <t>Capitán de Fragata AB</t>
        </is>
      </c>
      <c r="E371" s="29">
        <f>IF(UPPER($J371)="NO","",$M371)</f>
        <v/>
      </c>
      <c r="F371" s="20" t="inlineStr">
        <is>
          <t>Ojeda Burgos, Luis</t>
        </is>
      </c>
      <c r="G371" s="28" t="inlineStr">
        <is>
          <t xml:space="preserve">Luis </t>
        </is>
      </c>
      <c r="H371" s="28" t="inlineStr">
        <is>
          <t xml:space="preserve">Ojeda </t>
        </is>
      </c>
      <c r="I371" s="28" t="inlineStr">
        <is>
          <t>Burgos</t>
        </is>
      </c>
      <c r="J371" s="11" t="inlineStr">
        <is>
          <t>SI</t>
        </is>
      </c>
      <c r="K371" s="28" t="inlineStr">
        <is>
          <t>Jefe del Centro de Abastecimiento Talcahuano</t>
        </is>
      </c>
      <c r="L371" s="20" t="n"/>
      <c r="M371" s="21" t="inlineStr">
        <is>
          <t>LATERAL</t>
        </is>
      </c>
      <c r="N371" s="21">
        <f>IF(AND(UPPER($M371)="VIP",UPPER($J371)&lt;&gt;"NO",$F371&lt;&gt;""),"SI","NO")</f>
        <v/>
      </c>
      <c r="O371" s="21">
        <f>IF(UPPER($J371)="SI","🟢",IF(UPPER($J371)="NO","🔴","🟡"))</f>
        <v/>
      </c>
      <c r="P371" s="21" t="inlineStr"/>
    </row>
    <row r="372" ht="18" customHeight="1">
      <c r="A372" s="17">
        <f>IF(COUNTA(C372:K372)=0,"",ROW()-1)</f>
        <v/>
      </c>
      <c r="B372" s="17">
        <f>IF($F372&lt;&gt;"",$A372,"")</f>
        <v/>
      </c>
      <c r="C372" s="20" t="inlineStr">
        <is>
          <t>MANDOS SEZONA</t>
        </is>
      </c>
      <c r="D372" s="20" t="inlineStr">
        <is>
          <t>Capitán de Fragata OM</t>
        </is>
      </c>
      <c r="E372" s="21">
        <f>IF(UPPER($J372)="NO","",$M372)</f>
        <v/>
      </c>
      <c r="F372" s="20" t="inlineStr">
        <is>
          <t>Herrera Stuardo, Roberto</t>
        </is>
      </c>
      <c r="G372" s="20" t="inlineStr">
        <is>
          <t xml:space="preserve">Roberto </t>
        </is>
      </c>
      <c r="H372" s="20" t="inlineStr">
        <is>
          <t xml:space="preserve">Herrera </t>
        </is>
      </c>
      <c r="I372" s="20" t="inlineStr">
        <is>
          <t>Stuardo</t>
        </is>
      </c>
      <c r="J372" s="11" t="inlineStr">
        <is>
          <t>SI</t>
        </is>
      </c>
      <c r="K372" s="20" t="inlineStr">
        <is>
          <t xml:space="preserve">Jefe del Departamento de Obras y Construcciones Segunda Zona Naval </t>
        </is>
      </c>
      <c r="L372" s="20" t="n"/>
      <c r="M372" s="21" t="inlineStr">
        <is>
          <t>LATERAL</t>
        </is>
      </c>
      <c r="N372" s="21">
        <f>IF(AND(UPPER($M372)="VIP",UPPER($J372)&lt;&gt;"NO",$F372&lt;&gt;""),"SI","NO")</f>
        <v/>
      </c>
      <c r="O372" s="21">
        <f>IF(UPPER($J372)="SI","🟢",IF(UPPER($J372)="NO","🔴","🟡"))</f>
        <v/>
      </c>
      <c r="P372" s="21" t="inlineStr"/>
    </row>
    <row r="373" ht="18" customHeight="1">
      <c r="A373" s="17">
        <f>IF(COUNTA(C373:K373)=0,"",ROW()-1)</f>
        <v/>
      </c>
      <c r="B373" s="17">
        <f>IF($F373&lt;&gt;"",$A373,"")</f>
        <v/>
      </c>
      <c r="C373" s="28" t="inlineStr">
        <is>
          <t>MANDOS SEZONA</t>
        </is>
      </c>
      <c r="D373" s="28" t="inlineStr">
        <is>
          <t>Capitán de Fragata OM IM</t>
        </is>
      </c>
      <c r="E373" s="29">
        <f>IF(UPPER($J373)="NO","",$M373)</f>
        <v/>
      </c>
      <c r="F373" s="20" t="inlineStr">
        <is>
          <t>Cajales Castro, Agustín</t>
        </is>
      </c>
      <c r="G373" s="28" t="inlineStr">
        <is>
          <t xml:space="preserve">Agustín </t>
        </is>
      </c>
      <c r="H373" s="28" t="inlineStr">
        <is>
          <t xml:space="preserve">Cajales  </t>
        </is>
      </c>
      <c r="I373" s="28" t="inlineStr">
        <is>
          <t>Castro</t>
        </is>
      </c>
      <c r="J373" s="15" t="inlineStr">
        <is>
          <t>PENDIENTE</t>
        </is>
      </c>
      <c r="K373" s="28" t="inlineStr">
        <is>
          <t>Jefe de la Guarnición IM "Orden y Seguridad" Talcahuano</t>
        </is>
      </c>
      <c r="L373" s="20" t="n"/>
      <c r="M373" s="21" t="inlineStr">
        <is>
          <t>LATERAL</t>
        </is>
      </c>
      <c r="N373" s="21">
        <f>IF(AND(UPPER($M373)="VIP",UPPER($J373)&lt;&gt;"NO",$F373&lt;&gt;""),"SI","NO")</f>
        <v/>
      </c>
      <c r="O373" s="21">
        <f>IF(UPPER($J373)="SI","🟢",IF(UPPER($J373)="NO","🔴","🟡"))</f>
        <v/>
      </c>
      <c r="P373" s="21" t="inlineStr"/>
    </row>
    <row r="374" ht="18" customHeight="1">
      <c r="A374" s="17">
        <f>IF(COUNTA(C374:K374)=0,"",ROW()-1)</f>
        <v/>
      </c>
      <c r="B374" s="17">
        <f>IF($F374&lt;&gt;"",$A374,"")</f>
        <v/>
      </c>
      <c r="C374" s="20" t="inlineStr">
        <is>
          <t>MANDOS SEZONA</t>
        </is>
      </c>
      <c r="D374" s="20" t="inlineStr">
        <is>
          <t>Capitán de Fragata SD</t>
        </is>
      </c>
      <c r="E374" s="21">
        <f>IF(UPPER($J374)="NO","",$M374)</f>
        <v/>
      </c>
      <c r="F374" s="20" t="inlineStr">
        <is>
          <t>Muga Vallejos, Cristóbal</t>
        </is>
      </c>
      <c r="G374" s="20" t="inlineStr">
        <is>
          <t xml:space="preserve">Cristóbal </t>
        </is>
      </c>
      <c r="H374" s="20" t="inlineStr">
        <is>
          <t xml:space="preserve">Muga </t>
        </is>
      </c>
      <c r="I374" s="20" t="inlineStr">
        <is>
          <t>Vallejos</t>
        </is>
      </c>
      <c r="J374" s="15" t="inlineStr">
        <is>
          <t>PENDIENTE</t>
        </is>
      </c>
      <c r="K374" s="20" t="inlineStr">
        <is>
          <t xml:space="preserve">Director de la Central Odontológica de la Segunda Zona Naval </t>
        </is>
      </c>
      <c r="L374" s="20" t="n"/>
      <c r="M374" s="21" t="inlineStr">
        <is>
          <t>LATERAL</t>
        </is>
      </c>
      <c r="N374" s="21">
        <f>IF(AND(UPPER($M374)="VIP",UPPER($J374)&lt;&gt;"NO",$F374&lt;&gt;""),"SI","NO")</f>
        <v/>
      </c>
      <c r="O374" s="21">
        <f>IF(UPPER($J374)="SI","🟢",IF(UPPER($J374)="NO","🔴","🟡"))</f>
        <v/>
      </c>
      <c r="P374" s="21" t="inlineStr"/>
    </row>
    <row r="375" ht="18" customHeight="1">
      <c r="A375" s="17">
        <f>IF(COUNTA(C375:K375)=0,"",ROW()-1)</f>
        <v/>
      </c>
      <c r="B375" s="17">
        <f>IF($F375&lt;&gt;"",$A375,"")</f>
        <v/>
      </c>
      <c r="C375" s="28" t="inlineStr">
        <is>
          <t>MANDOS SEZONA</t>
        </is>
      </c>
      <c r="D375" s="28" t="inlineStr">
        <is>
          <t>Capitán de Fragata</t>
        </is>
      </c>
      <c r="E375" s="29">
        <f>IF(UPPER($J375)="NO","",$M375)</f>
        <v/>
      </c>
      <c r="F375" s="20" t="inlineStr">
        <is>
          <t>Ugarte Benavides, Pablo</t>
        </is>
      </c>
      <c r="G375" s="28" t="inlineStr">
        <is>
          <t xml:space="preserve">Pablo </t>
        </is>
      </c>
      <c r="H375" s="28" t="inlineStr">
        <is>
          <t xml:space="preserve">Ugarte </t>
        </is>
      </c>
      <c r="I375" s="28" t="inlineStr">
        <is>
          <t>Benavides</t>
        </is>
      </c>
      <c r="J375" s="15" t="inlineStr">
        <is>
          <t>PENDIENTE</t>
        </is>
      </c>
      <c r="K375" s="28" t="inlineStr">
        <is>
          <t>Comandante OPV "Piloto Pardo"</t>
        </is>
      </c>
      <c r="L375" s="20" t="n"/>
      <c r="M375" s="21" t="inlineStr">
        <is>
          <t>LATERAL</t>
        </is>
      </c>
      <c r="N375" s="21">
        <f>IF(AND(UPPER($M375)="VIP",UPPER($J375)&lt;&gt;"NO",$F375&lt;&gt;""),"SI","NO")</f>
        <v/>
      </c>
      <c r="O375" s="21">
        <f>IF(UPPER($J375)="SI","🟢",IF(UPPER($J375)="NO","🔴","🟡"))</f>
        <v/>
      </c>
      <c r="P375" s="21" t="inlineStr"/>
    </row>
    <row r="376" ht="18" customHeight="1">
      <c r="A376" s="17">
        <f>IF(COUNTA(C376:K376)=0,"",ROW()-1)</f>
        <v/>
      </c>
      <c r="B376" s="17">
        <f>IF($F376&lt;&gt;"",$A376,"")</f>
        <v/>
      </c>
      <c r="C376" s="20" t="inlineStr">
        <is>
          <t>MANDOS SEZONA</t>
        </is>
      </c>
      <c r="D376" s="20" t="inlineStr">
        <is>
          <t>Capitán de Fragata</t>
        </is>
      </c>
      <c r="E376" s="21">
        <f>IF(UPPER($J376)="NO","",$M376)</f>
        <v/>
      </c>
      <c r="F376" s="20" t="inlineStr">
        <is>
          <t>Álvarez Mc-Lean, Gonzalo</t>
        </is>
      </c>
      <c r="G376" s="20" t="inlineStr">
        <is>
          <t xml:space="preserve">Gonzalo </t>
        </is>
      </c>
      <c r="H376" s="20" t="inlineStr">
        <is>
          <t xml:space="preserve">Álvarez </t>
        </is>
      </c>
      <c r="I376" s="20" t="inlineStr">
        <is>
          <t xml:space="preserve">Mc-Lean </t>
        </is>
      </c>
      <c r="J376" s="11" t="inlineStr">
        <is>
          <t>SI</t>
        </is>
      </c>
      <c r="K376" s="20" t="inlineStr">
        <is>
          <t>Comandante del SS "Thomson"</t>
        </is>
      </c>
      <c r="L376" s="20" t="n"/>
      <c r="M376" s="21" t="inlineStr">
        <is>
          <t>LATERAL</t>
        </is>
      </c>
      <c r="N376" s="21">
        <f>IF(AND(UPPER($M376)="VIP",UPPER($J376)&lt;&gt;"NO",$F376&lt;&gt;""),"SI","NO")</f>
        <v/>
      </c>
      <c r="O376" s="21">
        <f>IF(UPPER($J376)="SI","🟢",IF(UPPER($J376)="NO","🔴","🟡"))</f>
        <v/>
      </c>
      <c r="P376" s="21" t="inlineStr"/>
    </row>
    <row r="377" ht="18" customHeight="1">
      <c r="A377" s="17">
        <f>IF(COUNTA(C377:K377)=0,"",ROW()-1)</f>
        <v/>
      </c>
      <c r="B377" s="17">
        <f>IF($F377&lt;&gt;"",$A377,"")</f>
        <v/>
      </c>
      <c r="C377" s="28" t="inlineStr">
        <is>
          <t>MANDOS SEZONA</t>
        </is>
      </c>
      <c r="D377" s="28" t="inlineStr">
        <is>
          <t>Capitán de Fragata</t>
        </is>
      </c>
      <c r="E377" s="29">
        <f>IF(UPPER($J377)="NO","",$M377)</f>
        <v/>
      </c>
      <c r="F377" s="20" t="inlineStr">
        <is>
          <t>Otazo Casanova, Germán</t>
        </is>
      </c>
      <c r="G377" s="28" t="inlineStr">
        <is>
          <t xml:space="preserve">Germán </t>
        </is>
      </c>
      <c r="H377" s="28" t="inlineStr">
        <is>
          <t xml:space="preserve">Otazo </t>
        </is>
      </c>
      <c r="I377" s="28" t="inlineStr">
        <is>
          <t>Casanova</t>
        </is>
      </c>
      <c r="J377" s="11" t="inlineStr">
        <is>
          <t>SI</t>
        </is>
      </c>
      <c r="K377" s="28" t="inlineStr">
        <is>
          <t>Comandante del SS "Simpson"</t>
        </is>
      </c>
      <c r="L377" s="20" t="n"/>
      <c r="M377" s="21" t="inlineStr">
        <is>
          <t>LATERAL</t>
        </is>
      </c>
      <c r="N377" s="21">
        <f>IF(AND(UPPER($M377)="VIP",UPPER($J377)&lt;&gt;"NO",$F377&lt;&gt;""),"SI","NO")</f>
        <v/>
      </c>
      <c r="O377" s="21">
        <f>IF(UPPER($J377)="SI","🟢",IF(UPPER($J377)="NO","🔴","🟡"))</f>
        <v/>
      </c>
      <c r="P377" s="21" t="inlineStr"/>
    </row>
    <row r="378" ht="18" customHeight="1">
      <c r="A378" s="17">
        <f>IF(COUNTA(C378:K378)=0,"",ROW()-1)</f>
        <v/>
      </c>
      <c r="B378" s="17">
        <f>IF($F378&lt;&gt;"",$A378,"")</f>
        <v/>
      </c>
      <c r="C378" s="20" t="inlineStr">
        <is>
          <t>MANDOS SEZONA</t>
        </is>
      </c>
      <c r="D378" s="20" t="inlineStr">
        <is>
          <t>Capitán de Fragata</t>
        </is>
      </c>
      <c r="E378" s="21">
        <f>IF(UPPER($J378)="NO","",$M378)</f>
        <v/>
      </c>
      <c r="F378" s="20" t="inlineStr">
        <is>
          <t>Cabrera Erwenne, Jonathan</t>
        </is>
      </c>
      <c r="G378" s="20" t="inlineStr">
        <is>
          <t xml:space="preserve">Jonathan </t>
        </is>
      </c>
      <c r="H378" s="20" t="inlineStr">
        <is>
          <t xml:space="preserve">Cabrera  </t>
        </is>
      </c>
      <c r="I378" s="20" t="inlineStr">
        <is>
          <t>Erwenne</t>
        </is>
      </c>
      <c r="J378" s="16" t="inlineStr">
        <is>
          <t>NO</t>
        </is>
      </c>
      <c r="K378" s="20" t="inlineStr">
        <is>
          <t>Director de la Escuela de Submarinos "Almirante Allard"</t>
        </is>
      </c>
      <c r="L378" s="20" t="n"/>
      <c r="M378" s="21" t="inlineStr">
        <is>
          <t>LATERAL</t>
        </is>
      </c>
      <c r="N378" s="21">
        <f>IF(AND(UPPER($M378)="VIP",UPPER($J378)&lt;&gt;"NO",$F378&lt;&gt;""),"SI","NO")</f>
        <v/>
      </c>
      <c r="O378" s="21">
        <f>IF(UPPER($J378)="SI","🟢",IF(UPPER($J378)="NO","🔴","🟡"))</f>
        <v/>
      </c>
      <c r="P378" s="21" t="inlineStr"/>
    </row>
    <row r="379" ht="18" customHeight="1">
      <c r="A379" s="17">
        <f>IF(COUNTA(C379:K379)=0,"",ROW()-1)</f>
        <v/>
      </c>
      <c r="B379" s="17">
        <f>IF($F379&lt;&gt;"",$A379,"")</f>
        <v/>
      </c>
      <c r="C379" s="28" t="inlineStr">
        <is>
          <t>MANDOS SEZONA</t>
        </is>
      </c>
      <c r="D379" s="28" t="inlineStr">
        <is>
          <t>Capitán de Fragata</t>
        </is>
      </c>
      <c r="E379" s="29">
        <f>IF(UPPER($J379)="NO","",$M379)</f>
        <v/>
      </c>
      <c r="F379" s="20" t="inlineStr">
        <is>
          <t>Kruuse Jarpa, Cristóbal</t>
        </is>
      </c>
      <c r="G379" s="28" t="inlineStr">
        <is>
          <t xml:space="preserve">Cristóbal </t>
        </is>
      </c>
      <c r="H379" s="28" t="inlineStr">
        <is>
          <t xml:space="preserve">Kruuse </t>
        </is>
      </c>
      <c r="I379" s="28" t="inlineStr">
        <is>
          <t>Jarpa</t>
        </is>
      </c>
      <c r="J379" s="15" t="inlineStr">
        <is>
          <t>PENDIENTE</t>
        </is>
      </c>
      <c r="K379" s="28" t="inlineStr">
        <is>
          <t>Comandante del Grupo Aeronaval de Talcahuano</t>
        </is>
      </c>
      <c r="L379" s="20" t="n"/>
      <c r="M379" s="21" t="inlineStr">
        <is>
          <t>LATERAL</t>
        </is>
      </c>
      <c r="N379" s="21">
        <f>IF(AND(UPPER($M379)="VIP",UPPER($J379)&lt;&gt;"NO",$F379&lt;&gt;""),"SI","NO")</f>
        <v/>
      </c>
      <c r="O379" s="21">
        <f>IF(UPPER($J379)="SI","🟢",IF(UPPER($J379)="NO","🔴","🟡"))</f>
        <v/>
      </c>
      <c r="P379" s="21" t="inlineStr"/>
    </row>
    <row r="380" ht="18" customHeight="1">
      <c r="A380" s="17">
        <f>IF(COUNTA(C380:K380)=0,"",ROW()-1)</f>
        <v/>
      </c>
      <c r="B380" s="17">
        <f>IF($F380&lt;&gt;"",$A380,"")</f>
        <v/>
      </c>
      <c r="C380" s="20" t="inlineStr">
        <is>
          <t>MANDOS SEZONA</t>
        </is>
      </c>
      <c r="D380" s="20" t="inlineStr">
        <is>
          <t>Capitán de Fragata IM</t>
        </is>
      </c>
      <c r="E380" s="21">
        <f>IF(UPPER($J380)="NO","",$M380)</f>
        <v/>
      </c>
      <c r="F380" s="20" t="inlineStr">
        <is>
          <t>Ibacache Morales, Franco</t>
        </is>
      </c>
      <c r="G380" s="20" t="inlineStr">
        <is>
          <t>Franco</t>
        </is>
      </c>
      <c r="H380" s="20" t="inlineStr">
        <is>
          <t xml:space="preserve"> Ibacache  </t>
        </is>
      </c>
      <c r="I380" s="20" t="inlineStr">
        <is>
          <t>Morales</t>
        </is>
      </c>
      <c r="J380" s="15" t="inlineStr">
        <is>
          <t>PENDIENTE</t>
        </is>
      </c>
      <c r="K380" s="20" t="inlineStr">
        <is>
          <t>Comandante del Batallón IM N° 31 "Aldea"</t>
        </is>
      </c>
      <c r="L380" s="20" t="n"/>
      <c r="M380" s="21" t="inlineStr">
        <is>
          <t>LATERAL</t>
        </is>
      </c>
      <c r="N380" s="21">
        <f>IF(AND(UPPER($M380)="VIP",UPPER($J380)&lt;&gt;"NO",$F380&lt;&gt;""),"SI","NO")</f>
        <v/>
      </c>
      <c r="O380" s="21">
        <f>IF(UPPER($J380)="SI","🟢",IF(UPPER($J380)="NO","🔴","🟡"))</f>
        <v/>
      </c>
      <c r="P380" s="21" t="inlineStr"/>
    </row>
    <row r="381" ht="18" customHeight="1">
      <c r="A381" s="17">
        <f>IF(COUNTA(C381:K381)=0,"",ROW()-1)</f>
        <v/>
      </c>
      <c r="B381" s="17">
        <f>IF($F381&lt;&gt;"",$A381,"")</f>
        <v/>
      </c>
      <c r="C381" s="28" t="inlineStr">
        <is>
          <t>MANDOS SEZONA</t>
        </is>
      </c>
      <c r="D381" s="28" t="inlineStr">
        <is>
          <t>Capitán de Fragata</t>
        </is>
      </c>
      <c r="E381" s="29">
        <f>IF(UPPER($J381)="NO","",$M381)</f>
        <v/>
      </c>
      <c r="F381" s="20" t="inlineStr">
        <is>
          <t>Gaete Sepúlveda, Roberto</t>
        </is>
      </c>
      <c r="G381" s="28" t="inlineStr">
        <is>
          <t xml:space="preserve">Roberto </t>
        </is>
      </c>
      <c r="H381" s="28" t="inlineStr">
        <is>
          <t xml:space="preserve">Gaete </t>
        </is>
      </c>
      <c r="I381" s="28" t="inlineStr">
        <is>
          <t>Sepúlveda</t>
        </is>
      </c>
      <c r="J381" s="11" t="inlineStr">
        <is>
          <t>SI</t>
        </is>
      </c>
      <c r="K381" s="28" t="inlineStr">
        <is>
          <t>Comandante de la Base de Submarinos</t>
        </is>
      </c>
      <c r="L381" s="20" t="n"/>
      <c r="M381" s="21" t="inlineStr">
        <is>
          <t>LATERAL</t>
        </is>
      </c>
      <c r="N381" s="21">
        <f>IF(AND(UPPER($M381)="VIP",UPPER($J381)&lt;&gt;"NO",$F381&lt;&gt;""),"SI","NO")</f>
        <v/>
      </c>
      <c r="O381" s="21">
        <f>IF(UPPER($J381)="SI","🟢",IF(UPPER($J381)="NO","🔴","🟡"))</f>
        <v/>
      </c>
      <c r="P381" s="21" t="inlineStr"/>
    </row>
    <row r="382" ht="18" customHeight="1">
      <c r="A382" s="17">
        <f>IF(COUNTA(C382:K382)=0,"",ROW()-1)</f>
        <v/>
      </c>
      <c r="B382" s="17">
        <f>IF($F382&lt;&gt;"",$A382,"")</f>
        <v/>
      </c>
      <c r="C382" s="20" t="inlineStr">
        <is>
          <t>MANDOS SEZONA</t>
        </is>
      </c>
      <c r="D382" s="20" t="inlineStr">
        <is>
          <t>Capitán de Fragata IM</t>
        </is>
      </c>
      <c r="E382" s="21">
        <f>IF(UPPER($J382)="NO","",$M382)</f>
        <v/>
      </c>
      <c r="F382" s="20" t="inlineStr">
        <is>
          <t>Ochoa Quiñones, Nicolás</t>
        </is>
      </c>
      <c r="G382" s="20" t="inlineStr">
        <is>
          <t xml:space="preserve">Nicolás </t>
        </is>
      </c>
      <c r="H382" s="20" t="inlineStr">
        <is>
          <t xml:space="preserve">Ochoa </t>
        </is>
      </c>
      <c r="I382" s="20" t="inlineStr">
        <is>
          <t>Quiñones</t>
        </is>
      </c>
      <c r="J382" s="11" t="inlineStr">
        <is>
          <t>SI</t>
        </is>
      </c>
      <c r="K382" s="20" t="inlineStr">
        <is>
          <t>Jefe del Centro de Entrenamiento Básico del Cuerpo IM</t>
        </is>
      </c>
      <c r="L382" s="20" t="n"/>
      <c r="M382" s="21" t="inlineStr">
        <is>
          <t>LATERAL</t>
        </is>
      </c>
      <c r="N382" s="21">
        <f>IF(AND(UPPER($M382)="VIP",UPPER($J382)&lt;&gt;"NO",$F382&lt;&gt;""),"SI","NO")</f>
        <v/>
      </c>
      <c r="O382" s="21">
        <f>IF(UPPER($J382)="SI","🟢",IF(UPPER($J382)="NO","🔴","🟡"))</f>
        <v/>
      </c>
      <c r="P382" s="21" t="inlineStr"/>
    </row>
    <row r="383" ht="18" customHeight="1">
      <c r="A383" s="17">
        <f>IF(COUNTA(C383:K383)=0,"",ROW()-1)</f>
        <v/>
      </c>
      <c r="B383" s="17">
        <f>IF($F383&lt;&gt;"",$A383,"")</f>
        <v/>
      </c>
      <c r="C383" s="28" t="inlineStr">
        <is>
          <t>MANDOS SEZONA</t>
        </is>
      </c>
      <c r="D383" s="28" t="inlineStr">
        <is>
          <t>Capitán de Fragata OM</t>
        </is>
      </c>
      <c r="E383" s="29">
        <f>IF(UPPER($J383)="NO","",$M383)</f>
        <v/>
      </c>
      <c r="F383" s="20" t="inlineStr">
        <is>
          <t>Carvajal Baeza, Mauricio</t>
        </is>
      </c>
      <c r="G383" s="28" t="inlineStr">
        <is>
          <t>Mauricio</t>
        </is>
      </c>
      <c r="H383" s="28" t="inlineStr">
        <is>
          <t xml:space="preserve"> Carvajal </t>
        </is>
      </c>
      <c r="I383" s="28" t="inlineStr">
        <is>
          <t>Baeza</t>
        </is>
      </c>
      <c r="J383" s="11" t="inlineStr">
        <is>
          <t>SI</t>
        </is>
      </c>
      <c r="K383" s="28" t="inlineStr">
        <is>
          <t>Jefe del Departamento de Bienestar Social Talcahuano</t>
        </is>
      </c>
      <c r="L383" s="20" t="n"/>
      <c r="M383" s="21" t="inlineStr">
        <is>
          <t>LATERAL</t>
        </is>
      </c>
      <c r="N383" s="21">
        <f>IF(AND(UPPER($M383)="VIP",UPPER($J383)&lt;&gt;"NO",$F383&lt;&gt;""),"SI","NO")</f>
        <v/>
      </c>
      <c r="O383" s="21">
        <f>IF(UPPER($J383)="SI","🟢",IF(UPPER($J383)="NO","🔴","🟡"))</f>
        <v/>
      </c>
      <c r="P383" s="21" t="inlineStr"/>
    </row>
    <row r="384" ht="18" customHeight="1">
      <c r="A384" s="17">
        <f>IF(COUNTA(C384:K384)=0,"",ROW()-1)</f>
        <v/>
      </c>
      <c r="B384" s="17">
        <f>IF($F384&lt;&gt;"",$A384,"")</f>
        <v/>
      </c>
      <c r="C384" s="20" t="inlineStr">
        <is>
          <t>MANDOS SEZONA</t>
        </is>
      </c>
      <c r="D384" s="20" t="inlineStr">
        <is>
          <t>Capitán de Fragata</t>
        </is>
      </c>
      <c r="E384" s="21">
        <f>IF(UPPER($J384)="NO","",$M384)</f>
        <v/>
      </c>
      <c r="F384" s="20" t="inlineStr">
        <is>
          <t>Sampedro Covarrubias, Álvaro</t>
        </is>
      </c>
      <c r="G384" s="20" t="inlineStr">
        <is>
          <t xml:space="preserve">Álvaro </t>
        </is>
      </c>
      <c r="H384" s="20" t="inlineStr">
        <is>
          <t xml:space="preserve">Sampedro </t>
        </is>
      </c>
      <c r="I384" s="20" t="inlineStr">
        <is>
          <t>Covarrubias</t>
        </is>
      </c>
      <c r="J384" s="11" t="inlineStr">
        <is>
          <t>SI</t>
        </is>
      </c>
      <c r="K384" s="20" t="inlineStr">
        <is>
          <t>Comandante de la LST "Chacabuco"</t>
        </is>
      </c>
      <c r="L384" s="20" t="n"/>
      <c r="M384" s="21" t="inlineStr">
        <is>
          <t>LATERAL</t>
        </is>
      </c>
      <c r="N384" s="21">
        <f>IF(AND(UPPER($M384)="VIP",UPPER($J384)&lt;&gt;"NO",$F384&lt;&gt;""),"SI","NO")</f>
        <v/>
      </c>
      <c r="O384" s="21">
        <f>IF(UPPER($J384)="SI","🟢",IF(UPPER($J384)="NO","🔴","🟡"))</f>
        <v/>
      </c>
      <c r="P384" s="21" t="inlineStr"/>
    </row>
    <row r="385" ht="18" customHeight="1">
      <c r="A385" s="17">
        <f>IF(COUNTA(C385:K385)=0,"",ROW()-1)</f>
        <v/>
      </c>
      <c r="B385" s="17">
        <f>IF($F385&lt;&gt;"",$A385,"")</f>
        <v/>
      </c>
      <c r="C385" s="28" t="inlineStr">
        <is>
          <t>MANDOS SEZONA</t>
        </is>
      </c>
      <c r="D385" s="28" t="inlineStr">
        <is>
          <t>Capitán de Fragata</t>
        </is>
      </c>
      <c r="E385" s="29">
        <f>IF(UPPER($J385)="NO","",$M385)</f>
        <v/>
      </c>
      <c r="F385" s="20" t="inlineStr">
        <is>
          <t>Beytía de la Maza, Raimundo</t>
        </is>
      </c>
      <c r="G385" s="28" t="inlineStr">
        <is>
          <t xml:space="preserve">Raimundo </t>
        </is>
      </c>
      <c r="H385" s="28" t="inlineStr">
        <is>
          <t xml:space="preserve">Beytía </t>
        </is>
      </c>
      <c r="I385" s="28" t="inlineStr">
        <is>
          <t>de la Maza</t>
        </is>
      </c>
      <c r="J385" s="11" t="inlineStr">
        <is>
          <t>SI</t>
        </is>
      </c>
      <c r="K385" s="28" t="inlineStr">
        <is>
          <t>Comandante de la LST "Rancagua"</t>
        </is>
      </c>
      <c r="L385" s="20" t="n"/>
      <c r="M385" s="21" t="inlineStr">
        <is>
          <t>LATERAL</t>
        </is>
      </c>
      <c r="N385" s="21">
        <f>IF(AND(UPPER($M385)="VIP",UPPER($J385)&lt;&gt;"NO",$F385&lt;&gt;""),"SI","NO")</f>
        <v/>
      </c>
      <c r="O385" s="21">
        <f>IF(UPPER($J385)="SI","🟢",IF(UPPER($J385)="NO","🔴","🟡"))</f>
        <v/>
      </c>
      <c r="P385" s="21" t="inlineStr"/>
    </row>
    <row r="386" ht="18" customHeight="1">
      <c r="A386" s="17">
        <f>IF(COUNTA(C386:K386)=0,"",ROW()-1)</f>
        <v/>
      </c>
      <c r="B386" s="17">
        <f>IF($F386&lt;&gt;"",$A386,"")</f>
        <v/>
      </c>
      <c r="C386" s="20" t="inlineStr">
        <is>
          <t>MANDOS SEZONA</t>
        </is>
      </c>
      <c r="D386" s="20" t="inlineStr">
        <is>
          <t>Capitán de Fragata</t>
        </is>
      </c>
      <c r="E386" s="21">
        <f>IF(UPPER($J386)="NO","",$M386)</f>
        <v/>
      </c>
      <c r="F386" s="20" t="inlineStr">
        <is>
          <t>Boré Bacigaluppi, Gabriel</t>
        </is>
      </c>
      <c r="G386" s="20" t="inlineStr">
        <is>
          <t xml:space="preserve">Gabriel </t>
        </is>
      </c>
      <c r="H386" s="20" t="inlineStr">
        <is>
          <t xml:space="preserve">Boré </t>
        </is>
      </c>
      <c r="I386" s="20" t="inlineStr">
        <is>
          <t>Bacigaluppi</t>
        </is>
      </c>
      <c r="J386" s="11" t="inlineStr">
        <is>
          <t>SI</t>
        </is>
      </c>
      <c r="K386" s="20" t="inlineStr">
        <is>
          <t>Jefe de Estado Mayor del Comando Anfibio y de Transportes Navales</t>
        </is>
      </c>
      <c r="L386" s="20" t="n"/>
      <c r="M386" s="21" t="inlineStr">
        <is>
          <t>LATERAL</t>
        </is>
      </c>
      <c r="N386" s="21">
        <f>IF(AND(UPPER($M386)="VIP",UPPER($J386)&lt;&gt;"NO",$F386&lt;&gt;""),"SI","NO")</f>
        <v/>
      </c>
      <c r="O386" s="21">
        <f>IF(UPPER($J386)="SI","🟢",IF(UPPER($J386)="NO","🔴","🟡"))</f>
        <v/>
      </c>
      <c r="P386" s="21" t="inlineStr"/>
    </row>
    <row r="387" ht="18" customHeight="1">
      <c r="A387" s="17">
        <f>IF(COUNTA(C387:K387)=0,"",ROW()-1)</f>
        <v/>
      </c>
      <c r="B387" s="17">
        <f>IF($F387&lt;&gt;"",$A387,"")</f>
        <v/>
      </c>
      <c r="C387" s="28" t="inlineStr">
        <is>
          <t>MANDOS SEZONA</t>
        </is>
      </c>
      <c r="D387" s="28" t="inlineStr">
        <is>
          <t>Capitán de Fragata</t>
        </is>
      </c>
      <c r="E387" s="29">
        <f>IF(UPPER($J387)="NO","",$M387)</f>
        <v/>
      </c>
      <c r="F387" s="20" t="inlineStr">
        <is>
          <t>Chassin-Trubert Correa, Andre</t>
        </is>
      </c>
      <c r="G387" s="28" t="inlineStr">
        <is>
          <t xml:space="preserve">Andre </t>
        </is>
      </c>
      <c r="H387" s="28" t="inlineStr">
        <is>
          <t xml:space="preserve">Chassin-Trubert </t>
        </is>
      </c>
      <c r="I387" s="28" t="inlineStr">
        <is>
          <t>Correa</t>
        </is>
      </c>
      <c r="J387" s="11" t="inlineStr">
        <is>
          <t>SI</t>
        </is>
      </c>
      <c r="K387" s="28" t="inlineStr">
        <is>
          <t xml:space="preserve">Jefe ITO Construcciones </t>
        </is>
      </c>
      <c r="L387" s="20" t="n"/>
      <c r="M387" s="21" t="inlineStr">
        <is>
          <t>LATERAL</t>
        </is>
      </c>
      <c r="N387" s="21">
        <f>IF(AND(UPPER($M387)="VIP",UPPER($J387)&lt;&gt;"NO",$F387&lt;&gt;""),"SI","NO")</f>
        <v/>
      </c>
      <c r="O387" s="21">
        <f>IF(UPPER($J387)="SI","🟢",IF(UPPER($J387)="NO","🔴","🟡"))</f>
        <v/>
      </c>
      <c r="P387" s="21" t="inlineStr"/>
    </row>
    <row r="388" ht="18" customHeight="1">
      <c r="A388" s="17">
        <f>IF(COUNTA(C388:K388)=0,"",ROW()-1)</f>
        <v/>
      </c>
      <c r="B388" s="17">
        <f>IF($F388&lt;&gt;"",$A388,"")</f>
        <v/>
      </c>
      <c r="C388" s="20" t="inlineStr">
        <is>
          <t>MANDOS SEZONA</t>
        </is>
      </c>
      <c r="D388" s="20" t="inlineStr">
        <is>
          <t>Capitán de Corbeta</t>
        </is>
      </c>
      <c r="E388" s="21">
        <f>IF(UPPER($J388)="NO","",$M388)</f>
        <v/>
      </c>
      <c r="F388" s="20" t="inlineStr">
        <is>
          <t>Putz Sanhueza, Cristhian</t>
        </is>
      </c>
      <c r="G388" s="20" t="inlineStr">
        <is>
          <t xml:space="preserve">Cristhian </t>
        </is>
      </c>
      <c r="H388" s="20" t="inlineStr">
        <is>
          <t xml:space="preserve">Putz </t>
        </is>
      </c>
      <c r="I388" s="20" t="inlineStr">
        <is>
          <t>Sanhueza</t>
        </is>
      </c>
      <c r="J388" s="15" t="inlineStr">
        <is>
          <t>SI</t>
        </is>
      </c>
      <c r="K388" s="20" t="inlineStr">
        <is>
          <t>Comandante de la ATF "Galvarino"</t>
        </is>
      </c>
      <c r="L388" s="20" t="n"/>
      <c r="M388" s="21" t="inlineStr">
        <is>
          <t>LATERAL</t>
        </is>
      </c>
      <c r="N388" s="21">
        <f>IF(AND(UPPER($M388)="VIP",UPPER($J388)&lt;&gt;"NO",$F388&lt;&gt;""),"SI","NO")</f>
        <v/>
      </c>
      <c r="O388" s="21">
        <f>IF(UPPER($J388)="SI","🟢",IF(UPPER($J388)="NO","🔴","🟡"))</f>
        <v/>
      </c>
      <c r="P388" s="21" t="inlineStr"/>
    </row>
    <row r="389" ht="18" customHeight="1">
      <c r="A389" s="17">
        <f>IF(COUNTA(C389:K389)=0,"",ROW()-1)</f>
        <v/>
      </c>
      <c r="B389" s="17">
        <f>IF($F389&lt;&gt;"",$A389,"")</f>
        <v/>
      </c>
      <c r="C389" s="28" t="inlineStr">
        <is>
          <t>MANDOS SEZONA</t>
        </is>
      </c>
      <c r="D389" s="28" t="inlineStr">
        <is>
          <t>Capitán de Corbeta</t>
        </is>
      </c>
      <c r="E389" s="29">
        <f>IF(UPPER($J389)="NO","",$M389)</f>
        <v/>
      </c>
      <c r="F389" s="20" t="inlineStr">
        <is>
          <t>Morales Valenzuela, Eduardo</t>
        </is>
      </c>
      <c r="G389" s="28" t="inlineStr">
        <is>
          <t xml:space="preserve">Eduardo </t>
        </is>
      </c>
      <c r="H389" s="28" t="inlineStr">
        <is>
          <t xml:space="preserve">Morales  </t>
        </is>
      </c>
      <c r="I389" s="28" t="inlineStr">
        <is>
          <t>Valenzuela</t>
        </is>
      </c>
      <c r="J389" s="15" t="inlineStr">
        <is>
          <t>PENDIENTE</t>
        </is>
      </c>
      <c r="K389" s="28" t="inlineStr">
        <is>
          <t>Jefe del Subcentro de Telecomunicaciones Navales Talcahuano</t>
        </is>
      </c>
      <c r="L389" s="20" t="n"/>
      <c r="M389" s="21" t="inlineStr">
        <is>
          <t>LATERAL</t>
        </is>
      </c>
      <c r="N389" s="21">
        <f>IF(AND(UPPER($M389)="VIP",UPPER($J389)&lt;&gt;"NO",$F389&lt;&gt;""),"SI","NO")</f>
        <v/>
      </c>
      <c r="O389" s="21">
        <f>IF(UPPER($J389)="SI","🟢",IF(UPPER($J389)="NO","🔴","🟡"))</f>
        <v/>
      </c>
      <c r="P389" s="21" t="inlineStr"/>
    </row>
    <row r="390" ht="18" customHeight="1">
      <c r="A390" s="17">
        <f>IF(COUNTA(C390:K390)=0,"",ROW()-1)</f>
        <v/>
      </c>
      <c r="B390" s="17">
        <f>IF($F390&lt;&gt;"",$A390,"")</f>
        <v/>
      </c>
      <c r="C390" s="28" t="inlineStr">
        <is>
          <t>MANDOS SEZONA</t>
        </is>
      </c>
      <c r="D390" s="28" t="inlineStr">
        <is>
          <t>Capitán de Corbeta LT</t>
        </is>
      </c>
      <c r="E390" s="29">
        <f>IF(UPPER($J390)="NO","",$M390)</f>
        <v/>
      </c>
      <c r="F390" s="20" t="inlineStr">
        <is>
          <t>Ovalle Lagos, Camila</t>
        </is>
      </c>
      <c r="G390" s="28" t="inlineStr">
        <is>
          <t>Camila</t>
        </is>
      </c>
      <c r="H390" s="28" t="inlineStr">
        <is>
          <t xml:space="preserve"> Ovalle </t>
        </is>
      </c>
      <c r="I390" s="28" t="inlineStr">
        <is>
          <t>Lagos</t>
        </is>
      </c>
      <c r="J390" s="11" t="inlineStr">
        <is>
          <t>SI</t>
        </is>
      </c>
      <c r="K390" s="28" t="inlineStr">
        <is>
          <t>Capitán de Puerto de Talcahuano</t>
        </is>
      </c>
      <c r="L390" s="20" t="n"/>
      <c r="M390" s="21" t="inlineStr">
        <is>
          <t>LATERAL</t>
        </is>
      </c>
      <c r="N390" s="21">
        <f>IF(AND(UPPER($M390)="VIP",UPPER($J390)&lt;&gt;"NO",$F390&lt;&gt;""),"SI","NO")</f>
        <v/>
      </c>
      <c r="O390" s="21">
        <f>IF(UPPER($J390)="SI","🟢",IF(UPPER($J390)="NO","🔴","🟡"))</f>
        <v/>
      </c>
      <c r="P390" s="21" t="inlineStr"/>
    </row>
    <row r="391" ht="18" customHeight="1">
      <c r="A391" s="17">
        <f>IF(COUNTA(C391:K391)=0,"",ROW()-1)</f>
        <v/>
      </c>
      <c r="B391" s="17">
        <f>IF($F391&lt;&gt;"",$A391,"")</f>
        <v/>
      </c>
      <c r="C391" s="30" t="inlineStr">
        <is>
          <t>PREMIADOS</t>
        </is>
      </c>
      <c r="D391" s="30" t="n"/>
      <c r="E391" s="31">
        <f>IF(UPPER($J391)="NO","",$M391)</f>
        <v/>
      </c>
      <c r="F391" s="20" t="inlineStr">
        <is>
          <t>Riquelme Galaz, Oscar</t>
        </is>
      </c>
      <c r="G391" s="30" t="inlineStr">
        <is>
          <t>Oscar</t>
        </is>
      </c>
      <c r="H391" s="30" t="inlineStr">
        <is>
          <t xml:space="preserve"> Riquelme </t>
        </is>
      </c>
      <c r="I391" s="30" t="inlineStr">
        <is>
          <t>Galaz</t>
        </is>
      </c>
      <c r="J391" s="11" t="inlineStr">
        <is>
          <t>SI</t>
        </is>
      </c>
      <c r="K391" s="30" t="inlineStr">
        <is>
          <t>Jefe de Buque</t>
        </is>
      </c>
      <c r="L391" s="20" t="n"/>
      <c r="M391" s="21" t="inlineStr">
        <is>
          <t>LATERAL VIP</t>
        </is>
      </c>
      <c r="N391" s="21">
        <f>IF(AND(UPPER($M391)="VIP",UPPER($J391)&lt;&gt;"NO",$F391&lt;&gt;""),"SI","NO")</f>
        <v/>
      </c>
      <c r="O391" s="21">
        <f>IF(UPPER($J391)="SI","🟢",IF(UPPER($J391)="NO","🔴","🟡"))</f>
        <v/>
      </c>
      <c r="P391" s="21" t="inlineStr"/>
    </row>
    <row r="392" ht="18" customHeight="1">
      <c r="A392" s="17">
        <f>IF(COUNTA(C392:K392)=0,"",ROW()-1)</f>
        <v/>
      </c>
      <c r="B392" s="17">
        <f>IF($F392&lt;&gt;"",$A392,"")</f>
        <v/>
      </c>
      <c r="C392" s="30" t="inlineStr">
        <is>
          <t>PREMIADOS</t>
        </is>
      </c>
      <c r="D392" s="30" t="n"/>
      <c r="E392" s="31">
        <f>IF(UPPER($J392)="NO","",$M392)</f>
        <v/>
      </c>
      <c r="F392" s="20" t="inlineStr">
        <is>
          <t>Solari Gallardo, Francisco</t>
        </is>
      </c>
      <c r="G392" s="30" t="inlineStr">
        <is>
          <t xml:space="preserve">Francisco </t>
        </is>
      </c>
      <c r="H392" s="30" t="inlineStr">
        <is>
          <t xml:space="preserve">Solari  </t>
        </is>
      </c>
      <c r="I392" s="30" t="inlineStr">
        <is>
          <t>Gallardo</t>
        </is>
      </c>
      <c r="J392" s="11" t="inlineStr">
        <is>
          <t>SI</t>
        </is>
      </c>
      <c r="K392" s="30" t="inlineStr">
        <is>
          <t xml:space="preserve">Carenador </t>
        </is>
      </c>
      <c r="L392" s="20" t="n"/>
      <c r="M392" s="21" t="inlineStr">
        <is>
          <t>LATERAL VIP</t>
        </is>
      </c>
      <c r="N392" s="21">
        <f>IF(AND(UPPER($M392)="VIP",UPPER($J392)&lt;&gt;"NO",$F392&lt;&gt;""),"SI","NO")</f>
        <v/>
      </c>
      <c r="O392" s="21">
        <f>IF(UPPER($J392)="SI","🟢",IF(UPPER($J392)="NO","🔴","🟡"))</f>
        <v/>
      </c>
      <c r="P392" s="21" t="inlineStr"/>
    </row>
    <row r="393" ht="18" customHeight="1">
      <c r="A393" s="17">
        <f>IF(COUNTA(C393:K393)=0,"",ROW()-1)</f>
        <v/>
      </c>
      <c r="B393" s="17">
        <f>IF($F393&lt;&gt;"",$A393,"")</f>
        <v/>
      </c>
      <c r="C393" s="30" t="inlineStr">
        <is>
          <t>PREMIADOS</t>
        </is>
      </c>
      <c r="D393" s="30" t="n"/>
      <c r="E393" s="31">
        <f>IF(UPPER($J393)="NO","",$M393)</f>
        <v/>
      </c>
      <c r="F393" s="20" t="inlineStr">
        <is>
          <t>Reyes López, José</t>
        </is>
      </c>
      <c r="G393" s="30" t="inlineStr">
        <is>
          <t xml:space="preserve">José </t>
        </is>
      </c>
      <c r="H393" s="30" t="inlineStr">
        <is>
          <t xml:space="preserve">Reyes </t>
        </is>
      </c>
      <c r="I393" s="30" t="inlineStr">
        <is>
          <t>López</t>
        </is>
      </c>
      <c r="J393" s="11" t="inlineStr">
        <is>
          <t>SI</t>
        </is>
      </c>
      <c r="K393" s="30" t="inlineStr">
        <is>
          <t>Mecánico de Sistemas de Cañerías</t>
        </is>
      </c>
      <c r="L393" s="20" t="n"/>
      <c r="M393" s="21" t="inlineStr">
        <is>
          <t>LATERAL VIP</t>
        </is>
      </c>
      <c r="N393" s="21">
        <f>IF(AND(UPPER($M393)="VIP",UPPER($J393)&lt;&gt;"NO",$F393&lt;&gt;""),"SI","NO")</f>
        <v/>
      </c>
      <c r="O393" s="21">
        <f>IF(UPPER($J393)="SI","🟢",IF(UPPER($J393)="NO","🔴","🟡"))</f>
        <v/>
      </c>
      <c r="P393" s="21" t="inlineStr"/>
    </row>
    <row r="394" ht="18" customHeight="1">
      <c r="A394" s="17">
        <f>IF(COUNTA(C394:K394)=0,"",ROW()-1)</f>
        <v/>
      </c>
      <c r="B394" s="17">
        <f>IF($F394&lt;&gt;"",$A394,"")</f>
        <v/>
      </c>
      <c r="C394" s="30" t="inlineStr">
        <is>
          <t>PREMIADOS</t>
        </is>
      </c>
      <c r="D394" s="30" t="n"/>
      <c r="E394" s="31">
        <f>IF(UPPER($J394)="NO","",$M394)</f>
        <v/>
      </c>
      <c r="F394" s="20" t="inlineStr">
        <is>
          <t>Aravena Obreque, Jaime</t>
        </is>
      </c>
      <c r="G394" s="30" t="inlineStr">
        <is>
          <t xml:space="preserve">Jaime </t>
        </is>
      </c>
      <c r="H394" s="30" t="inlineStr">
        <is>
          <t xml:space="preserve">Aravena  </t>
        </is>
      </c>
      <c r="I394" s="30" t="inlineStr">
        <is>
          <t>Obreque</t>
        </is>
      </c>
      <c r="J394" s="11" t="inlineStr">
        <is>
          <t>SI</t>
        </is>
      </c>
      <c r="K394" s="30" t="inlineStr">
        <is>
          <t xml:space="preserve">Electricista Generación y Distribución </t>
        </is>
      </c>
      <c r="L394" s="20" t="n"/>
      <c r="M394" s="21" t="inlineStr">
        <is>
          <t>LATERAL VIP</t>
        </is>
      </c>
      <c r="N394" s="21">
        <f>IF(AND(UPPER($M394)="VIP",UPPER($J394)&lt;&gt;"NO",$F394&lt;&gt;""),"SI","NO")</f>
        <v/>
      </c>
      <c r="O394" s="21">
        <f>IF(UPPER($J394)="SI","🟢",IF(UPPER($J394)="NO","🔴","🟡"))</f>
        <v/>
      </c>
      <c r="P394" s="21" t="inlineStr"/>
    </row>
    <row r="395" ht="18" customHeight="1">
      <c r="A395" s="17">
        <f>IF(COUNTA(C395:K395)=0,"",ROW()-1)</f>
        <v/>
      </c>
      <c r="B395" s="17">
        <f>IF($F395&lt;&gt;"",$A395,"")</f>
        <v/>
      </c>
      <c r="C395" s="30" t="inlineStr">
        <is>
          <t>PREMIADOS</t>
        </is>
      </c>
      <c r="D395" s="30" t="n"/>
      <c r="E395" s="31">
        <f>IF(UPPER($J395)="NO","",$M395)</f>
        <v/>
      </c>
      <c r="F395" s="20" t="inlineStr">
        <is>
          <t>Gutiérrez Vega, Iván</t>
        </is>
      </c>
      <c r="G395" s="30" t="inlineStr">
        <is>
          <t xml:space="preserve">Iván </t>
        </is>
      </c>
      <c r="H395" s="30" t="inlineStr">
        <is>
          <t xml:space="preserve">Gutiérrez </t>
        </is>
      </c>
      <c r="I395" s="30" t="inlineStr">
        <is>
          <t>Vega</t>
        </is>
      </c>
      <c r="J395" s="11" t="inlineStr">
        <is>
          <t>SI</t>
        </is>
      </c>
      <c r="K395" s="30" t="n"/>
      <c r="L395" s="20" t="n"/>
      <c r="M395" s="21" t="inlineStr">
        <is>
          <t>LATERAL VIP</t>
        </is>
      </c>
      <c r="N395" s="21">
        <f>IF(AND(UPPER($M395)="VIP",UPPER($J395)&lt;&gt;"NO",$F395&lt;&gt;""),"SI","NO")</f>
        <v/>
      </c>
      <c r="O395" s="21">
        <f>IF(UPPER($J395)="SI","🟢",IF(UPPER($J395)="NO","🔴","🟡"))</f>
        <v/>
      </c>
      <c r="P395" s="21" t="inlineStr"/>
    </row>
    <row r="396" ht="18" customHeight="1">
      <c r="A396" s="17">
        <f>IF(COUNTA(C396:K396)=0,"",ROW()-1)</f>
        <v/>
      </c>
      <c r="B396" s="17">
        <f>IF($F396&lt;&gt;"",$A396,"")</f>
        <v/>
      </c>
      <c r="C396" s="30" t="inlineStr">
        <is>
          <t>PREMIADOS</t>
        </is>
      </c>
      <c r="D396" s="30" t="n"/>
      <c r="E396" s="31">
        <f>IF(UPPER($J396)="NO","",$M396)</f>
        <v/>
      </c>
      <c r="F396" s="20" t="inlineStr">
        <is>
          <t>Leigton Palma, John</t>
        </is>
      </c>
      <c r="G396" s="30" t="inlineStr">
        <is>
          <t xml:space="preserve">John </t>
        </is>
      </c>
      <c r="H396" s="30" t="inlineStr">
        <is>
          <t xml:space="preserve">Leigton  </t>
        </is>
      </c>
      <c r="I396" s="30" t="inlineStr">
        <is>
          <t>Palma</t>
        </is>
      </c>
      <c r="J396" s="11" t="inlineStr">
        <is>
          <t>SI</t>
        </is>
      </c>
      <c r="K396" s="30" t="inlineStr">
        <is>
          <t>Supervisor Primera Línea</t>
        </is>
      </c>
      <c r="L396" s="20" t="n"/>
      <c r="M396" s="21" t="inlineStr">
        <is>
          <t>LATERAL VIP</t>
        </is>
      </c>
      <c r="N396" s="21">
        <f>IF(AND(UPPER($M396)="VIP",UPPER($J396)&lt;&gt;"NO",$F396&lt;&gt;""),"SI","NO")</f>
        <v/>
      </c>
      <c r="O396" s="21">
        <f>IF(UPPER($J396)="SI","🟢",IF(UPPER($J396)="NO","🔴","🟡"))</f>
        <v/>
      </c>
      <c r="P396" s="21" t="inlineStr"/>
    </row>
    <row r="397" ht="18" customHeight="1">
      <c r="A397" s="17">
        <f>IF(COUNTA(C397:K397)=0,"",ROW()-1)</f>
        <v/>
      </c>
      <c r="B397" s="17">
        <f>IF($F397&lt;&gt;"",$A397,"")</f>
        <v/>
      </c>
      <c r="C397" s="30" t="inlineStr">
        <is>
          <t>PREMIADOS</t>
        </is>
      </c>
      <c r="D397" s="30" t="n"/>
      <c r="E397" s="31">
        <f>IF(UPPER($J397)="NO","",$M397)</f>
        <v/>
      </c>
      <c r="F397" s="20" t="inlineStr">
        <is>
          <t>Monjes Parra, Mario</t>
        </is>
      </c>
      <c r="G397" s="30" t="inlineStr">
        <is>
          <t xml:space="preserve">Mario </t>
        </is>
      </c>
      <c r="H397" s="30" t="inlineStr">
        <is>
          <t xml:space="preserve">Monjes </t>
        </is>
      </c>
      <c r="I397" s="30" t="inlineStr">
        <is>
          <t>Parra</t>
        </is>
      </c>
      <c r="J397" s="11" t="inlineStr">
        <is>
          <t>SI</t>
        </is>
      </c>
      <c r="K397" s="30" t="inlineStr">
        <is>
          <t>Supervisor Primera Línea</t>
        </is>
      </c>
      <c r="L397" s="20" t="n"/>
      <c r="M397" s="21" t="inlineStr">
        <is>
          <t>LATERAL VIP</t>
        </is>
      </c>
      <c r="N397" s="21">
        <f>IF(AND(UPPER($M397)="VIP",UPPER($J397)&lt;&gt;"NO",$F397&lt;&gt;""),"SI","NO")</f>
        <v/>
      </c>
      <c r="O397" s="21">
        <f>IF(UPPER($J397)="SI","🟢",IF(UPPER($J397)="NO","🔴","🟡"))</f>
        <v/>
      </c>
      <c r="P397" s="21" t="inlineStr"/>
    </row>
    <row r="398" ht="18" customFormat="1" customHeight="1" s="5">
      <c r="A398" s="17">
        <f>IF(COUNTA(C398:K398)=0,"",ROW()-1)</f>
        <v/>
      </c>
      <c r="B398" s="17">
        <f>IF($F398&lt;&gt;"",$A398,"")</f>
        <v/>
      </c>
      <c r="C398" s="30" t="inlineStr">
        <is>
          <t>PREMIADOS</t>
        </is>
      </c>
      <c r="D398" s="30" t="n"/>
      <c r="E398" s="31">
        <f>IF(UPPER($J398)="NO","",$M398)</f>
        <v/>
      </c>
      <c r="F398" s="20" t="inlineStr">
        <is>
          <t>Alarcón Segura, Francisca</t>
        </is>
      </c>
      <c r="G398" s="30" t="inlineStr">
        <is>
          <t>Francisca</t>
        </is>
      </c>
      <c r="H398" s="30" t="inlineStr">
        <is>
          <t xml:space="preserve"> Alarcón </t>
        </is>
      </c>
      <c r="I398" s="30" t="inlineStr">
        <is>
          <t>Segura</t>
        </is>
      </c>
      <c r="J398" s="11" t="inlineStr">
        <is>
          <t>SI</t>
        </is>
      </c>
      <c r="K398" s="30" t="inlineStr">
        <is>
          <t>Comprador Internacional</t>
        </is>
      </c>
      <c r="L398" s="20" t="n"/>
      <c r="M398" s="21" t="inlineStr">
        <is>
          <t>LATERAL VIP</t>
        </is>
      </c>
      <c r="N398" s="21">
        <f>IF(AND(UPPER($M398)="VIP",UPPER($J398)&lt;&gt;"NO",$F398&lt;&gt;""),"SI","NO")</f>
        <v/>
      </c>
      <c r="O398" s="21">
        <f>IF(UPPER($J398)="SI","🟢",IF(UPPER($J398)="NO","🔴","🟡"))</f>
        <v/>
      </c>
      <c r="P398" s="21" t="inlineStr"/>
    </row>
    <row r="399" ht="18" customHeight="1">
      <c r="A399" s="17">
        <f>IF(COUNTA(C399:K399)=0,"",ROW()-1)</f>
        <v/>
      </c>
      <c r="B399" s="17">
        <f>IF($F399&lt;&gt;"",$A399,"")</f>
        <v/>
      </c>
      <c r="C399" s="32" t="inlineStr">
        <is>
          <t xml:space="preserve">INVITADOS ASMAR </t>
        </is>
      </c>
      <c r="D399" s="32" t="inlineStr">
        <is>
          <t>Señora</t>
        </is>
      </c>
      <c r="E399" s="33">
        <f>IF(UPPER($J399)="NO","",$M399)</f>
        <v/>
      </c>
      <c r="F399" s="20" t="inlineStr">
        <is>
          <t>Krakman , Karen</t>
        </is>
      </c>
      <c r="G399" s="32" t="inlineStr">
        <is>
          <t>Karen</t>
        </is>
      </c>
      <c r="H399" s="32" t="inlineStr">
        <is>
          <t>Krakman</t>
        </is>
      </c>
      <c r="I399" s="32" t="n"/>
      <c r="J399" s="11" t="inlineStr">
        <is>
          <t>SI</t>
        </is>
      </c>
      <c r="K399" s="32" t="inlineStr">
        <is>
          <t>Consul Países Bajos Concepción</t>
        </is>
      </c>
      <c r="L399" s="20" t="n"/>
      <c r="M399" s="21" t="inlineStr">
        <is>
          <t>VIP</t>
        </is>
      </c>
      <c r="N399" s="21">
        <f>IF(AND(UPPER($M399)="VIP",UPPER($J399)&lt;&gt;"NO",$F399&lt;&gt;""),"SI","NO")</f>
        <v/>
      </c>
      <c r="O399" s="21">
        <f>IF(UPPER($J399)="SI","🟢",IF(UPPER($J399)="NO","🔴","🟡"))</f>
        <v/>
      </c>
      <c r="P399" s="21" t="inlineStr">
        <is>
          <t>PENDIENTE POR ASIGNAR</t>
        </is>
      </c>
    </row>
    <row r="400" ht="18" customHeight="1">
      <c r="A400" s="17">
        <f>IF(COUNTA(C400:K400)=0,"",ROW()-1)</f>
        <v/>
      </c>
      <c r="B400" s="17">
        <f>IF($F400&lt;&gt;"",$A400,"")</f>
        <v/>
      </c>
      <c r="C400" s="20" t="inlineStr">
        <is>
          <t xml:space="preserve">INVITADOS ASMAR </t>
        </is>
      </c>
      <c r="D400" s="20" t="inlineStr">
        <is>
          <t>Presidente</t>
        </is>
      </c>
      <c r="E400" s="21">
        <f>IF(UPPER($J400)="NO","",$M400)</f>
        <v/>
      </c>
      <c r="F400" s="20" t="inlineStr">
        <is>
          <t>Fisher , Alvaro</t>
        </is>
      </c>
      <c r="G400" s="20" t="inlineStr">
        <is>
          <t>Alvaro</t>
        </is>
      </c>
      <c r="H400" s="20" t="inlineStr">
        <is>
          <t>Fisher</t>
        </is>
      </c>
      <c r="I400" s="20" t="n"/>
      <c r="J400" s="15" t="inlineStr">
        <is>
          <t>PENDIENTE</t>
        </is>
      </c>
      <c r="K400" s="20" t="inlineStr">
        <is>
          <t>Presidente del Consejo Nacional de Innovación para el Desarrollo (CNID)</t>
        </is>
      </c>
      <c r="L400" s="20" t="n"/>
      <c r="M400" s="21" t="inlineStr">
        <is>
          <t>VIP</t>
        </is>
      </c>
      <c r="N400" s="21">
        <f>IF(AND(UPPER($M400)="VIP",UPPER($J400)&lt;&gt;"NO",$F400&lt;&gt;""),"SI","NO")</f>
        <v/>
      </c>
      <c r="O400" s="21">
        <f>IF(UPPER($J400)="SI","🟢",IF(UPPER($J400)="NO","🔴","🟡"))</f>
        <v/>
      </c>
      <c r="P400" s="21" t="inlineStr">
        <is>
          <t>PENDIENTE POR ASIGNAR</t>
        </is>
      </c>
    </row>
    <row r="401" ht="18" customHeight="1">
      <c r="A401" s="17">
        <f>IF(COUNTA(C401:K401)=0,"",ROW()-1)</f>
        <v/>
      </c>
      <c r="B401" s="17">
        <f>IF($F401&lt;&gt;"",$A401,"")</f>
        <v/>
      </c>
      <c r="C401" s="32" t="inlineStr">
        <is>
          <t xml:space="preserve">INVITADOS ASMAR </t>
        </is>
      </c>
      <c r="D401" s="32" t="n"/>
      <c r="E401" s="33">
        <f>IF(UPPER($J401)="NO","",$M401)</f>
        <v/>
      </c>
      <c r="F401" s="20" t="inlineStr">
        <is>
          <t>Fuster Roa, Marcelo</t>
        </is>
      </c>
      <c r="G401" s="32" t="inlineStr">
        <is>
          <t>Marcelo</t>
        </is>
      </c>
      <c r="H401" s="32" t="inlineStr">
        <is>
          <t>Fuster</t>
        </is>
      </c>
      <c r="I401" s="32" t="inlineStr">
        <is>
          <t>Roa</t>
        </is>
      </c>
      <c r="J401" s="15" t="inlineStr">
        <is>
          <t>SI</t>
        </is>
      </c>
      <c r="K401" s="32" t="inlineStr">
        <is>
          <t>Gerente General Corporativo ASIMET A.G. - Comité CORFO</t>
        </is>
      </c>
      <c r="L401" s="20" t="n"/>
      <c r="M401" s="21" t="inlineStr">
        <is>
          <t>VIP</t>
        </is>
      </c>
      <c r="N401" s="21">
        <f>IF(AND(UPPER($M401)="VIP",UPPER($J401)&lt;&gt;"NO",$F401&lt;&gt;""),"SI","NO")</f>
        <v/>
      </c>
      <c r="O401" s="21">
        <f>IF(UPPER($J401)="SI","🟢",IF(UPPER($J401)="NO","🔴","🟡"))</f>
        <v/>
      </c>
      <c r="P401" s="21" t="inlineStr">
        <is>
          <t>PENDIENTE POR ASIGNAR</t>
        </is>
      </c>
    </row>
    <row r="402" ht="18" customHeight="1">
      <c r="A402" s="17">
        <f>IF(COUNTA(C402:K402)=0,"",ROW()-1)</f>
        <v/>
      </c>
      <c r="B402" s="17">
        <f>IF($F402&lt;&gt;"",$A402,"")</f>
        <v/>
      </c>
      <c r="C402" s="32" t="inlineStr">
        <is>
          <t xml:space="preserve">INVITADOS ASMAR </t>
        </is>
      </c>
      <c r="D402" s="32" t="inlineStr">
        <is>
          <t>Presidente</t>
        </is>
      </c>
      <c r="E402" s="33">
        <f>IF(UPPER($J402)="NO","",$M402)</f>
        <v/>
      </c>
      <c r="F402" s="20" t="inlineStr">
        <is>
          <t>García , Fernando</t>
        </is>
      </c>
      <c r="G402" s="32" t="inlineStr">
        <is>
          <t>Fernando</t>
        </is>
      </c>
      <c r="H402" s="32" t="inlineStr">
        <is>
          <t>García</t>
        </is>
      </c>
      <c r="I402" s="32" t="n"/>
      <c r="J402" s="15" t="inlineStr">
        <is>
          <t>SI</t>
        </is>
      </c>
      <c r="K402" s="32" t="inlineStr">
        <is>
          <t>Presidente ASIMET A.G.</t>
        </is>
      </c>
      <c r="L402" s="20" t="n"/>
      <c r="M402" s="21" t="inlineStr">
        <is>
          <t>VIP</t>
        </is>
      </c>
      <c r="N402" s="21">
        <f>IF(AND(UPPER($M402)="VIP",UPPER($J402)&lt;&gt;"NO",$F402&lt;&gt;""),"SI","NO")</f>
        <v/>
      </c>
      <c r="O402" s="21">
        <f>IF(UPPER($J402)="SI","🟢",IF(UPPER($J402)="NO","🔴","🟡"))</f>
        <v/>
      </c>
      <c r="P402" s="21" t="inlineStr">
        <is>
          <t>PENDIENTE POR ASIGNAR</t>
        </is>
      </c>
    </row>
    <row r="403" ht="18" customHeight="1">
      <c r="A403" s="17">
        <f>IF(COUNTA(C403:K403)=0,"",ROW()-1)</f>
        <v/>
      </c>
      <c r="B403" s="17">
        <f>IF($F403&lt;&gt;"",$A403,"")</f>
        <v/>
      </c>
      <c r="C403" s="32" t="inlineStr">
        <is>
          <t xml:space="preserve">INVITADOS ASMAR </t>
        </is>
      </c>
      <c r="D403" s="32" t="inlineStr">
        <is>
          <t>Presidente</t>
        </is>
      </c>
      <c r="E403" s="33">
        <f>IF(UPPER($J403)="NO","",$M403)</f>
        <v/>
      </c>
      <c r="F403" s="20" t="inlineStr">
        <is>
          <t>Alcazar , Gustavo</t>
        </is>
      </c>
      <c r="G403" s="32" t="inlineStr">
        <is>
          <t>Gustavo</t>
        </is>
      </c>
      <c r="H403" s="32" t="inlineStr">
        <is>
          <t>Alcazar</t>
        </is>
      </c>
      <c r="I403" s="32" t="n"/>
      <c r="J403" s="15" t="inlineStr">
        <is>
          <t>SI</t>
        </is>
      </c>
      <c r="K403" s="32" t="inlineStr">
        <is>
          <t>Presidente Comité Regional ASIMET BioBio</t>
        </is>
      </c>
      <c r="L403" s="20" t="n"/>
      <c r="M403" s="21" t="inlineStr">
        <is>
          <t>LATERAL</t>
        </is>
      </c>
      <c r="N403" s="21">
        <f>IF(AND(UPPER($M403)="VIP",UPPER($J403)&lt;&gt;"NO",$F403&lt;&gt;""),"SI","NO")</f>
        <v/>
      </c>
      <c r="O403" s="21">
        <f>IF(UPPER($J403)="SI","🟢",IF(UPPER($J403)="NO","🔴","🟡"))</f>
        <v/>
      </c>
      <c r="P403" s="21" t="inlineStr"/>
    </row>
    <row r="404" ht="18" customHeight="1">
      <c r="A404" s="17">
        <f>IF(COUNTA(C404:K404)=0,"",ROW()-1)</f>
        <v/>
      </c>
      <c r="B404" s="17">
        <f>IF($F404&lt;&gt;"",$A404,"")</f>
        <v/>
      </c>
      <c r="C404" s="32" t="inlineStr">
        <is>
          <t xml:space="preserve">INVITADOS ASMAR </t>
        </is>
      </c>
      <c r="D404" s="32" t="n"/>
      <c r="E404" s="33">
        <f>IF(UPPER($J404)="NO","",$M404)</f>
        <v/>
      </c>
      <c r="F404" s="20" t="inlineStr">
        <is>
          <t>Bilbao , Alejandra</t>
        </is>
      </c>
      <c r="G404" s="32" t="inlineStr">
        <is>
          <t>Alejandra</t>
        </is>
      </c>
      <c r="H404" s="32" t="inlineStr">
        <is>
          <t>Bilbao</t>
        </is>
      </c>
      <c r="I404" s="32" t="n"/>
      <c r="J404" s="15" t="inlineStr">
        <is>
          <t>SI</t>
        </is>
      </c>
      <c r="K404" s="32" t="inlineStr">
        <is>
          <t>Jefa Servicios Gremiales ASIMET</t>
        </is>
      </c>
      <c r="L404" s="20" t="n"/>
      <c r="M404" s="21" t="inlineStr">
        <is>
          <t>LATERAL</t>
        </is>
      </c>
      <c r="N404" s="21">
        <f>IF(AND(UPPER($M404)="VIP",UPPER($J404)&lt;&gt;"NO",$F404&lt;&gt;""),"SI","NO")</f>
        <v/>
      </c>
      <c r="O404" s="21">
        <f>IF(UPPER($J404)="SI","🟢",IF(UPPER($J404)="NO","🔴","🟡"))</f>
        <v/>
      </c>
      <c r="P404" s="21" t="inlineStr"/>
    </row>
    <row r="405" ht="18" customHeight="1">
      <c r="A405" s="17">
        <f>IF(COUNTA(C405:K405)=0,"",ROW()-1)</f>
        <v/>
      </c>
      <c r="B405" s="17">
        <f>IF($F405&lt;&gt;"",$A405,"")</f>
        <v/>
      </c>
      <c r="C405" s="32" t="inlineStr">
        <is>
          <t xml:space="preserve">INVITADOS ASMAR </t>
        </is>
      </c>
      <c r="D405" s="32" t="n"/>
      <c r="E405" s="33">
        <f>IF(UPPER($J405)="NO","",$M405)</f>
        <v/>
      </c>
      <c r="F405" s="20" t="n"/>
      <c r="G405" s="32" t="inlineStr">
        <is>
          <t>Jorge</t>
        </is>
      </c>
      <c r="H405" s="32" t="inlineStr">
        <is>
          <t>Vidal</t>
        </is>
      </c>
      <c r="I405" s="32" t="inlineStr">
        <is>
          <t>Stuardo</t>
        </is>
      </c>
      <c r="J405" s="15" t="inlineStr">
        <is>
          <t>PENDIENTE</t>
        </is>
      </c>
      <c r="K405" s="32" t="inlineStr">
        <is>
          <t>Presidente de la Academia de Hisrtorian Naval y Maritima de Chile</t>
        </is>
      </c>
      <c r="L405" s="20" t="n"/>
      <c r="M405" s="21" t="n"/>
      <c r="N405" s="21">
        <f>IF(AND(UPPER($M405)="VIP",UPPER($J405)&lt;&gt;"NO",$F405&lt;&gt;""),"SI","NO")</f>
        <v/>
      </c>
      <c r="O405" s="21">
        <f>IF(UPPER($J405)="SI","🟢",IF(UPPER($J405)="NO","🔴","🟡"))</f>
        <v/>
      </c>
      <c r="P405" s="21" t="inlineStr"/>
    </row>
    <row r="406" ht="18" customHeight="1">
      <c r="A406" s="17">
        <f>IF(COUNTA(C406:K406)=0,"",ROW()-1)</f>
        <v/>
      </c>
      <c r="B406" s="17">
        <f>IF($F406&lt;&gt;"",$A406,"")</f>
        <v/>
      </c>
      <c r="C406" s="20" t="inlineStr">
        <is>
          <t xml:space="preserve">INVITADOS ASMAR </t>
        </is>
      </c>
      <c r="D406" s="20" t="inlineStr">
        <is>
          <t>BANCOS</t>
        </is>
      </c>
      <c r="E406" s="21">
        <f>IF(UPPER($J406)="NO","",$M406)</f>
        <v/>
      </c>
      <c r="F406" s="20" t="inlineStr">
        <is>
          <t>Grandela Murasso, Andrés</t>
        </is>
      </c>
      <c r="G406" s="20" t="inlineStr">
        <is>
          <t>Andrés</t>
        </is>
      </c>
      <c r="H406" s="20" t="inlineStr">
        <is>
          <t>Grandela</t>
        </is>
      </c>
      <c r="I406" s="20" t="inlineStr">
        <is>
          <t>Murasso</t>
        </is>
      </c>
      <c r="J406" s="16" t="inlineStr">
        <is>
          <t>NO</t>
        </is>
      </c>
      <c r="K406" s="20" t="inlineStr">
        <is>
          <t>Gerente Zonal Banco Edwards</t>
        </is>
      </c>
      <c r="L406" s="20" t="n"/>
      <c r="M406" s="21" t="n"/>
      <c r="N406" s="21">
        <f>IF(AND(UPPER($M406)="VIP",UPPER($J406)&lt;&gt;"NO",$F406&lt;&gt;""),"SI","NO")</f>
        <v/>
      </c>
      <c r="O406" s="21">
        <f>IF(UPPER($J406)="SI","🟢",IF(UPPER($J406)="NO","🔴","🟡"))</f>
        <v/>
      </c>
      <c r="P406" s="21" t="inlineStr"/>
    </row>
    <row r="407" ht="18" customHeight="1">
      <c r="A407" s="17">
        <f>IF(COUNTA(C407:K407)=0,"",ROW()-1)</f>
        <v/>
      </c>
      <c r="B407" s="17">
        <f>IF($F407&lt;&gt;"",$A407,"")</f>
        <v/>
      </c>
      <c r="C407" s="20" t="inlineStr">
        <is>
          <t xml:space="preserve">INVITADOS ASMAR </t>
        </is>
      </c>
      <c r="D407" s="20" t="inlineStr">
        <is>
          <t>BANCOS</t>
        </is>
      </c>
      <c r="E407" s="21">
        <f>IF(UPPER($J407)="NO","",$M407)</f>
        <v/>
      </c>
      <c r="F407" s="20" t="inlineStr">
        <is>
          <t>Donoso Smith, Camilo</t>
        </is>
      </c>
      <c r="G407" s="20" t="inlineStr">
        <is>
          <t>Camilo</t>
        </is>
      </c>
      <c r="H407" s="20" t="inlineStr">
        <is>
          <t>Donoso</t>
        </is>
      </c>
      <c r="I407" s="20" t="inlineStr">
        <is>
          <t>Smith</t>
        </is>
      </c>
      <c r="J407" s="11" t="inlineStr">
        <is>
          <t>SI</t>
        </is>
      </c>
      <c r="K407" s="20" t="inlineStr">
        <is>
          <t>Gerente Sucursal Las Salinas de Banco Edwards</t>
        </is>
      </c>
      <c r="L407" s="20" t="n"/>
      <c r="M407" s="21" t="inlineStr">
        <is>
          <t>LATERAL VIP</t>
        </is>
      </c>
      <c r="N407" s="21">
        <f>IF(AND(UPPER($M407)="VIP",UPPER($J407)&lt;&gt;"NO",$F407&lt;&gt;""),"SI","NO")</f>
        <v/>
      </c>
      <c r="O407" s="21">
        <f>IF(UPPER($J407)="SI","🟢",IF(UPPER($J407)="NO","🔴","🟡"))</f>
        <v/>
      </c>
      <c r="P407" s="21" t="inlineStr"/>
    </row>
    <row r="408" ht="18" customHeight="1">
      <c r="A408" s="17">
        <f>IF(COUNTA(C408:K408)=0,"",ROW()-1)</f>
        <v/>
      </c>
      <c r="B408" s="17">
        <f>IF($F408&lt;&gt;"",$A408,"")</f>
        <v/>
      </c>
      <c r="C408" s="20" t="inlineStr">
        <is>
          <t xml:space="preserve">INVITADOS ASMAR </t>
        </is>
      </c>
      <c r="D408" s="20" t="inlineStr">
        <is>
          <t>BANCOS</t>
        </is>
      </c>
      <c r="E408" s="21">
        <f>IF(UPPER($J408)="NO","",$M408)</f>
        <v/>
      </c>
      <c r="F408" s="20" t="inlineStr">
        <is>
          <t>Lagos Olavarrieta, Julio</t>
        </is>
      </c>
      <c r="G408" s="20" t="inlineStr">
        <is>
          <t>Julio</t>
        </is>
      </c>
      <c r="H408" s="20" t="inlineStr">
        <is>
          <t>Lagos</t>
        </is>
      </c>
      <c r="I408" s="20" t="inlineStr">
        <is>
          <t>Olavarrieta</t>
        </is>
      </c>
      <c r="J408" s="11" t="inlineStr">
        <is>
          <t>SI</t>
        </is>
      </c>
      <c r="K408" s="20" t="inlineStr">
        <is>
          <t>Gerente Area Banca Privada y Red Edwards</t>
        </is>
      </c>
      <c r="L408" s="20" t="n"/>
      <c r="M408" s="21" t="inlineStr">
        <is>
          <t>LATERAL VIP</t>
        </is>
      </c>
      <c r="N408" s="21">
        <f>IF(AND(UPPER($M408)="VIP",UPPER($J408)&lt;&gt;"NO",$F408&lt;&gt;""),"SI","NO")</f>
        <v/>
      </c>
      <c r="O408" s="21">
        <f>IF(UPPER($J408)="SI","🟢",IF(UPPER($J408)="NO","🔴","🟡"))</f>
        <v/>
      </c>
      <c r="P408" s="21" t="inlineStr"/>
    </row>
    <row r="409" ht="18" customHeight="1">
      <c r="A409" s="17">
        <f>IF(COUNTA(C409:K409)=0,"",ROW()-1)</f>
        <v/>
      </c>
      <c r="B409" s="17">
        <f>IF($F409&lt;&gt;"",$A409,"")</f>
        <v/>
      </c>
      <c r="C409" s="20" t="inlineStr">
        <is>
          <t xml:space="preserve">INVITADOS ASMAR </t>
        </is>
      </c>
      <c r="D409" s="20" t="inlineStr">
        <is>
          <t>BANCOS</t>
        </is>
      </c>
      <c r="E409" s="21">
        <f>IF(UPPER($J409)="NO","",$M409)</f>
        <v/>
      </c>
      <c r="F409" s="20" t="inlineStr">
        <is>
          <t>Landaeta Torres, Marisol</t>
        </is>
      </c>
      <c r="G409" s="20" t="inlineStr">
        <is>
          <t>Marisol</t>
        </is>
      </c>
      <c r="H409" s="20" t="inlineStr">
        <is>
          <t>Landaeta</t>
        </is>
      </c>
      <c r="I409" s="20" t="inlineStr">
        <is>
          <t>Torres</t>
        </is>
      </c>
      <c r="J409" s="11" t="inlineStr">
        <is>
          <t>SI</t>
        </is>
      </c>
      <c r="K409" s="20" t="inlineStr">
        <is>
          <t>Gerente de Oficina Banco Edwards Base Naval Talcahuano</t>
        </is>
      </c>
      <c r="L409" s="20" t="n"/>
      <c r="M409" s="21" t="inlineStr">
        <is>
          <t>LATERAL VIP</t>
        </is>
      </c>
      <c r="N409" s="21">
        <f>IF(AND(UPPER($M409)="VIP",UPPER($J409)&lt;&gt;"NO",$F409&lt;&gt;""),"SI","NO")</f>
        <v/>
      </c>
      <c r="O409" s="21">
        <f>IF(UPPER($J409)="SI","🟢",IF(UPPER($J409)="NO","🔴","🟡"))</f>
        <v/>
      </c>
      <c r="P409" s="21" t="inlineStr"/>
    </row>
    <row r="410" ht="18" customHeight="1">
      <c r="A410" s="17">
        <f>IF(COUNTA(C410:K410)=0,"",ROW()-1)</f>
        <v/>
      </c>
      <c r="B410" s="17">
        <f>IF($F410&lt;&gt;"",$A410,"")</f>
        <v/>
      </c>
      <c r="C410" s="32" t="inlineStr">
        <is>
          <t xml:space="preserve">INVITADOS ASMAR </t>
        </is>
      </c>
      <c r="D410" s="32" t="inlineStr">
        <is>
          <t>BANCOS</t>
        </is>
      </c>
      <c r="E410" s="33">
        <f>IF(UPPER($J410)="NO","",$M410)</f>
        <v/>
      </c>
      <c r="F410" s="20" t="inlineStr">
        <is>
          <t>Heusser Vitali, Fernando</t>
        </is>
      </c>
      <c r="G410" s="32" t="inlineStr">
        <is>
          <t>Fernando</t>
        </is>
      </c>
      <c r="H410" s="32" t="inlineStr">
        <is>
          <t>Heusser</t>
        </is>
      </c>
      <c r="I410" s="32" t="inlineStr">
        <is>
          <t>Vitali</t>
        </is>
      </c>
      <c r="J410" s="16" t="inlineStr">
        <is>
          <t>NO</t>
        </is>
      </c>
      <c r="K410" s="32" t="inlineStr">
        <is>
          <t>Head of Large Corporates GTB. Banco Santander</t>
        </is>
      </c>
      <c r="L410" s="20" t="n"/>
      <c r="M410" s="21" t="inlineStr">
        <is>
          <t>LATERAL</t>
        </is>
      </c>
      <c r="N410" s="21">
        <f>IF(AND(UPPER($M410)="VIP",UPPER($J410)&lt;&gt;"NO",$F410&lt;&gt;""),"SI","NO")</f>
        <v/>
      </c>
      <c r="O410" s="21">
        <f>IF(UPPER($J410)="SI","🟢",IF(UPPER($J410)="NO","🔴","🟡"))</f>
        <v/>
      </c>
      <c r="P410" s="21" t="inlineStr"/>
    </row>
    <row r="411" ht="18" customHeight="1">
      <c r="A411" s="17">
        <f>IF(COUNTA(C411:K411)=0,"",ROW()-1)</f>
        <v/>
      </c>
      <c r="B411" s="17">
        <f>IF($F411&lt;&gt;"",$A411,"")</f>
        <v/>
      </c>
      <c r="C411" s="32" t="inlineStr">
        <is>
          <t xml:space="preserve">INVITADOS ASMAR </t>
        </is>
      </c>
      <c r="D411" s="32" t="inlineStr">
        <is>
          <t>BANCOS</t>
        </is>
      </c>
      <c r="E411" s="33">
        <f>IF(UPPER($J411)="NO","",$M411)</f>
        <v/>
      </c>
      <c r="F411" s="20" t="inlineStr">
        <is>
          <t>Schuster Bentjerodt, María Soledad</t>
        </is>
      </c>
      <c r="G411" s="32" t="inlineStr">
        <is>
          <t>María Soledad</t>
        </is>
      </c>
      <c r="H411" s="32" t="inlineStr">
        <is>
          <t>Schuster</t>
        </is>
      </c>
      <c r="I411" s="32" t="inlineStr">
        <is>
          <t>Bentjerodt</t>
        </is>
      </c>
      <c r="J411" s="16" t="inlineStr">
        <is>
          <t>NO</t>
        </is>
      </c>
      <c r="K411" s="32" t="inlineStr">
        <is>
          <t>Associate Sales Cash &amp; Lending, Santander Global Transaction Banking. Banco Santander</t>
        </is>
      </c>
      <c r="L411" s="20" t="n"/>
      <c r="M411" s="21" t="inlineStr">
        <is>
          <t>LATERAL</t>
        </is>
      </c>
      <c r="N411" s="21">
        <f>IF(AND(UPPER($M411)="VIP",UPPER($J411)&lt;&gt;"NO",$F411&lt;&gt;""),"SI","NO")</f>
        <v/>
      </c>
      <c r="O411" s="21">
        <f>IF(UPPER($J411)="SI","🟢",IF(UPPER($J411)="NO","🔴","🟡"))</f>
        <v/>
      </c>
      <c r="P411" s="21" t="inlineStr"/>
    </row>
    <row r="412" ht="18" customHeight="1">
      <c r="A412" s="17">
        <f>IF(COUNTA(C412:K412)=0,"",ROW()-1)</f>
        <v/>
      </c>
      <c r="B412" s="17">
        <f>IF($F412&lt;&gt;"",$A412,"")</f>
        <v/>
      </c>
      <c r="C412" s="20" t="inlineStr">
        <is>
          <t xml:space="preserve">INVITADOS ASMAR </t>
        </is>
      </c>
      <c r="D412" s="20" t="inlineStr">
        <is>
          <t>BANCOS</t>
        </is>
      </c>
      <c r="E412" s="21">
        <f>IF(UPPER($J412)="NO","",$M412)</f>
        <v/>
      </c>
      <c r="F412" s="20" t="inlineStr">
        <is>
          <t>Dalmazzo Bonet, Alberto</t>
        </is>
      </c>
      <c r="G412" s="20" t="inlineStr">
        <is>
          <t xml:space="preserve">Alberto </t>
        </is>
      </c>
      <c r="H412" s="20" t="inlineStr">
        <is>
          <t>Dalmazzo</t>
        </is>
      </c>
      <c r="I412" s="20" t="inlineStr">
        <is>
          <t>Bonet</t>
        </is>
      </c>
      <c r="J412" s="11" t="inlineStr">
        <is>
          <t>SI</t>
        </is>
      </c>
      <c r="K412" s="20" t="inlineStr">
        <is>
          <t>Gerente Negocios Moneda Extranjera Banco de Chile</t>
        </is>
      </c>
      <c r="L412" s="20" t="n"/>
      <c r="M412" s="21" t="inlineStr">
        <is>
          <t>LATERAL VIP</t>
        </is>
      </c>
      <c r="N412" s="21">
        <f>IF(AND(UPPER($M412)="VIP",UPPER($J412)&lt;&gt;"NO",$F412&lt;&gt;""),"SI","NO")</f>
        <v/>
      </c>
      <c r="O412" s="21">
        <f>IF(UPPER($J412)="SI","🟢",IF(UPPER($J412)="NO","🔴","🟡"))</f>
        <v/>
      </c>
      <c r="P412" s="21" t="inlineStr"/>
    </row>
    <row r="413" ht="18" customHeight="1">
      <c r="A413" s="17">
        <f>IF(COUNTA(C413:K413)=0,"",ROW()-1)</f>
        <v/>
      </c>
      <c r="B413" s="17">
        <f>IF($F413&lt;&gt;"",$A413,"")</f>
        <v/>
      </c>
      <c r="C413" s="20" t="inlineStr">
        <is>
          <t xml:space="preserve">INVITADOS ASMAR </t>
        </is>
      </c>
      <c r="D413" s="20" t="inlineStr">
        <is>
          <t>BANCOS</t>
        </is>
      </c>
      <c r="E413" s="21">
        <f>IF(UPPER($J413)="NO","",$M413)</f>
        <v/>
      </c>
      <c r="F413" s="20" t="inlineStr">
        <is>
          <t>Bau Díaz, Carlos</t>
        </is>
      </c>
      <c r="G413" s="20" t="inlineStr">
        <is>
          <t>Carlos</t>
        </is>
      </c>
      <c r="H413" s="20" t="inlineStr">
        <is>
          <t>Bau</t>
        </is>
      </c>
      <c r="I413" s="20" t="inlineStr">
        <is>
          <t>Díaz</t>
        </is>
      </c>
      <c r="J413" s="11" t="inlineStr">
        <is>
          <t>SI</t>
        </is>
      </c>
      <c r="K413" s="20" t="inlineStr">
        <is>
          <t>Sub Gerente Negocios Moneda Extranjera Banco de Chile</t>
        </is>
      </c>
      <c r="L413" s="20" t="n"/>
      <c r="M413" s="21" t="inlineStr">
        <is>
          <t>LATERAL VIP</t>
        </is>
      </c>
      <c r="N413" s="21">
        <f>IF(AND(UPPER($M413)="VIP",UPPER($J413)&lt;&gt;"NO",$F413&lt;&gt;""),"SI","NO")</f>
        <v/>
      </c>
      <c r="O413" s="21">
        <f>IF(UPPER($J413)="SI","🟢",IF(UPPER($J413)="NO","🔴","🟡"))</f>
        <v/>
      </c>
      <c r="P413" s="21" t="inlineStr"/>
    </row>
    <row r="414" ht="18" customHeight="1">
      <c r="A414" s="17">
        <f>IF(COUNTA(C414:K414)=0,"",ROW()-1)</f>
        <v/>
      </c>
      <c r="B414" s="17">
        <f>IF($F414&lt;&gt;"",$A414,"")</f>
        <v/>
      </c>
      <c r="C414" s="20" t="inlineStr">
        <is>
          <t xml:space="preserve">INVITADOS ASMAR </t>
        </is>
      </c>
      <c r="D414" s="20" t="inlineStr">
        <is>
          <t>BANCOS</t>
        </is>
      </c>
      <c r="E414" s="21">
        <f>IF(UPPER($J414)="NO","",$M414)</f>
        <v/>
      </c>
      <c r="F414" s="20" t="inlineStr">
        <is>
          <t>Arellano Salas, Hernán</t>
        </is>
      </c>
      <c r="G414" s="20" t="inlineStr">
        <is>
          <t>Hernán</t>
        </is>
      </c>
      <c r="H414" s="20" t="inlineStr">
        <is>
          <t>Arellano</t>
        </is>
      </c>
      <c r="I414" s="20" t="inlineStr">
        <is>
          <t>Salas</t>
        </is>
      </c>
      <c r="J414" s="11" t="inlineStr">
        <is>
          <t>SI</t>
        </is>
      </c>
      <c r="K414" s="20" t="inlineStr">
        <is>
          <t>Gerente División Corporativa Banco Chile</t>
        </is>
      </c>
      <c r="L414" s="20" t="n"/>
      <c r="M414" s="21" t="inlineStr">
        <is>
          <t>LATERAL VIP</t>
        </is>
      </c>
      <c r="N414" s="21">
        <f>IF(AND(UPPER($M414)="VIP",UPPER($J414)&lt;&gt;"NO",$F414&lt;&gt;""),"SI","NO")</f>
        <v/>
      </c>
      <c r="O414" s="21">
        <f>IF(UPPER($J414)="SI","🟢",IF(UPPER($J414)="NO","🔴","🟡"))</f>
        <v/>
      </c>
      <c r="P414" s="21" t="inlineStr"/>
    </row>
    <row r="415" ht="18" customHeight="1">
      <c r="A415" s="17">
        <f>IF(COUNTA(C415:K415)=0,"",ROW()-1)</f>
        <v/>
      </c>
      <c r="B415" s="17">
        <f>IF($F415&lt;&gt;"",$A415,"")</f>
        <v/>
      </c>
      <c r="C415" s="32" t="inlineStr">
        <is>
          <t xml:space="preserve">INVITADOS ASMAR </t>
        </is>
      </c>
      <c r="D415" s="32" t="inlineStr">
        <is>
          <t>BANCOS</t>
        </is>
      </c>
      <c r="E415" s="33">
        <f>IF(UPPER($J415)="NO","",$M415)</f>
        <v/>
      </c>
      <c r="F415" s="20" t="inlineStr">
        <is>
          <t>Trucco Argomedo, Andrés</t>
        </is>
      </c>
      <c r="G415" s="32" t="inlineStr">
        <is>
          <t>Andrés</t>
        </is>
      </c>
      <c r="H415" s="32" t="inlineStr">
        <is>
          <t>Trucco</t>
        </is>
      </c>
      <c r="I415" s="32" t="inlineStr">
        <is>
          <t>Argomedo</t>
        </is>
      </c>
      <c r="J415" s="16" t="inlineStr">
        <is>
          <t>NO</t>
        </is>
      </c>
      <c r="K415" s="32" t="inlineStr">
        <is>
          <t>Gerente Corporaciones &amp; DCM Finanzas Corporativas Banco BICE</t>
        </is>
      </c>
      <c r="L415" s="20" t="n"/>
      <c r="M415" s="21" t="inlineStr">
        <is>
          <t>LATERAL</t>
        </is>
      </c>
      <c r="N415" s="21">
        <f>IF(AND(UPPER($M415)="VIP",UPPER($J415)&lt;&gt;"NO",$F415&lt;&gt;""),"SI","NO")</f>
        <v/>
      </c>
      <c r="O415" s="21">
        <f>IF(UPPER($J415)="SI","🟢",IF(UPPER($J415)="NO","🔴","🟡"))</f>
        <v/>
      </c>
      <c r="P415" s="21" t="inlineStr"/>
    </row>
    <row r="416" ht="18" customHeight="1">
      <c r="A416" s="17">
        <f>IF(COUNTA(C416:K416)=0,"",ROW()-1)</f>
        <v/>
      </c>
      <c r="B416" s="17">
        <f>IF($F416&lt;&gt;"",$A416,"")</f>
        <v/>
      </c>
      <c r="C416" s="32" t="inlineStr">
        <is>
          <t xml:space="preserve">INVITADOS ASMAR </t>
        </is>
      </c>
      <c r="D416" s="32" t="inlineStr">
        <is>
          <t>BANCOS</t>
        </is>
      </c>
      <c r="E416" s="33">
        <f>IF(UPPER($J416)="NO","",$M416)</f>
        <v/>
      </c>
      <c r="F416" s="20" t="inlineStr">
        <is>
          <t>Prieto Fernández de Castro, Gregorio</t>
        </is>
      </c>
      <c r="G416" s="32" t="inlineStr">
        <is>
          <t>Gregorio</t>
        </is>
      </c>
      <c r="H416" s="32" t="inlineStr">
        <is>
          <t>Prieto</t>
        </is>
      </c>
      <c r="I416" s="32" t="inlineStr">
        <is>
          <t>Fernández de Castro</t>
        </is>
      </c>
      <c r="J416" s="16" t="inlineStr">
        <is>
          <t>NO</t>
        </is>
      </c>
      <c r="K416" s="32" t="inlineStr">
        <is>
          <t>Gerente de Altos Patrimonios Banco BICE</t>
        </is>
      </c>
      <c r="L416" s="20" t="n"/>
      <c r="M416" s="21" t="n"/>
      <c r="N416" s="21">
        <f>IF(AND(UPPER($M416)="VIP",UPPER($J416)&lt;&gt;"NO",$F416&lt;&gt;""),"SI","NO")</f>
        <v/>
      </c>
      <c r="O416" s="21">
        <f>IF(UPPER($J416)="SI","🟢",IF(UPPER($J416)="NO","🔴","🟡"))</f>
        <v/>
      </c>
      <c r="P416" s="21" t="inlineStr"/>
    </row>
    <row r="417" ht="18" customHeight="1">
      <c r="A417" s="17">
        <f>IF(COUNTA(C417:K417)=0,"",ROW()-1)</f>
        <v/>
      </c>
      <c r="B417" s="17">
        <f>IF($F417&lt;&gt;"",$A417,"")</f>
        <v/>
      </c>
      <c r="C417" s="32" t="inlineStr">
        <is>
          <t xml:space="preserve">INVITADOS ASMAR </t>
        </is>
      </c>
      <c r="D417" s="32" t="inlineStr">
        <is>
          <t>BANCOS</t>
        </is>
      </c>
      <c r="E417" s="33">
        <f>IF(UPPER($J417)="NO","",$M417)</f>
        <v/>
      </c>
      <c r="F417" s="20" t="inlineStr">
        <is>
          <t>Matte Larraín, Bernardo</t>
        </is>
      </c>
      <c r="G417" s="32" t="inlineStr">
        <is>
          <t>Bernardo</t>
        </is>
      </c>
      <c r="H417" s="32" t="inlineStr">
        <is>
          <t>Matte</t>
        </is>
      </c>
      <c r="I417" s="32" t="inlineStr">
        <is>
          <t>Larraín</t>
        </is>
      </c>
      <c r="J417" s="15" t="inlineStr">
        <is>
          <t>PENDIENTE</t>
        </is>
      </c>
      <c r="K417" s="32" t="inlineStr">
        <is>
          <t>Vicepresidente Banco BICE</t>
        </is>
      </c>
      <c r="L417" s="20" t="n"/>
      <c r="M417" s="21" t="inlineStr">
        <is>
          <t>VIP</t>
        </is>
      </c>
      <c r="N417" s="21">
        <f>IF(AND(UPPER($M417)="VIP",UPPER($J417)&lt;&gt;"NO",$F417&lt;&gt;""),"SI","NO")</f>
        <v/>
      </c>
      <c r="O417" s="21">
        <f>IF(UPPER($J417)="SI","🟢",IF(UPPER($J417)="NO","🔴","🟡"))</f>
        <v/>
      </c>
      <c r="P417" s="21" t="inlineStr">
        <is>
          <t>PENDIENTE POR ASIGNAR</t>
        </is>
      </c>
    </row>
    <row r="418" ht="18" customHeight="1">
      <c r="A418" s="17">
        <f>IF(COUNTA(C418:K418)=0,"",ROW()-1)</f>
        <v/>
      </c>
      <c r="B418" s="17">
        <f>IF($F418&lt;&gt;"",$A418,"")</f>
        <v/>
      </c>
      <c r="C418" s="20" t="inlineStr">
        <is>
          <t xml:space="preserve">INVITADOS ASMAR </t>
        </is>
      </c>
      <c r="D418" s="20" t="inlineStr">
        <is>
          <t>BANCOS</t>
        </is>
      </c>
      <c r="E418" s="21">
        <f>IF(UPPER($J418)="NO","",$M418)</f>
        <v/>
      </c>
      <c r="F418" s="20" t="inlineStr">
        <is>
          <t>Villalta Díaz, Marcelo</t>
        </is>
      </c>
      <c r="G418" s="20" t="inlineStr">
        <is>
          <t>Marcelo</t>
        </is>
      </c>
      <c r="H418" s="20" t="inlineStr">
        <is>
          <t>Villalta</t>
        </is>
      </c>
      <c r="I418" s="20" t="inlineStr">
        <is>
          <t>Díaz</t>
        </is>
      </c>
      <c r="J418" s="16" t="inlineStr">
        <is>
          <t>NO</t>
        </is>
      </c>
      <c r="K418" s="20" t="inlineStr">
        <is>
          <t>Subgerente GGEE e Instituciones Banco ITAÚ</t>
        </is>
      </c>
      <c r="L418" s="20" t="n"/>
      <c r="M418" s="21" t="inlineStr">
        <is>
          <t>LATERAL</t>
        </is>
      </c>
      <c r="N418" s="21">
        <f>IF(AND(UPPER($M418)="VIP",UPPER($J418)&lt;&gt;"NO",$F418&lt;&gt;""),"SI","NO")</f>
        <v/>
      </c>
      <c r="O418" s="21">
        <f>IF(UPPER($J418)="SI","🟢",IF(UPPER($J418)="NO","🔴","🟡"))</f>
        <v/>
      </c>
      <c r="P418" s="21" t="inlineStr"/>
    </row>
    <row r="419" ht="18" customHeight="1">
      <c r="A419" s="17">
        <f>IF(COUNTA(C419:K419)=0,"",ROW()-1)</f>
        <v/>
      </c>
      <c r="B419" s="17">
        <f>IF($F419&lt;&gt;"",$A419,"")</f>
        <v/>
      </c>
      <c r="C419" s="20" t="inlineStr">
        <is>
          <t xml:space="preserve">INVITADOS ASMAR </t>
        </is>
      </c>
      <c r="D419" s="20" t="inlineStr">
        <is>
          <t>BANCOS</t>
        </is>
      </c>
      <c r="E419" s="21">
        <f>IF(UPPER($J419)="NO","",$M419)</f>
        <v/>
      </c>
      <c r="F419" s="20" t="inlineStr">
        <is>
          <t>Valverde Henriquez, Cristian</t>
        </is>
      </c>
      <c r="G419" s="20" t="inlineStr">
        <is>
          <t>Cristian</t>
        </is>
      </c>
      <c r="H419" s="20" t="inlineStr">
        <is>
          <t>Valverde</t>
        </is>
      </c>
      <c r="I419" s="20" t="inlineStr">
        <is>
          <t>Henriquez</t>
        </is>
      </c>
      <c r="J419" s="16" t="inlineStr">
        <is>
          <t>NO</t>
        </is>
      </c>
      <c r="K419" s="20" t="inlineStr">
        <is>
          <t>Ejecutivo GGEE e Instituciones Banco ITAÚ</t>
        </is>
      </c>
      <c r="L419" s="20" t="n"/>
      <c r="M419" s="21" t="n"/>
      <c r="N419" s="21">
        <f>IF(AND(UPPER($M419)="VIP",UPPER($J419)&lt;&gt;"NO",$F419&lt;&gt;""),"SI","NO")</f>
        <v/>
      </c>
      <c r="O419" s="21">
        <f>IF(UPPER($J419)="SI","🟢",IF(UPPER($J419)="NO","🔴","🟡"))</f>
        <v/>
      </c>
      <c r="P419" s="21" t="inlineStr"/>
    </row>
    <row r="420" ht="18" customHeight="1">
      <c r="A420" s="17">
        <f>IF(COUNTA(C420:K420)=0,"",ROW()-1)</f>
        <v/>
      </c>
      <c r="B420" s="17">
        <f>IF($F420&lt;&gt;"",$A420,"")</f>
        <v/>
      </c>
      <c r="C420" s="32" t="inlineStr">
        <is>
          <t xml:space="preserve">INVITADOS ASMAR </t>
        </is>
      </c>
      <c r="D420" s="32" t="inlineStr">
        <is>
          <t>BANCOS</t>
        </is>
      </c>
      <c r="E420" s="33">
        <f>IF(UPPER($J420)="NO","",$M420)</f>
        <v/>
      </c>
      <c r="F420" s="20" t="inlineStr">
        <is>
          <t>Cáceres Vargas, Eugenio</t>
        </is>
      </c>
      <c r="G420" s="32" t="inlineStr">
        <is>
          <t>Eugenio</t>
        </is>
      </c>
      <c r="H420" s="32" t="inlineStr">
        <is>
          <t>Cáceres</t>
        </is>
      </c>
      <c r="I420" s="32" t="inlineStr">
        <is>
          <t>Vargas</t>
        </is>
      </c>
      <c r="J420" s="16" t="inlineStr">
        <is>
          <t>NO</t>
        </is>
      </c>
      <c r="K420" s="32" t="inlineStr">
        <is>
          <t>Gerente Regional Grandes Empresas Banco BCI</t>
        </is>
      </c>
      <c r="L420" s="20" t="n"/>
      <c r="M420" s="21" t="inlineStr">
        <is>
          <t>VIP</t>
        </is>
      </c>
      <c r="N420" s="21">
        <f>IF(AND(UPPER($M420)="VIP",UPPER($J420)&lt;&gt;"NO",$F420&lt;&gt;""),"SI","NO")</f>
        <v/>
      </c>
      <c r="O420" s="21">
        <f>IF(UPPER($J420)="SI","🟢",IF(UPPER($J420)="NO","🔴","🟡"))</f>
        <v/>
      </c>
      <c r="P420" s="21" t="inlineStr"/>
    </row>
    <row r="421" ht="18" customHeight="1">
      <c r="A421" s="17">
        <f>IF(COUNTA(C421:K421)=0,"",ROW()-1)</f>
        <v/>
      </c>
      <c r="B421" s="17">
        <f>IF($F421&lt;&gt;"",$A421,"")</f>
        <v/>
      </c>
      <c r="C421" s="32" t="inlineStr">
        <is>
          <t xml:space="preserve">INVITADOS ASMAR </t>
        </is>
      </c>
      <c r="D421" s="32" t="inlineStr">
        <is>
          <t>BANCOS</t>
        </is>
      </c>
      <c r="E421" s="33">
        <f>IF(UPPER($J421)="NO","",$M421)</f>
        <v/>
      </c>
      <c r="F421" s="20" t="inlineStr">
        <is>
          <t>Martínez Reinares, Cristian</t>
        </is>
      </c>
      <c r="G421" s="32" t="inlineStr">
        <is>
          <t>Cristian</t>
        </is>
      </c>
      <c r="H421" s="32" t="inlineStr">
        <is>
          <t>Martínez</t>
        </is>
      </c>
      <c r="I421" s="32" t="inlineStr">
        <is>
          <t>Reinares</t>
        </is>
      </c>
      <c r="J421" s="16" t="inlineStr">
        <is>
          <t>NO</t>
        </is>
      </c>
      <c r="K421" s="32" t="inlineStr">
        <is>
          <t>Subgerente Banco Mayorista Valparaíso Banco BCI</t>
        </is>
      </c>
      <c r="L421" s="20" t="n"/>
      <c r="M421" s="21" t="n"/>
      <c r="N421" s="21">
        <f>IF(AND(UPPER($M421)="VIP",UPPER($J421)&lt;&gt;"NO",$F421&lt;&gt;""),"SI","NO")</f>
        <v/>
      </c>
      <c r="O421" s="21">
        <f>IF(UPPER($J421)="SI","🟢",IF(UPPER($J421)="NO","🔴","🟡"))</f>
        <v/>
      </c>
      <c r="P421" s="21" t="inlineStr"/>
    </row>
    <row r="422" ht="18" customHeight="1">
      <c r="A422" s="17">
        <f>IF(COUNTA(C422:K422)=0,"",ROW()-1)</f>
        <v/>
      </c>
      <c r="B422" s="17">
        <f>IF($F422&lt;&gt;"",$A422,"")</f>
        <v/>
      </c>
      <c r="C422" s="20" t="inlineStr">
        <is>
          <t xml:space="preserve">INVITADOS ASMAR </t>
        </is>
      </c>
      <c r="D422" s="20" t="inlineStr">
        <is>
          <t>BANCOS</t>
        </is>
      </c>
      <c r="E422" s="21">
        <f>IF(UPPER($J422)="NO","",$M422)</f>
        <v/>
      </c>
      <c r="F422" s="20" t="inlineStr">
        <is>
          <t>Manzor Manzor, Patricia</t>
        </is>
      </c>
      <c r="G422" s="20" t="inlineStr">
        <is>
          <t>Patricia</t>
        </is>
      </c>
      <c r="H422" s="20" t="inlineStr">
        <is>
          <t>Manzor</t>
        </is>
      </c>
      <c r="I422" s="20" t="inlineStr">
        <is>
          <t>Manzor</t>
        </is>
      </c>
      <c r="J422" s="11" t="inlineStr">
        <is>
          <t>SI</t>
        </is>
      </c>
      <c r="K422" s="20" t="inlineStr">
        <is>
          <t>Subgerente Instituciones y Empresas Públicas BancoEstado</t>
        </is>
      </c>
      <c r="L422" s="20" t="n"/>
      <c r="M422" s="21" t="inlineStr">
        <is>
          <t>LATERAL VIP</t>
        </is>
      </c>
      <c r="N422" s="21">
        <f>IF(AND(UPPER($M422)="VIP",UPPER($J422)&lt;&gt;"NO",$F422&lt;&gt;""),"SI","NO")</f>
        <v/>
      </c>
      <c r="O422" s="21">
        <f>IF(UPPER($J422)="SI","🟢",IF(UPPER($J422)="NO","🔴","🟡"))</f>
        <v/>
      </c>
      <c r="P422" s="21" t="inlineStr"/>
    </row>
    <row r="423" ht="18" customHeight="1">
      <c r="A423" s="17">
        <f>IF(COUNTA(C423:K423)=0,"",ROW()-1)</f>
        <v/>
      </c>
      <c r="B423" s="17">
        <f>IF($F423&lt;&gt;"",$A423,"")</f>
        <v/>
      </c>
      <c r="C423" s="20" t="inlineStr">
        <is>
          <t xml:space="preserve">INVITADOS ASMAR </t>
        </is>
      </c>
      <c r="D423" s="20" t="inlineStr">
        <is>
          <t>BANCOS</t>
        </is>
      </c>
      <c r="E423" s="21">
        <f>IF(UPPER($J423)="NO","",$M423)</f>
        <v/>
      </c>
      <c r="F423" s="20" t="inlineStr">
        <is>
          <t>Durán Cabezas, David</t>
        </is>
      </c>
      <c r="G423" s="20" t="inlineStr">
        <is>
          <t>David</t>
        </is>
      </c>
      <c r="H423" s="20" t="inlineStr">
        <is>
          <t>Durán</t>
        </is>
      </c>
      <c r="I423" s="20" t="inlineStr">
        <is>
          <t>Cabezas</t>
        </is>
      </c>
      <c r="J423" s="16" t="inlineStr">
        <is>
          <t>NO</t>
        </is>
      </c>
      <c r="K423" s="20" t="inlineStr">
        <is>
          <t>Gerente Banca Institucional Banco Estado</t>
        </is>
      </c>
      <c r="L423" s="20" t="n"/>
      <c r="M423" s="21" t="inlineStr">
        <is>
          <t>LATERAL</t>
        </is>
      </c>
      <c r="N423" s="21">
        <f>IF(AND(UPPER($M423)="VIP",UPPER($J423)&lt;&gt;"NO",$F423&lt;&gt;""),"SI","NO")</f>
        <v/>
      </c>
      <c r="O423" s="21">
        <f>IF(UPPER($J423)="SI","🟢",IF(UPPER($J423)="NO","🔴","🟡"))</f>
        <v/>
      </c>
      <c r="P423" s="21" t="inlineStr"/>
    </row>
    <row r="424" ht="18" customHeight="1">
      <c r="A424" s="17">
        <f>IF(COUNTA(C424:K424)=0,"",ROW()-1)</f>
        <v/>
      </c>
      <c r="B424" s="17">
        <f>IF($F424&lt;&gt;"",$A424,"")</f>
        <v/>
      </c>
      <c r="C424" s="32" t="inlineStr">
        <is>
          <t xml:space="preserve">INVITADOS ASMAR </t>
        </is>
      </c>
      <c r="D424" s="32" t="inlineStr">
        <is>
          <t>FISCALIA</t>
        </is>
      </c>
      <c r="E424" s="33">
        <f>IF(UPPER($J424)="NO","",$M424)</f>
        <v/>
      </c>
      <c r="F424" s="20" t="inlineStr">
        <is>
          <t>Muñoz , Felipe</t>
        </is>
      </c>
      <c r="G424" s="32" t="inlineStr">
        <is>
          <t>Felipe</t>
        </is>
      </c>
      <c r="H424" s="32" t="inlineStr">
        <is>
          <t>Muñoz</t>
        </is>
      </c>
      <c r="I424" s="32" t="n"/>
      <c r="J424" s="15" t="inlineStr">
        <is>
          <t>PENDIENTE</t>
        </is>
      </c>
      <c r="K424" s="32" t="inlineStr">
        <is>
          <t>Jefe División Jurídica SUBSECFA</t>
        </is>
      </c>
      <c r="L424" s="20" t="n"/>
      <c r="M424" s="21" t="inlineStr">
        <is>
          <t>LATERAL</t>
        </is>
      </c>
      <c r="N424" s="21">
        <f>IF(AND(UPPER($M424)="VIP",UPPER($J424)&lt;&gt;"NO",$F424&lt;&gt;""),"SI","NO")</f>
        <v/>
      </c>
      <c r="O424" s="21">
        <f>IF(UPPER($J424)="SI","🟢",IF(UPPER($J424)="NO","🔴","🟡"))</f>
        <v/>
      </c>
      <c r="P424" s="21" t="inlineStr"/>
    </row>
    <row r="425" ht="18" customHeight="1">
      <c r="A425" s="17">
        <f>IF(COUNTA(C425:K425)=0,"",ROW()-1)</f>
        <v/>
      </c>
      <c r="B425" s="17">
        <f>IF($F425&lt;&gt;"",$A425,"")</f>
        <v/>
      </c>
      <c r="C425" s="20" t="inlineStr">
        <is>
          <t xml:space="preserve">INVITADOS ASMAR </t>
        </is>
      </c>
      <c r="D425" s="20" t="inlineStr">
        <is>
          <t>FISCALIA</t>
        </is>
      </c>
      <c r="E425" s="21">
        <f>IF(UPPER($J425)="NO","",$M425)</f>
        <v/>
      </c>
      <c r="F425" s="20" t="inlineStr">
        <is>
          <t>Coronado , Ricardo</t>
        </is>
      </c>
      <c r="G425" s="20" t="inlineStr">
        <is>
          <t>Ricardo</t>
        </is>
      </c>
      <c r="H425" s="20" t="inlineStr">
        <is>
          <t>Coronado</t>
        </is>
      </c>
      <c r="I425" s="20" t="n"/>
      <c r="J425" s="15" t="inlineStr">
        <is>
          <t>PENDIENTE</t>
        </is>
      </c>
      <c r="K425" s="20" t="inlineStr">
        <is>
          <t>Jefe División Jurídica SUBSECDEF</t>
        </is>
      </c>
      <c r="L425" s="20" t="n"/>
      <c r="M425" s="21" t="inlineStr">
        <is>
          <t>LATERAL</t>
        </is>
      </c>
      <c r="N425" s="21">
        <f>IF(AND(UPPER($M425)="VIP",UPPER($J425)&lt;&gt;"NO",$F425&lt;&gt;""),"SI","NO")</f>
        <v/>
      </c>
      <c r="O425" s="21">
        <f>IF(UPPER($J425)="SI","🟢",IF(UPPER($J425)="NO","🔴","🟡"))</f>
        <v/>
      </c>
      <c r="P425" s="21" t="inlineStr"/>
    </row>
    <row r="426" ht="18" customHeight="1">
      <c r="A426" s="17">
        <f>IF(COUNTA(C426:K426)=0,"",ROW()-1)</f>
        <v/>
      </c>
      <c r="B426" s="17">
        <f>IF($F426&lt;&gt;"",$A426,"")</f>
        <v/>
      </c>
      <c r="C426" s="20" t="inlineStr">
        <is>
          <t xml:space="preserve">INVITADOS ASMAR </t>
        </is>
      </c>
      <c r="D426" s="20" t="inlineStr">
        <is>
          <t>FISCALIA</t>
        </is>
      </c>
      <c r="E426" s="21">
        <f>IF(UPPER($J426)="NO","",$M426)</f>
        <v/>
      </c>
      <c r="F426" s="20" t="inlineStr">
        <is>
          <t>Jaque , Marcos</t>
        </is>
      </c>
      <c r="G426" s="20" t="inlineStr">
        <is>
          <t>Marcos</t>
        </is>
      </c>
      <c r="H426" s="20" t="inlineStr">
        <is>
          <t>Jaque</t>
        </is>
      </c>
      <c r="I426" s="20" t="n"/>
      <c r="J426" s="15" t="inlineStr">
        <is>
          <t>PENDIENTE</t>
        </is>
      </c>
      <c r="K426" s="20" t="inlineStr">
        <is>
          <t>Jefe División Asuntos Institucionales SUBSECFA</t>
        </is>
      </c>
      <c r="L426" s="20" t="n"/>
      <c r="M426" s="21" t="inlineStr">
        <is>
          <t>LATERAL</t>
        </is>
      </c>
      <c r="N426" s="21">
        <f>IF(AND(UPPER($M426)="VIP",UPPER($J426)&lt;&gt;"NO",$F426&lt;&gt;""),"SI","NO")</f>
        <v/>
      </c>
      <c r="O426" s="21">
        <f>IF(UPPER($J426)="SI","🟢",IF(UPPER($J426)="NO","🔴","🟡"))</f>
        <v/>
      </c>
      <c r="P426" s="21" t="inlineStr"/>
    </row>
    <row r="427" ht="18" customHeight="1">
      <c r="A427" s="17">
        <f>IF(COUNTA(C427:K427)=0,"",ROW()-1)</f>
        <v/>
      </c>
      <c r="B427" s="17">
        <f>IF($F427&lt;&gt;"",$A427,"")</f>
        <v/>
      </c>
      <c r="C427" s="32" t="inlineStr">
        <is>
          <t xml:space="preserve">INVITADOS ASMAR </t>
        </is>
      </c>
      <c r="D427" s="32" t="inlineStr">
        <is>
          <t>ADUANA</t>
        </is>
      </c>
      <c r="E427" s="33">
        <f>IF(UPPER($J427)="NO","",$M427)</f>
        <v/>
      </c>
      <c r="F427" s="20" t="inlineStr">
        <is>
          <t>Méndez Seguel, Francisco</t>
        </is>
      </c>
      <c r="G427" s="32" t="inlineStr">
        <is>
          <t>Francisco</t>
        </is>
      </c>
      <c r="H427" s="32" t="inlineStr">
        <is>
          <t>Méndez</t>
        </is>
      </c>
      <c r="I427" s="32" t="inlineStr">
        <is>
          <t>Seguel</t>
        </is>
      </c>
      <c r="J427" s="11" t="inlineStr">
        <is>
          <t>SI</t>
        </is>
      </c>
      <c r="K427" s="32" t="inlineStr">
        <is>
          <t>Jefe Departamento de Fiscalización - Aduana</t>
        </is>
      </c>
      <c r="L427" s="20" t="n"/>
      <c r="M427" s="21" t="inlineStr">
        <is>
          <t>LATERAL VIP</t>
        </is>
      </c>
      <c r="N427" s="21">
        <f>IF(AND(UPPER($M427)="VIP",UPPER($J427)&lt;&gt;"NO",$F427&lt;&gt;""),"SI","NO")</f>
        <v/>
      </c>
      <c r="O427" s="21">
        <f>IF(UPPER($J427)="SI","🟢",IF(UPPER($J427)="NO","🔴","🟡"))</f>
        <v/>
      </c>
      <c r="P427" s="21" t="inlineStr"/>
    </row>
    <row r="428" ht="18" customHeight="1">
      <c r="A428" s="17">
        <f>IF(COUNTA(C428:K428)=0,"",ROW()-1)</f>
        <v/>
      </c>
      <c r="B428" s="17">
        <f>IF($F428&lt;&gt;"",$A428,"")</f>
        <v/>
      </c>
      <c r="C428" s="32" t="inlineStr">
        <is>
          <t xml:space="preserve">INVITADOS ASMAR </t>
        </is>
      </c>
      <c r="D428" s="32" t="inlineStr">
        <is>
          <t>ADUANA</t>
        </is>
      </c>
      <c r="E428" s="33">
        <f>IF(UPPER($J428)="NO","",$M428)</f>
        <v/>
      </c>
      <c r="F428" s="20" t="inlineStr">
        <is>
          <t>Eade Silva, Cristian</t>
        </is>
      </c>
      <c r="G428" s="32" t="inlineStr">
        <is>
          <t>Cristian</t>
        </is>
      </c>
      <c r="H428" s="32" t="inlineStr">
        <is>
          <t>Eade</t>
        </is>
      </c>
      <c r="I428" s="32" t="inlineStr">
        <is>
          <t>Silva</t>
        </is>
      </c>
      <c r="J428" s="16" t="inlineStr">
        <is>
          <t>NO</t>
        </is>
      </c>
      <c r="K428" s="32" t="inlineStr">
        <is>
          <t>Fiscalizador - Aduanas</t>
        </is>
      </c>
      <c r="L428" s="20" t="n"/>
      <c r="M428" s="21" t="inlineStr">
        <is>
          <t>LATERAL</t>
        </is>
      </c>
      <c r="N428" s="21">
        <f>IF(AND(UPPER($M428)="VIP",UPPER($J428)&lt;&gt;"NO",$F428&lt;&gt;""),"SI","NO")</f>
        <v/>
      </c>
      <c r="O428" s="21">
        <f>IF(UPPER($J428)="SI","🟢",IF(UPPER($J428)="NO","🔴","🟡"))</f>
        <v/>
      </c>
      <c r="P428" s="21" t="inlineStr"/>
    </row>
    <row r="429" ht="18" customHeight="1">
      <c r="A429" s="17">
        <f>IF(COUNTA(C429:K429)=0,"",ROW()-1)</f>
        <v/>
      </c>
      <c r="B429" s="17">
        <f>IF($F429&lt;&gt;"",$A429,"")</f>
        <v/>
      </c>
      <c r="C429" s="32" t="inlineStr">
        <is>
          <t xml:space="preserve">INVITADOS ASMAR </t>
        </is>
      </c>
      <c r="D429" s="32" t="inlineStr">
        <is>
          <t>ADUANA</t>
        </is>
      </c>
      <c r="E429" s="33">
        <f>IF(UPPER($J429)="NO","",$M429)</f>
        <v/>
      </c>
      <c r="F429" s="20" t="inlineStr">
        <is>
          <t>Martínez Alarcón, Mario</t>
        </is>
      </c>
      <c r="G429" s="32" t="inlineStr">
        <is>
          <t>Mario</t>
        </is>
      </c>
      <c r="H429" s="32" t="inlineStr">
        <is>
          <t>Martínez</t>
        </is>
      </c>
      <c r="I429" s="32" t="inlineStr">
        <is>
          <t>Alarcón</t>
        </is>
      </c>
      <c r="J429" s="11" t="inlineStr">
        <is>
          <t>SI</t>
        </is>
      </c>
      <c r="K429" s="32" t="inlineStr">
        <is>
          <t>Fiscalizador - Aduanas</t>
        </is>
      </c>
      <c r="L429" s="20" t="n"/>
      <c r="M429" s="21" t="inlineStr">
        <is>
          <t>LATERAL VIP</t>
        </is>
      </c>
      <c r="N429" s="21">
        <f>IF(AND(UPPER($M429)="VIP",UPPER($J429)&lt;&gt;"NO",$F429&lt;&gt;""),"SI","NO")</f>
        <v/>
      </c>
      <c r="O429" s="21">
        <f>IF(UPPER($J429)="SI","🟢",IF(UPPER($J429)="NO","🔴","🟡"))</f>
        <v/>
      </c>
      <c r="P429" s="21" t="inlineStr"/>
    </row>
    <row r="430" ht="18" customHeight="1">
      <c r="A430" s="17">
        <f>IF(COUNTA(C430:K430)=0,"",ROW()-1)</f>
        <v/>
      </c>
      <c r="B430" s="17">
        <f>IF($F430&lt;&gt;"",$A430,"")</f>
        <v/>
      </c>
      <c r="C430" s="20" t="inlineStr">
        <is>
          <t xml:space="preserve">INVITADOS ASMAR </t>
        </is>
      </c>
      <c r="D430" s="20" t="inlineStr">
        <is>
          <t>SEGUROS</t>
        </is>
      </c>
      <c r="E430" s="21">
        <f>IF(UPPER($J430)="NO","",$M430)</f>
        <v/>
      </c>
      <c r="F430" s="20" t="inlineStr">
        <is>
          <t>Foley , Peter</t>
        </is>
      </c>
      <c r="G430" s="20" t="inlineStr">
        <is>
          <t>Peter</t>
        </is>
      </c>
      <c r="H430" s="20" t="inlineStr">
        <is>
          <t>Foley</t>
        </is>
      </c>
      <c r="I430" s="20" t="n"/>
      <c r="J430" s="15" t="inlineStr">
        <is>
          <t>PENDIENTE</t>
        </is>
      </c>
      <c r="K430" s="20" t="inlineStr">
        <is>
          <t>Gerente General Lockton Seguros</t>
        </is>
      </c>
      <c r="L430" s="20" t="n"/>
      <c r="M430" s="21" t="inlineStr">
        <is>
          <t>VIP</t>
        </is>
      </c>
      <c r="N430" s="21">
        <f>IF(AND(UPPER($M430)="VIP",UPPER($J430)&lt;&gt;"NO",$F430&lt;&gt;""),"SI","NO")</f>
        <v/>
      </c>
      <c r="O430" s="21">
        <f>IF(UPPER($J430)="SI","🟢",IF(UPPER($J430)="NO","🔴","🟡"))</f>
        <v/>
      </c>
      <c r="P430" s="21" t="inlineStr">
        <is>
          <t>PENDIENTE POR ASIGNAR</t>
        </is>
      </c>
    </row>
    <row r="431" ht="18" customHeight="1">
      <c r="A431" s="17">
        <f>IF(COUNTA(C431:K431)=0,"",ROW()-1)</f>
        <v/>
      </c>
      <c r="B431" s="17">
        <f>IF($F431&lt;&gt;"",$A431,"")</f>
        <v/>
      </c>
      <c r="C431" s="20" t="inlineStr">
        <is>
          <t xml:space="preserve">INVITADOS ASMAR </t>
        </is>
      </c>
      <c r="D431" s="20" t="inlineStr">
        <is>
          <t>SEGUROS</t>
        </is>
      </c>
      <c r="E431" s="21">
        <f>IF(UPPER($J431)="NO","",$M431)</f>
        <v/>
      </c>
      <c r="F431" s="20" t="inlineStr">
        <is>
          <t>Ramirez M., Ivan</t>
        </is>
      </c>
      <c r="G431" s="20" t="inlineStr">
        <is>
          <t>Ivan</t>
        </is>
      </c>
      <c r="H431" s="20" t="inlineStr">
        <is>
          <t>Ramirez</t>
        </is>
      </c>
      <c r="I431" s="20" t="inlineStr">
        <is>
          <t>M.</t>
        </is>
      </c>
      <c r="J431" s="11" t="inlineStr">
        <is>
          <t>SI</t>
        </is>
      </c>
      <c r="K431" s="20" t="inlineStr">
        <is>
          <t>Ejecutivo de Cuenta Lockton Seguros</t>
        </is>
      </c>
      <c r="L431" s="20" t="n"/>
      <c r="M431" s="21" t="inlineStr">
        <is>
          <t>LATERAL VIP</t>
        </is>
      </c>
      <c r="N431" s="21">
        <f>IF(AND(UPPER($M431)="VIP",UPPER($J431)&lt;&gt;"NO",$F431&lt;&gt;""),"SI","NO")</f>
        <v/>
      </c>
      <c r="O431" s="21">
        <f>IF(UPPER($J431)="SI","🟢",IF(UPPER($J431)="NO","🔴","🟡"))</f>
        <v/>
      </c>
      <c r="P431" s="21" t="inlineStr"/>
    </row>
    <row r="432" ht="18" customHeight="1">
      <c r="A432" s="17">
        <f>IF(COUNTA(C432:K432)=0,"",ROW()-1)</f>
        <v/>
      </c>
      <c r="B432" s="17">
        <f>IF($F432&lt;&gt;"",$A432,"")</f>
        <v/>
      </c>
      <c r="C432" s="20" t="inlineStr">
        <is>
          <t xml:space="preserve">INVITADOS ASMAR </t>
        </is>
      </c>
      <c r="D432" s="20" t="inlineStr">
        <is>
          <t>SEGUROS</t>
        </is>
      </c>
      <c r="E432" s="33">
        <f>IF(UPPER($J432)="NO","",$M432)</f>
        <v/>
      </c>
      <c r="F432" s="20" t="inlineStr">
        <is>
          <t>Martínez Fernández, Patricio</t>
        </is>
      </c>
      <c r="G432" s="32" t="inlineStr">
        <is>
          <t>Patricio</t>
        </is>
      </c>
      <c r="H432" s="32" t="inlineStr">
        <is>
          <t>Martínez</t>
        </is>
      </c>
      <c r="I432" s="32" t="inlineStr">
        <is>
          <t>Fernández</t>
        </is>
      </c>
      <c r="J432" s="11" t="inlineStr">
        <is>
          <t>SI</t>
        </is>
      </c>
      <c r="K432" s="32" t="inlineStr">
        <is>
          <t>Gerente General Mutual de Seguros de Chile</t>
        </is>
      </c>
      <c r="L432" s="20" t="n"/>
      <c r="M432" s="21" t="inlineStr">
        <is>
          <t>VIP</t>
        </is>
      </c>
      <c r="N432" s="21">
        <f>IF(AND(UPPER($M432)="VIP",UPPER($J432)&lt;&gt;"NO",$F432&lt;&gt;""),"SI","NO")</f>
        <v/>
      </c>
      <c r="O432" s="21">
        <f>IF(UPPER($J432)="SI","🟢",IF(UPPER($J432)="NO","🔴","🟡"))</f>
        <v/>
      </c>
      <c r="P432" s="21" t="inlineStr">
        <is>
          <t>PENDIENTE POR ASIGNAR</t>
        </is>
      </c>
    </row>
    <row r="433" ht="18" customHeight="1">
      <c r="A433" s="17">
        <f>IF(COUNTA(C433:K433)=0,"",ROW()-1)</f>
        <v/>
      </c>
      <c r="B433" s="17">
        <f>IF($F433&lt;&gt;"",$A433,"")</f>
        <v/>
      </c>
      <c r="C433" s="32" t="inlineStr">
        <is>
          <t xml:space="preserve">INVITADOS ASMAR </t>
        </is>
      </c>
      <c r="D433" s="32" t="inlineStr">
        <is>
          <t>SEGUROS</t>
        </is>
      </c>
      <c r="E433" s="33">
        <f>IF(UPPER($J433)="NO","",$M433)</f>
        <v/>
      </c>
      <c r="F433" s="20" t="inlineStr">
        <is>
          <t>Osorio Bañados, Jorge</t>
        </is>
      </c>
      <c r="G433" s="32" t="inlineStr">
        <is>
          <t>Jorge</t>
        </is>
      </c>
      <c r="H433" s="32" t="inlineStr">
        <is>
          <t>Osorio</t>
        </is>
      </c>
      <c r="I433" s="32" t="inlineStr">
        <is>
          <t>Bañados</t>
        </is>
      </c>
      <c r="J433" s="11" t="inlineStr">
        <is>
          <t>SI</t>
        </is>
      </c>
      <c r="K433" s="32" t="inlineStr">
        <is>
          <t>Gerente Técnico de la Mutual de Seguros de Chile</t>
        </is>
      </c>
      <c r="L433" s="20" t="n"/>
      <c r="M433" s="21" t="inlineStr">
        <is>
          <t>LATERAL VIP</t>
        </is>
      </c>
      <c r="N433" s="21">
        <f>IF(AND(UPPER($M433)="VIP",UPPER($J433)&lt;&gt;"NO",$F433&lt;&gt;""),"SI","NO")</f>
        <v/>
      </c>
      <c r="O433" s="21">
        <f>IF(UPPER($J433)="SI","🟢",IF(UPPER($J433)="NO","🔴","🟡"))</f>
        <v/>
      </c>
      <c r="P433" s="21" t="inlineStr"/>
    </row>
    <row r="434" ht="18" customHeight="1">
      <c r="A434" s="17">
        <f>IF(COUNTA(C434:K434)=0,"",ROW()-1)</f>
        <v/>
      </c>
      <c r="B434" s="17">
        <f>IF($F434&lt;&gt;"",$A434,"")</f>
        <v/>
      </c>
      <c r="C434" s="20" t="inlineStr">
        <is>
          <t xml:space="preserve">INVITADOS ASMAR </t>
        </is>
      </c>
      <c r="D434" s="20" t="inlineStr">
        <is>
          <t>AUDITORIA</t>
        </is>
      </c>
      <c r="E434" s="21">
        <f>IF(UPPER($J434)="NO","",$M434)</f>
        <v/>
      </c>
      <c r="F434" s="20" t="inlineStr">
        <is>
          <t>González López, René</t>
        </is>
      </c>
      <c r="G434" s="20" t="inlineStr">
        <is>
          <t>René</t>
        </is>
      </c>
      <c r="H434" s="20" t="inlineStr">
        <is>
          <t>González</t>
        </is>
      </c>
      <c r="I434" s="20" t="inlineStr">
        <is>
          <t>López</t>
        </is>
      </c>
      <c r="J434" s="15" t="inlineStr">
        <is>
          <t>PENDIENTE</t>
        </is>
      </c>
      <c r="K434" s="20" t="inlineStr">
        <is>
          <t>Socio Lider Oficinas Regionales en Deloitte Chile</t>
        </is>
      </c>
      <c r="L434" s="20" t="n"/>
      <c r="M434" s="21" t="inlineStr">
        <is>
          <t>LATERAL</t>
        </is>
      </c>
      <c r="N434" s="21">
        <f>IF(AND(UPPER($M434)="VIP",UPPER($J434)&lt;&gt;"NO",$F434&lt;&gt;""),"SI","NO")</f>
        <v/>
      </c>
      <c r="O434" s="21">
        <f>IF(UPPER($J434)="SI","🟢",IF(UPPER($J434)="NO","🔴","🟡"))</f>
        <v/>
      </c>
      <c r="P434" s="21" t="inlineStr"/>
    </row>
    <row r="435" ht="18" customHeight="1">
      <c r="A435" s="17">
        <f>IF(COUNTA(C435:K435)=0,"",ROW()-1)</f>
        <v/>
      </c>
      <c r="B435" s="17">
        <f>IF($F435&lt;&gt;"",$A435,"")</f>
        <v/>
      </c>
      <c r="C435" s="20" t="inlineStr">
        <is>
          <t xml:space="preserve">INVITADOS ASMAR </t>
        </is>
      </c>
      <c r="D435" s="20" t="inlineStr">
        <is>
          <t>AUDITORIA</t>
        </is>
      </c>
      <c r="E435" s="21">
        <f>IF(UPPER($J435)="NO","",$M435)</f>
        <v/>
      </c>
      <c r="F435" s="20" t="inlineStr">
        <is>
          <t>Osorio Rodriguez, María Paz</t>
        </is>
      </c>
      <c r="G435" s="20" t="inlineStr">
        <is>
          <t>María Paz</t>
        </is>
      </c>
      <c r="H435" s="20" t="inlineStr">
        <is>
          <t>Osorio</t>
        </is>
      </c>
      <c r="I435" s="20" t="inlineStr">
        <is>
          <t>Rodriguez</t>
        </is>
      </c>
      <c r="J435" s="15" t="inlineStr">
        <is>
          <t>PENDIENTE</t>
        </is>
      </c>
      <c r="K435" s="20" t="inlineStr">
        <is>
          <t>Senior Manager Deloitte Concepción</t>
        </is>
      </c>
      <c r="L435" s="20" t="n"/>
      <c r="M435" s="21" t="inlineStr">
        <is>
          <t>LATERAL</t>
        </is>
      </c>
      <c r="N435" s="21">
        <f>IF(AND(UPPER($M435)="VIP",UPPER($J435)&lt;&gt;"NO",$F435&lt;&gt;""),"SI","NO")</f>
        <v/>
      </c>
      <c r="O435" s="21">
        <f>IF(UPPER($J435)="SI","🟢",IF(UPPER($J435)="NO","🔴","🟡"))</f>
        <v/>
      </c>
      <c r="P435" s="21" t="inlineStr"/>
    </row>
    <row r="436" ht="18" customHeight="1">
      <c r="A436" s="17">
        <f>IF(COUNTA(C436:K436)=0,"",ROW()-1)</f>
        <v/>
      </c>
      <c r="B436" s="17">
        <f>IF($F436&lt;&gt;"",$A436,"")</f>
        <v/>
      </c>
      <c r="C436" s="32" t="inlineStr">
        <is>
          <t xml:space="preserve">INVITADOS ASMAR </t>
        </is>
      </c>
      <c r="D436" s="32" t="n"/>
      <c r="E436" s="33">
        <f>IF(UPPER($J436)="NO","",$M436)</f>
        <v/>
      </c>
      <c r="F436" s="20" t="inlineStr">
        <is>
          <t>Bagnara , Manuel</t>
        </is>
      </c>
      <c r="G436" s="32" t="inlineStr">
        <is>
          <t>Manuel</t>
        </is>
      </c>
      <c r="H436" s="32" t="inlineStr">
        <is>
          <t>Bagnara</t>
        </is>
      </c>
      <c r="I436" s="32" t="n"/>
      <c r="J436" s="15" t="inlineStr">
        <is>
          <t>PENDIENTE</t>
        </is>
      </c>
      <c r="K436" s="32" t="inlineStr">
        <is>
          <t>Gerente General en ARMASUR A.G. - Comité CORFO</t>
        </is>
      </c>
      <c r="L436" s="20" t="n"/>
      <c r="M436" s="21" t="inlineStr">
        <is>
          <t>VIP</t>
        </is>
      </c>
      <c r="N436" s="21">
        <f>IF(AND(UPPER($M436)="VIP",UPPER($J436)&lt;&gt;"NO",$F436&lt;&gt;""),"SI","NO")</f>
        <v/>
      </c>
      <c r="O436" s="21">
        <f>IF(UPPER($J436)="SI","🟢",IF(UPPER($J436)="NO","🔴","🟡"))</f>
        <v/>
      </c>
      <c r="P436" s="21" t="inlineStr">
        <is>
          <t>PENDIENTE POR ASIGNAR</t>
        </is>
      </c>
    </row>
    <row r="437" ht="18" customHeight="1">
      <c r="A437" s="17">
        <f>IF(COUNTA(C437:K437)=0,"",ROW()-1)</f>
        <v/>
      </c>
      <c r="B437" s="17">
        <f>IF($F437&lt;&gt;"",$A437,"")</f>
        <v/>
      </c>
      <c r="C437" s="20" t="inlineStr">
        <is>
          <t xml:space="preserve">INVITADOS ASMAR </t>
        </is>
      </c>
      <c r="D437" s="20" t="n"/>
      <c r="E437" s="21">
        <f>IF(UPPER($J437)="NO","",$M437)</f>
        <v/>
      </c>
      <c r="F437" s="20" t="inlineStr">
        <is>
          <t>Tejada Curti, Ricardo</t>
        </is>
      </c>
      <c r="G437" s="20" t="inlineStr">
        <is>
          <t>Ricardo</t>
        </is>
      </c>
      <c r="H437" s="20" t="inlineStr">
        <is>
          <t>Tejada</t>
        </is>
      </c>
      <c r="I437" s="20" t="inlineStr">
        <is>
          <t>Curti</t>
        </is>
      </c>
      <c r="J437" s="16" t="inlineStr">
        <is>
          <t>NO</t>
        </is>
      </c>
      <c r="K437" s="20" t="inlineStr">
        <is>
          <t>Gerente Asociación Nacional de Armadores A.G.</t>
        </is>
      </c>
      <c r="L437" s="20" t="n"/>
      <c r="M437" s="21" t="n"/>
      <c r="N437" s="21">
        <f>IF(AND(UPPER($M437)="VIP",UPPER($J437)&lt;&gt;"NO",$F437&lt;&gt;""),"SI","NO")</f>
        <v/>
      </c>
      <c r="O437" s="21">
        <f>IF(UPPER($J437)="SI","🟢",IF(UPPER($J437)="NO","🔴","🟡"))</f>
        <v/>
      </c>
      <c r="P437" s="21" t="inlineStr"/>
    </row>
    <row r="438" ht="18" customHeight="1">
      <c r="A438" s="17">
        <f>IF(COUNTA(C438:K438)=0,"",ROW()-1)</f>
        <v/>
      </c>
      <c r="B438" s="17">
        <f>IF($F438&lt;&gt;"",$A438,"")</f>
        <v/>
      </c>
      <c r="C438" s="32" t="inlineStr">
        <is>
          <t xml:space="preserve">INVITADOS ASMAR </t>
        </is>
      </c>
      <c r="D438" s="32" t="inlineStr">
        <is>
          <t>Rector</t>
        </is>
      </c>
      <c r="E438" s="33">
        <f>IF(UPPER($J438)="NO","",$M438)</f>
        <v/>
      </c>
      <c r="F438" s="20" t="inlineStr">
        <is>
          <t>Ladrix Osses, Carlos Alberto</t>
        </is>
      </c>
      <c r="G438" s="32" t="inlineStr">
        <is>
          <t>Carlos Alberto</t>
        </is>
      </c>
      <c r="H438" s="32" t="inlineStr">
        <is>
          <t>Ladrix</t>
        </is>
      </c>
      <c r="I438" s="32" t="inlineStr">
        <is>
          <t>Osses</t>
        </is>
      </c>
      <c r="J438" s="15" t="inlineStr">
        <is>
          <t>PENDIENTE</t>
        </is>
      </c>
      <c r="K438" s="32" t="inlineStr">
        <is>
          <t>Subdirector de Investigación Aplicada de la ANID</t>
        </is>
      </c>
      <c r="L438" s="20" t="n"/>
      <c r="M438" s="21" t="inlineStr">
        <is>
          <t>LATERAL</t>
        </is>
      </c>
      <c r="N438" s="21">
        <f>IF(AND(UPPER($M438)="VIP",UPPER($J438)&lt;&gt;"NO",$F438&lt;&gt;""),"SI","NO")</f>
        <v/>
      </c>
      <c r="O438" s="21">
        <f>IF(UPPER($J438)="SI","🟢",IF(UPPER($J438)="NO","🔴","🟡"))</f>
        <v/>
      </c>
      <c r="P438" s="21" t="inlineStr"/>
    </row>
    <row r="439" ht="18" customHeight="1">
      <c r="A439" s="17">
        <f>IF(COUNTA(C439:K439)=0,"",ROW()-1)</f>
        <v/>
      </c>
      <c r="B439" s="17">
        <f>IF($F439&lt;&gt;"",$A439,"")</f>
        <v/>
      </c>
      <c r="C439" s="20" t="inlineStr">
        <is>
          <t xml:space="preserve">INVITADOS ASMAR </t>
        </is>
      </c>
      <c r="D439" s="20" t="n"/>
      <c r="E439" s="21">
        <f>IF(UPPER($J439)="NO","",$M439)</f>
        <v/>
      </c>
      <c r="F439" s="20" t="inlineStr">
        <is>
          <t>Lamoliatte , Andrés</t>
        </is>
      </c>
      <c r="G439" s="20" t="inlineStr">
        <is>
          <t>Andrés</t>
        </is>
      </c>
      <c r="H439" s="20" t="inlineStr">
        <is>
          <t>Lamoliatte</t>
        </is>
      </c>
      <c r="I439" s="20" t="n"/>
      <c r="J439" s="16" t="inlineStr">
        <is>
          <t>NO</t>
        </is>
      </c>
      <c r="K439" s="20" t="inlineStr">
        <is>
          <t>Ministerio de RR.EE. Comité CORFO</t>
        </is>
      </c>
      <c r="L439" s="20" t="n"/>
      <c r="M439" s="21" t="n"/>
      <c r="N439" s="21">
        <f>IF(AND(UPPER($M439)="VIP",UPPER($J439)&lt;&gt;"NO",$F439&lt;&gt;""),"SI","NO")</f>
        <v/>
      </c>
      <c r="O439" s="21">
        <f>IF(UPPER($J439)="SI","🟢",IF(UPPER($J439)="NO","🔴","🟡"))</f>
        <v/>
      </c>
      <c r="P439" s="21" t="inlineStr"/>
    </row>
    <row r="440" ht="18" customHeight="1">
      <c r="A440" s="17">
        <f>IF(COUNTA(C440:K440)=0,"",ROW()-1)</f>
        <v/>
      </c>
      <c r="B440" s="17">
        <f>IF($F440&lt;&gt;"",$A440,"")</f>
        <v/>
      </c>
      <c r="C440" s="32" t="inlineStr">
        <is>
          <t xml:space="preserve">INVITADOS ASMAR </t>
        </is>
      </c>
      <c r="D440" s="32" t="inlineStr">
        <is>
          <t>Presidente</t>
        </is>
      </c>
      <c r="E440" s="33">
        <f>IF(UPPER($J440)="NO","",$M440)</f>
        <v/>
      </c>
      <c r="F440" s="20" t="inlineStr">
        <is>
          <t>Rey Sommer, Patricio</t>
        </is>
      </c>
      <c r="G440" s="32" t="inlineStr">
        <is>
          <t>Patricio</t>
        </is>
      </c>
      <c r="H440" s="32" t="inlineStr">
        <is>
          <t>Rey</t>
        </is>
      </c>
      <c r="I440" s="32" t="inlineStr">
        <is>
          <t>Sommer</t>
        </is>
      </c>
      <c r="J440" s="16" t="inlineStr">
        <is>
          <t>NO</t>
        </is>
      </c>
      <c r="K440" s="32" t="inlineStr">
        <is>
          <t>Presidente METRO</t>
        </is>
      </c>
      <c r="L440" s="20" t="n"/>
      <c r="M440" s="21" t="inlineStr">
        <is>
          <t>VIP</t>
        </is>
      </c>
      <c r="N440" s="21">
        <f>IF(AND(UPPER($M440)="VIP",UPPER($J440)&lt;&gt;"NO",$F440&lt;&gt;""),"SI","NO")</f>
        <v/>
      </c>
      <c r="O440" s="21">
        <f>IF(UPPER($J440)="SI","🟢",IF(UPPER($J440)="NO","🔴","🟡"))</f>
        <v/>
      </c>
      <c r="P440" s="21" t="inlineStr"/>
    </row>
    <row r="441" ht="18" customHeight="1">
      <c r="A441" s="17">
        <f>IF(COUNTA(C441:K441)=0,"",ROW()-1)</f>
        <v/>
      </c>
      <c r="B441" s="17">
        <f>IF($F441&lt;&gt;"",$A441,"")</f>
        <v/>
      </c>
      <c r="C441" s="32" t="inlineStr">
        <is>
          <t xml:space="preserve">INVITADOS ASMAR </t>
        </is>
      </c>
      <c r="D441" s="32" t="n"/>
      <c r="E441" s="33">
        <f>IF(UPPER($J441)="NO","",$M441)</f>
        <v/>
      </c>
      <c r="F441" s="20" t="inlineStr">
        <is>
          <t>Bravo Busta, Felipe</t>
        </is>
      </c>
      <c r="G441" s="32" t="inlineStr">
        <is>
          <t>Felipe</t>
        </is>
      </c>
      <c r="H441" s="32" t="inlineStr">
        <is>
          <t>Bravo</t>
        </is>
      </c>
      <c r="I441" s="32" t="inlineStr">
        <is>
          <t>Busta</t>
        </is>
      </c>
      <c r="J441" s="16" t="inlineStr">
        <is>
          <t>NO</t>
        </is>
      </c>
      <c r="K441" s="32" t="inlineStr">
        <is>
          <t>Gerente General METRO</t>
        </is>
      </c>
      <c r="L441" s="20" t="n"/>
      <c r="M441" s="21" t="inlineStr">
        <is>
          <t>LATERAL</t>
        </is>
      </c>
      <c r="N441" s="21">
        <f>IF(AND(UPPER($M441)="VIP",UPPER($J441)&lt;&gt;"NO",$F441&lt;&gt;""),"SI","NO")</f>
        <v/>
      </c>
      <c r="O441" s="21">
        <f>IF(UPPER($J441)="SI","🟢",IF(UPPER($J441)="NO","🔴","🟡"))</f>
        <v/>
      </c>
      <c r="P441" s="21" t="inlineStr"/>
    </row>
    <row r="442" ht="18" customHeight="1">
      <c r="A442" s="17">
        <f>IF(COUNTA(C442:K442)=0,"",ROW()-1)</f>
        <v/>
      </c>
      <c r="B442" s="17">
        <f>IF($F442&lt;&gt;"",$A442,"")</f>
        <v/>
      </c>
      <c r="C442" s="32" t="inlineStr">
        <is>
          <t xml:space="preserve">INVITADOS ASMAR </t>
        </is>
      </c>
      <c r="D442" s="32" t="n"/>
      <c r="E442" s="33">
        <f>IF(UPPER($J442)="NO","",$M442)</f>
        <v/>
      </c>
      <c r="F442" s="20" t="inlineStr">
        <is>
          <t>Terrazas Michell, Rodrigo</t>
        </is>
      </c>
      <c r="G442" s="32" t="inlineStr">
        <is>
          <t>Rodrigo</t>
        </is>
      </c>
      <c r="H442" s="32" t="inlineStr">
        <is>
          <t>Terrazas</t>
        </is>
      </c>
      <c r="I442" s="32" t="inlineStr">
        <is>
          <t>Michell</t>
        </is>
      </c>
      <c r="J442" s="11" t="inlineStr">
        <is>
          <t>SI</t>
        </is>
      </c>
      <c r="K442" s="32" t="inlineStr">
        <is>
          <t>Gerente de Ingeniería METRO</t>
        </is>
      </c>
      <c r="L442" s="20" t="n"/>
      <c r="M442" s="21" t="inlineStr">
        <is>
          <t>LATERAL VIP</t>
        </is>
      </c>
      <c r="N442" s="21">
        <f>IF(AND(UPPER($M442)="VIP",UPPER($J442)&lt;&gt;"NO",$F442&lt;&gt;""),"SI","NO")</f>
        <v/>
      </c>
      <c r="O442" s="21">
        <f>IF(UPPER($J442)="SI","🟢",IF(UPPER($J442)="NO","🔴","🟡"))</f>
        <v/>
      </c>
      <c r="P442" s="21" t="inlineStr"/>
    </row>
    <row r="443" ht="18" customHeight="1">
      <c r="A443" s="17">
        <f>IF(COUNTA(C443:K443)=0,"",ROW()-1)</f>
        <v/>
      </c>
      <c r="B443" s="17">
        <f>IF($F443&lt;&gt;"",$A443,"")</f>
        <v/>
      </c>
      <c r="C443" s="20" t="inlineStr">
        <is>
          <t xml:space="preserve">INVITADOS ASMAR </t>
        </is>
      </c>
      <c r="D443" s="20" t="inlineStr">
        <is>
          <t>Rector</t>
        </is>
      </c>
      <c r="E443" s="21">
        <f>IF(UPPER($J443)="NO","",$M443)</f>
        <v/>
      </c>
      <c r="F443" s="20" t="inlineStr">
        <is>
          <t>Claude Bourdel, Jorge</t>
        </is>
      </c>
      <c r="G443" s="20" t="inlineStr">
        <is>
          <t>Jorge</t>
        </is>
      </c>
      <c r="H443" s="20" t="inlineStr">
        <is>
          <t>Claude</t>
        </is>
      </c>
      <c r="I443" s="20" t="inlineStr">
        <is>
          <t>Bourdel</t>
        </is>
      </c>
      <c r="J443" s="16" t="inlineStr">
        <is>
          <t>NO</t>
        </is>
      </c>
      <c r="K443" s="20" t="inlineStr">
        <is>
          <t>Presidente Directorio EFE</t>
        </is>
      </c>
      <c r="L443" s="20" t="n"/>
      <c r="M443" s="21" t="inlineStr">
        <is>
          <t>VIP</t>
        </is>
      </c>
      <c r="N443" s="21">
        <f>IF(AND(UPPER($M443)="VIP",UPPER($J443)&lt;&gt;"NO",$F443&lt;&gt;""),"SI","NO")</f>
        <v/>
      </c>
      <c r="O443" s="21">
        <f>IF(UPPER($J443)="SI","🟢",IF(UPPER($J443)="NO","🔴","🟡"))</f>
        <v/>
      </c>
      <c r="P443" s="21" t="inlineStr"/>
    </row>
    <row r="444" ht="18" customHeight="1">
      <c r="A444" s="17">
        <f>IF(COUNTA(C444:K444)=0,"",ROW()-1)</f>
        <v/>
      </c>
      <c r="B444" s="17">
        <f>IF($F444&lt;&gt;"",$A444,"")</f>
        <v/>
      </c>
      <c r="C444" s="20" t="inlineStr">
        <is>
          <t xml:space="preserve">INVITADOS ASMAR </t>
        </is>
      </c>
      <c r="D444" s="20" t="inlineStr">
        <is>
          <t>Rector</t>
        </is>
      </c>
      <c r="E444" s="21">
        <f>IF(UPPER($J444)="NO","",$M444)</f>
        <v/>
      </c>
      <c r="F444" s="20" t="inlineStr">
        <is>
          <t>Sabag Villalobos, Jorge</t>
        </is>
      </c>
      <c r="G444" s="20" t="inlineStr">
        <is>
          <t>Jorge</t>
        </is>
      </c>
      <c r="H444" s="20" t="inlineStr">
        <is>
          <t>Sabag</t>
        </is>
      </c>
      <c r="I444" s="20" t="inlineStr">
        <is>
          <t>Villalobos</t>
        </is>
      </c>
      <c r="J444" s="15" t="inlineStr">
        <is>
          <t>PENDIENTE</t>
        </is>
      </c>
      <c r="K444" s="20" t="inlineStr">
        <is>
          <t>Presidente Directorio EFE Sur</t>
        </is>
      </c>
      <c r="L444" s="20" t="n"/>
      <c r="M444" s="21" t="inlineStr">
        <is>
          <t>VIP</t>
        </is>
      </c>
      <c r="N444" s="21">
        <f>IF(AND(UPPER($M444)="VIP",UPPER($J444)&lt;&gt;"NO",$F444&lt;&gt;""),"SI","NO")</f>
        <v/>
      </c>
      <c r="O444" s="21">
        <f>IF(UPPER($J444)="SI","🟢",IF(UPPER($J444)="NO","🔴","🟡"))</f>
        <v/>
      </c>
      <c r="P444" s="21" t="inlineStr">
        <is>
          <t>PENDIENTE POR ASIGNAR</t>
        </is>
      </c>
    </row>
    <row r="445" ht="18" customHeight="1">
      <c r="A445" s="17">
        <f>IF(COUNTA(C445:K445)=0,"",ROW()-1)</f>
        <v/>
      </c>
      <c r="B445" s="17">
        <f>IF($F445&lt;&gt;"",$A445,"")</f>
        <v/>
      </c>
      <c r="C445" s="20" t="inlineStr">
        <is>
          <t xml:space="preserve">INVITADOS ASMAR </t>
        </is>
      </c>
      <c r="D445" s="20" t="n"/>
      <c r="E445" s="21">
        <f>IF(UPPER($J445)="NO","",$M445)</f>
        <v/>
      </c>
      <c r="F445" s="20" t="inlineStr">
        <is>
          <t>Solorza Estevez, José</t>
        </is>
      </c>
      <c r="G445" s="20" t="inlineStr">
        <is>
          <t>José</t>
        </is>
      </c>
      <c r="H445" s="20" t="inlineStr">
        <is>
          <t>Solorza</t>
        </is>
      </c>
      <c r="I445" s="20" t="inlineStr">
        <is>
          <t>Estevez</t>
        </is>
      </c>
      <c r="J445" s="16" t="inlineStr">
        <is>
          <t>NO</t>
        </is>
      </c>
      <c r="K445" s="20" t="inlineStr">
        <is>
          <t>Gerente General EFE</t>
        </is>
      </c>
      <c r="L445" s="20" t="n"/>
      <c r="M445" s="21" t="inlineStr">
        <is>
          <t>LATERAL</t>
        </is>
      </c>
      <c r="N445" s="21">
        <f>IF(AND(UPPER($M445)="VIP",UPPER($J445)&lt;&gt;"NO",$F445&lt;&gt;""),"SI","NO")</f>
        <v/>
      </c>
      <c r="O445" s="21">
        <f>IF(UPPER($J445)="SI","🟢",IF(UPPER($J445)="NO","🔴","🟡"))</f>
        <v/>
      </c>
      <c r="P445" s="21" t="inlineStr"/>
    </row>
    <row r="446" ht="18" customHeight="1">
      <c r="A446" s="17">
        <f>IF(COUNTA(C446:K446)=0,"",ROW()-1)</f>
        <v/>
      </c>
      <c r="B446" s="17">
        <f>IF($F446&lt;&gt;"",$A446,"")</f>
        <v/>
      </c>
      <c r="C446" s="20" t="inlineStr">
        <is>
          <t xml:space="preserve">INVITADOS ASMAR </t>
        </is>
      </c>
      <c r="D446" s="20" t="n"/>
      <c r="E446" s="21">
        <f>IF(UPPER($J446)="NO","",$M446)</f>
        <v/>
      </c>
      <c r="F446" s="20" t="inlineStr">
        <is>
          <t>Urzúa , Miguel</t>
        </is>
      </c>
      <c r="G446" s="20" t="inlineStr">
        <is>
          <t>Miguel</t>
        </is>
      </c>
      <c r="H446" s="20" t="inlineStr">
        <is>
          <t>Urzúa</t>
        </is>
      </c>
      <c r="I446" s="20" t="n"/>
      <c r="J446" s="11" t="inlineStr">
        <is>
          <t>SI</t>
        </is>
      </c>
      <c r="K446" s="20" t="inlineStr">
        <is>
          <t>Gerente de Infraestructura EFE</t>
        </is>
      </c>
      <c r="L446" s="20" t="n"/>
      <c r="M446" s="21" t="inlineStr">
        <is>
          <t>LATERAL VIP</t>
        </is>
      </c>
      <c r="N446" s="21">
        <f>IF(AND(UPPER($M446)="VIP",UPPER($J446)&lt;&gt;"NO",$F446&lt;&gt;""),"SI","NO")</f>
        <v/>
      </c>
      <c r="O446" s="21">
        <f>IF(UPPER($J446)="SI","🟢",IF(UPPER($J446)="NO","🔴","🟡"))</f>
        <v/>
      </c>
      <c r="P446" s="21" t="inlineStr"/>
    </row>
    <row r="447" ht="18" customHeight="1">
      <c r="A447" s="17">
        <f>IF(COUNTA(C447:K447)=0,"",ROW()-1)</f>
        <v/>
      </c>
      <c r="B447" s="17">
        <f>IF($F447&lt;&gt;"",$A447,"")</f>
        <v/>
      </c>
      <c r="C447" s="32" t="inlineStr">
        <is>
          <t xml:space="preserve">INVITADOS ASMAR </t>
        </is>
      </c>
      <c r="D447" s="32" t="n"/>
      <c r="E447" s="33">
        <f>IF(UPPER($J447)="NO","",$M447)</f>
        <v/>
      </c>
      <c r="F447" s="20" t="inlineStr">
        <is>
          <t>Salas , Juan Pablo</t>
        </is>
      </c>
      <c r="G447" s="32" t="inlineStr">
        <is>
          <t>Juan Pablo</t>
        </is>
      </c>
      <c r="H447" s="32" t="inlineStr">
        <is>
          <t>Salas</t>
        </is>
      </c>
      <c r="I447" s="32" t="n"/>
      <c r="J447" s="15" t="inlineStr">
        <is>
          <t>PENDIENTE</t>
        </is>
      </c>
      <c r="K447" s="32" t="inlineStr">
        <is>
          <t>Gerente General Astillero ASCON Socio fundador</t>
        </is>
      </c>
      <c r="L447" s="20" t="n"/>
      <c r="M447" s="21" t="inlineStr">
        <is>
          <t>LATERAL</t>
        </is>
      </c>
      <c r="N447" s="21">
        <f>IF(AND(UPPER($M447)="VIP",UPPER($J447)&lt;&gt;"NO",$F447&lt;&gt;""),"SI","NO")</f>
        <v/>
      </c>
      <c r="O447" s="21">
        <f>IF(UPPER($J447)="SI","🟢",IF(UPPER($J447)="NO","🔴","🟡"))</f>
        <v/>
      </c>
      <c r="P447" s="21" t="inlineStr"/>
    </row>
    <row r="448" ht="18" customHeight="1">
      <c r="A448" s="17">
        <f>IF(COUNTA(C448:K448)=0,"",ROW()-1)</f>
        <v/>
      </c>
      <c r="B448" s="17">
        <f>IF($F448&lt;&gt;"",$A448,"")</f>
        <v/>
      </c>
      <c r="C448" s="32" t="inlineStr">
        <is>
          <t xml:space="preserve">INVITADOS ASMAR </t>
        </is>
      </c>
      <c r="D448" s="32" t="n"/>
      <c r="E448" s="33">
        <f>IF(UPPER($J448)="NO","",$M448)</f>
        <v/>
      </c>
      <c r="F448" s="20" t="inlineStr">
        <is>
          <t>Aravena , Manuel</t>
        </is>
      </c>
      <c r="G448" s="32" t="inlineStr">
        <is>
          <t>Manuel</t>
        </is>
      </c>
      <c r="H448" s="32" t="inlineStr">
        <is>
          <t>Aravena</t>
        </is>
      </c>
      <c r="I448" s="32" t="n"/>
      <c r="J448" s="15" t="inlineStr">
        <is>
          <t>PENDIENTE</t>
        </is>
      </c>
      <c r="K448" s="32" t="inlineStr">
        <is>
          <t xml:space="preserve">Socio fundador Astillero ASCON </t>
        </is>
      </c>
      <c r="L448" s="20" t="n"/>
      <c r="M448" s="21" t="inlineStr">
        <is>
          <t>LATERAL</t>
        </is>
      </c>
      <c r="N448" s="21">
        <f>IF(AND(UPPER($M448)="VIP",UPPER($J448)&lt;&gt;"NO",$F448&lt;&gt;""),"SI","NO")</f>
        <v/>
      </c>
      <c r="O448" s="21">
        <f>IF(UPPER($J448)="SI","🟢",IF(UPPER($J448)="NO","🔴","🟡"))</f>
        <v/>
      </c>
      <c r="P448" s="21" t="inlineStr"/>
    </row>
    <row r="449" ht="18" customHeight="1">
      <c r="A449" s="17">
        <f>IF(COUNTA(C449:K449)=0,"",ROW()-1)</f>
        <v/>
      </c>
      <c r="B449" s="17">
        <f>IF($F449&lt;&gt;"",$A449,"")</f>
        <v/>
      </c>
      <c r="C449" s="20" t="inlineStr">
        <is>
          <t xml:space="preserve">INVITADOS ASMAR </t>
        </is>
      </c>
      <c r="D449" s="20" t="inlineStr">
        <is>
          <t>Señora</t>
        </is>
      </c>
      <c r="E449" s="21">
        <f>IF(UPPER($J449)="NO","",$M449)</f>
        <v/>
      </c>
      <c r="F449" s="20" t="inlineStr">
        <is>
          <t>Gavilán Ortiz, Milka</t>
        </is>
      </c>
      <c r="G449" s="20" t="inlineStr">
        <is>
          <t>Milka</t>
        </is>
      </c>
      <c r="H449" s="20" t="inlineStr">
        <is>
          <t>Gavilán</t>
        </is>
      </c>
      <c r="I449" s="20" t="inlineStr">
        <is>
          <t>Ortiz</t>
        </is>
      </c>
      <c r="J449" s="11" t="inlineStr">
        <is>
          <t>SI</t>
        </is>
      </c>
      <c r="K449" s="20" t="inlineStr">
        <is>
          <t>Comité CORFO - Presidenta Sindicato ASMAR</t>
        </is>
      </c>
      <c r="L449" s="20" t="n"/>
      <c r="M449" s="21" t="inlineStr">
        <is>
          <t>VIP</t>
        </is>
      </c>
      <c r="N449" s="21">
        <f>IF(AND(UPPER($M449)="VIP",UPPER($J449)&lt;&gt;"NO",$F449&lt;&gt;""),"SI","NO")</f>
        <v/>
      </c>
      <c r="O449" s="21">
        <f>IF(UPPER($J449)="SI","🟢",IF(UPPER($J449)="NO","🔴","🟡"))</f>
        <v/>
      </c>
      <c r="P449" s="21" t="inlineStr">
        <is>
          <t>PENDIENTE POR ASIGNAR</t>
        </is>
      </c>
    </row>
    <row r="450" ht="18" customHeight="1">
      <c r="A450" s="17">
        <f>IF(COUNTA(C450:K450)=0,"",ROW()-1)</f>
        <v/>
      </c>
      <c r="B450" s="17">
        <f>IF($F450&lt;&gt;"",$A450,"")</f>
        <v/>
      </c>
      <c r="C450" s="20" t="inlineStr">
        <is>
          <t xml:space="preserve">INVITADOS ASMAR </t>
        </is>
      </c>
      <c r="D450" s="20" t="inlineStr">
        <is>
          <t>Presidente</t>
        </is>
      </c>
      <c r="E450" s="21">
        <f>IF(UPPER($J450)="NO","",$M450)</f>
        <v/>
      </c>
      <c r="F450" s="20" t="inlineStr">
        <is>
          <t>Fuica Berger, Andrés</t>
        </is>
      </c>
      <c r="G450" s="20" t="inlineStr">
        <is>
          <t>Andrés</t>
        </is>
      </c>
      <c r="H450" s="20" t="inlineStr">
        <is>
          <t>Fuica</t>
        </is>
      </c>
      <c r="I450" s="20" t="inlineStr">
        <is>
          <t>Berger</t>
        </is>
      </c>
      <c r="J450" s="16" t="inlineStr">
        <is>
          <t>NO</t>
        </is>
      </c>
      <c r="K450" s="32" t="inlineStr">
        <is>
          <t>Jefe de Gabinete - Vicepresidente Ejecutivo CORFO</t>
        </is>
      </c>
      <c r="L450" s="20" t="n"/>
      <c r="M450" s="21" t="n"/>
      <c r="N450" s="21">
        <f>IF(AND(UPPER($M450)="VIP",UPPER($J450)&lt;&gt;"NO",$F450&lt;&gt;""),"SI","NO")</f>
        <v/>
      </c>
      <c r="O450" s="21">
        <f>IF(UPPER($J450)="SI","🟢",IF(UPPER($J450)="NO","🔴","🟡"))</f>
        <v/>
      </c>
      <c r="P450" s="21" t="inlineStr"/>
    </row>
    <row r="451" ht="18" customHeight="1">
      <c r="A451" s="17">
        <f>IF(COUNTA(C451:K451)=0,"",ROW()-1)</f>
        <v/>
      </c>
      <c r="B451" s="17">
        <f>IF($F451&lt;&gt;"",$A451,"")</f>
        <v/>
      </c>
      <c r="C451" s="20" t="inlineStr">
        <is>
          <t xml:space="preserve">INVITADOS ASMAR </t>
        </is>
      </c>
      <c r="D451" s="20" t="n"/>
      <c r="E451" s="21">
        <f>IF(UPPER($J451)="NO","",$M451)</f>
        <v/>
      </c>
      <c r="F451" s="20" t="inlineStr">
        <is>
          <t>Cifuentes Espinoza, Héctor</t>
        </is>
      </c>
      <c r="G451" s="20" t="inlineStr">
        <is>
          <t>Héctor</t>
        </is>
      </c>
      <c r="H451" s="20" t="inlineStr">
        <is>
          <t>Cifuentes</t>
        </is>
      </c>
      <c r="I451" s="20" t="inlineStr">
        <is>
          <t>Espinoza</t>
        </is>
      </c>
      <c r="J451" s="11" t="inlineStr">
        <is>
          <t>SI</t>
        </is>
      </c>
      <c r="K451" s="20" t="inlineStr">
        <is>
          <t>Asesor Técnico Comité CORFO</t>
        </is>
      </c>
      <c r="L451" s="20" t="n"/>
      <c r="M451" s="21" t="inlineStr">
        <is>
          <t>LATERAL VIP</t>
        </is>
      </c>
      <c r="N451" s="21">
        <f>IF(AND(UPPER($M451)="VIP",UPPER($J451)&lt;&gt;"NO",$F451&lt;&gt;""),"SI","NO")</f>
        <v/>
      </c>
      <c r="O451" s="21">
        <f>IF(UPPER($J451)="SI","🟢",IF(UPPER($J451)="NO","🔴","🟡"))</f>
        <v/>
      </c>
      <c r="P451" s="21" t="inlineStr"/>
    </row>
    <row r="452" ht="18" customHeight="1">
      <c r="A452" s="17">
        <f>IF(COUNTA(C452:K452)=0,"",ROW()-1)</f>
        <v/>
      </c>
      <c r="B452" s="17">
        <f>IF($F452&lt;&gt;"",$A452,"")</f>
        <v/>
      </c>
      <c r="C452" s="20" t="inlineStr">
        <is>
          <t xml:space="preserve">INVITADOS ASMAR </t>
        </is>
      </c>
      <c r="D452" s="20" t="inlineStr">
        <is>
          <t>Teniente Primero</t>
        </is>
      </c>
      <c r="E452" s="21">
        <f>IF(UPPER($J452)="NO","",$M452)</f>
        <v/>
      </c>
      <c r="F452" s="20" t="inlineStr">
        <is>
          <t>Lema Medina, Francisca</t>
        </is>
      </c>
      <c r="G452" s="20" t="inlineStr">
        <is>
          <t>Francisca</t>
        </is>
      </c>
      <c r="H452" s="20" t="inlineStr">
        <is>
          <t>Lema</t>
        </is>
      </c>
      <c r="I452" s="20" t="inlineStr">
        <is>
          <t>Medina</t>
        </is>
      </c>
      <c r="J452" s="11" t="inlineStr">
        <is>
          <t>SI</t>
        </is>
      </c>
      <c r="K452" s="32" t="inlineStr">
        <is>
          <t>Oficial Enlace de Comité CORFO</t>
        </is>
      </c>
      <c r="L452" s="20" t="n"/>
      <c r="M452" s="21" t="inlineStr">
        <is>
          <t>LATERAL VIP</t>
        </is>
      </c>
      <c r="N452" s="21">
        <f>IF(AND(UPPER($M452)="VIP",UPPER($J452)&lt;&gt;"NO",$F452&lt;&gt;""),"SI","NO")</f>
        <v/>
      </c>
      <c r="O452" s="21">
        <f>IF(UPPER($J452)="SI","🟢",IF(UPPER($J452)="NO","🔴","🟡"))</f>
        <v/>
      </c>
      <c r="P452" s="21" t="inlineStr"/>
    </row>
    <row r="453" ht="18" customHeight="1">
      <c r="A453" s="17">
        <f>IF(COUNTA(C453:K453)=0,"",ROW()-1)</f>
        <v/>
      </c>
      <c r="B453" s="17">
        <f>IF($F453&lt;&gt;"",$A453,"")</f>
        <v/>
      </c>
      <c r="C453" s="32" t="inlineStr">
        <is>
          <t xml:space="preserve">INVITADOS ASMAR </t>
        </is>
      </c>
      <c r="D453" s="32" t="n"/>
      <c r="E453" s="33">
        <f>IF(UPPER($J453)="NO","",$M453)</f>
        <v/>
      </c>
      <c r="F453" s="20" t="inlineStr">
        <is>
          <t>Pacheco , Jorge</t>
        </is>
      </c>
      <c r="G453" s="32" t="inlineStr">
        <is>
          <t>Jorge</t>
        </is>
      </c>
      <c r="H453" s="32" t="inlineStr">
        <is>
          <t>Pacheco</t>
        </is>
      </c>
      <c r="I453" s="32" t="n"/>
      <c r="J453" s="16" t="inlineStr">
        <is>
          <t>NO</t>
        </is>
      </c>
      <c r="K453" s="32" t="inlineStr">
        <is>
          <t>COMPAS MARINE</t>
        </is>
      </c>
      <c r="L453" s="20" t="n"/>
      <c r="M453" s="21" t="n"/>
      <c r="N453" s="21">
        <f>IF(AND(UPPER($M453)="VIP",UPPER($J453)&lt;&gt;"NO",$F453&lt;&gt;""),"SI","NO")</f>
        <v/>
      </c>
      <c r="O453" s="21">
        <f>IF(UPPER($J453)="SI","🟢",IF(UPPER($J453)="NO","🔴","🟡"))</f>
        <v/>
      </c>
      <c r="P453" s="21" t="inlineStr"/>
    </row>
    <row r="454" ht="18" customHeight="1">
      <c r="A454" s="17">
        <f>IF(COUNTA(C454:K454)=0,"",ROW()-1)</f>
        <v/>
      </c>
      <c r="B454" s="17">
        <f>IF($F454&lt;&gt;"",$A454,"")</f>
        <v/>
      </c>
      <c r="C454" s="32" t="inlineStr">
        <is>
          <t xml:space="preserve">INVITADOS ASMAR </t>
        </is>
      </c>
      <c r="D454" s="32" t="n"/>
      <c r="E454" s="33">
        <f>IF(UPPER($J454)="NO","",$M454)</f>
        <v/>
      </c>
      <c r="F454" s="20" t="inlineStr">
        <is>
          <t>Vargas Covarrubias, Carlos</t>
        </is>
      </c>
      <c r="G454" s="32" t="inlineStr">
        <is>
          <t>Carlos</t>
        </is>
      </c>
      <c r="H454" s="32" t="inlineStr">
        <is>
          <t>Vargas</t>
        </is>
      </c>
      <c r="I454" s="32" t="inlineStr">
        <is>
          <t>Covarrubias</t>
        </is>
      </c>
      <c r="J454" s="11" t="inlineStr">
        <is>
          <t>SI</t>
        </is>
      </c>
      <c r="K454" s="32" t="inlineStr">
        <is>
          <t>Gerente Corporativo COMPAS MARINE</t>
        </is>
      </c>
      <c r="L454" s="20" t="n"/>
      <c r="M454" s="21" t="inlineStr">
        <is>
          <t>LATERAL VIP</t>
        </is>
      </c>
      <c r="N454" s="21">
        <f>IF(AND(UPPER($M454)="VIP",UPPER($J454)&lt;&gt;"NO",$F454&lt;&gt;""),"SI","NO")</f>
        <v/>
      </c>
      <c r="O454" s="21">
        <f>IF(UPPER($J454)="SI","🟢",IF(UPPER($J454)="NO","🔴","🟡"))</f>
        <v/>
      </c>
      <c r="P454" s="21" t="inlineStr"/>
    </row>
    <row r="455" ht="18" customHeight="1">
      <c r="A455" s="17">
        <f>IF(COUNTA(C455:K455)=0,"",ROW()-1)</f>
        <v/>
      </c>
      <c r="B455" s="17">
        <f>IF($F455&lt;&gt;"",$A455,"")</f>
        <v/>
      </c>
      <c r="C455" s="32" t="inlineStr">
        <is>
          <t xml:space="preserve">INVITADOS ASMAR </t>
        </is>
      </c>
      <c r="D455" s="32" t="inlineStr">
        <is>
          <t>Teniente segundo RN</t>
        </is>
      </c>
      <c r="E455" s="33">
        <f>IF(UPPER($J455)="NO","",$M455)</f>
        <v/>
      </c>
      <c r="F455" s="20" t="n"/>
      <c r="G455" s="32" t="inlineStr">
        <is>
          <t>Pía</t>
        </is>
      </c>
      <c r="H455" s="32" t="inlineStr">
        <is>
          <t>Villanueva</t>
        </is>
      </c>
      <c r="I455" s="32" t="inlineStr">
        <is>
          <t>Bianchini</t>
        </is>
      </c>
      <c r="J455" s="11" t="inlineStr">
        <is>
          <t>PENDIENTE</t>
        </is>
      </c>
      <c r="K455" s="32" t="inlineStr">
        <is>
          <t>Cientifica Universidad de Chile</t>
        </is>
      </c>
      <c r="L455" s="20" t="n"/>
      <c r="M455" s="21" t="n"/>
      <c r="N455" s="21">
        <f>IF(AND(UPPER($M455)="VIP",UPPER($J455)&lt;&gt;"NO",$F455&lt;&gt;""),"SI","NO")</f>
        <v/>
      </c>
      <c r="O455" s="21">
        <f>IF(UPPER($J455)="SI","🟢",IF(UPPER($J455)="NO","🔴","🟡"))</f>
        <v/>
      </c>
      <c r="P455" s="21" t="inlineStr"/>
    </row>
    <row r="456" ht="18" customHeight="1">
      <c r="A456" s="17">
        <f>IF(COUNTA(C456:K456)=0,"",ROW()-1)</f>
        <v/>
      </c>
      <c r="B456" s="17">
        <f>IF($F456&lt;&gt;"",$A456,"")</f>
        <v/>
      </c>
      <c r="C456" s="20" t="inlineStr">
        <is>
          <t xml:space="preserve">INVITADOS ASMAR </t>
        </is>
      </c>
      <c r="D456" s="20" t="n"/>
      <c r="E456" s="21">
        <f>IF(UPPER($J456)="NO","",$M456)</f>
        <v/>
      </c>
      <c r="F456" s="20" t="inlineStr">
        <is>
          <t>Siebert Cristi, Luis Ernesto</t>
        </is>
      </c>
      <c r="G456" s="20" t="inlineStr">
        <is>
          <t>Luis Ernesto</t>
        </is>
      </c>
      <c r="H456" s="20" t="inlineStr">
        <is>
          <t>Siebert</t>
        </is>
      </c>
      <c r="I456" s="20" t="inlineStr">
        <is>
          <t>Cristi</t>
        </is>
      </c>
      <c r="J456" s="11" t="inlineStr">
        <is>
          <t>SI</t>
        </is>
      </c>
      <c r="K456" s="20" t="inlineStr">
        <is>
          <t>Ex Gerente de Construcción Naval (T)</t>
        </is>
      </c>
      <c r="L456" s="20" t="n"/>
      <c r="M456" s="21" t="inlineStr">
        <is>
          <t>LATERAL VIP</t>
        </is>
      </c>
      <c r="N456" s="21">
        <f>IF(AND(UPPER($M456)="VIP",UPPER($J456)&lt;&gt;"NO",$F456&lt;&gt;""),"SI","NO")</f>
        <v/>
      </c>
      <c r="O456" s="21">
        <f>IF(UPPER($J456)="SI","🟢",IF(UPPER($J456)="NO","🔴","🟡"))</f>
        <v/>
      </c>
      <c r="P456" s="21" t="inlineStr"/>
    </row>
    <row r="457" ht="18" customHeight="1">
      <c r="A457" s="17">
        <f>IF(COUNTA(C457:K457)=0,"",ROW()-1)</f>
        <v/>
      </c>
      <c r="B457" s="17">
        <f>IF($F457&lt;&gt;"",$A457,"")</f>
        <v/>
      </c>
      <c r="C457" s="20" t="inlineStr">
        <is>
          <t xml:space="preserve">INVITADOS ASMAR </t>
        </is>
      </c>
      <c r="D457" s="20" t="n"/>
      <c r="E457" s="21">
        <f>IF(UPPER($J457)="NO","",$M457)</f>
        <v/>
      </c>
      <c r="F457" s="20" t="inlineStr">
        <is>
          <t>Roepke Riveros, Reinaldo</t>
        </is>
      </c>
      <c r="G457" s="20" t="inlineStr">
        <is>
          <t>Reinaldo</t>
        </is>
      </c>
      <c r="H457" s="20" t="inlineStr">
        <is>
          <t>Roepke</t>
        </is>
      </c>
      <c r="I457" s="20" t="inlineStr">
        <is>
          <t>Riveros</t>
        </is>
      </c>
      <c r="J457" s="15" t="inlineStr">
        <is>
          <t>PENDIENTE</t>
        </is>
      </c>
      <c r="K457" s="20" t="inlineStr">
        <is>
          <t>Ex Gerente Comercial Mercantes ASMAR(T)</t>
        </is>
      </c>
      <c r="L457" s="20" t="n"/>
      <c r="M457" s="21" t="inlineStr">
        <is>
          <t>LATERAL</t>
        </is>
      </c>
      <c r="N457" s="21">
        <f>IF(AND(UPPER($M457)="VIP",UPPER($J457)&lt;&gt;"NO",$F457&lt;&gt;""),"SI","NO")</f>
        <v/>
      </c>
      <c r="O457" s="21">
        <f>IF(UPPER($J457)="SI","🟢",IF(UPPER($J457)="NO","🔴","🟡"))</f>
        <v/>
      </c>
      <c r="P457" s="21" t="inlineStr"/>
    </row>
    <row r="458" ht="18" customHeight="1">
      <c r="A458" s="17">
        <f>IF(COUNTA(C458:K458)=0,"",ROW()-1)</f>
        <v/>
      </c>
      <c r="B458" s="17">
        <f>IF($F458&lt;&gt;"",$A458,"")</f>
        <v/>
      </c>
      <c r="C458" s="20" t="inlineStr">
        <is>
          <t xml:space="preserve">INVITADOS ASMAR </t>
        </is>
      </c>
      <c r="D458" s="20" t="n"/>
      <c r="E458" s="21">
        <f>IF(UPPER($J458)="NO","",$M458)</f>
        <v/>
      </c>
      <c r="F458" s="20" t="inlineStr">
        <is>
          <t>Buzeta Espinosa, Jorge</t>
        </is>
      </c>
      <c r="G458" s="20" t="inlineStr">
        <is>
          <t>Jorge</t>
        </is>
      </c>
      <c r="H458" s="20" t="inlineStr">
        <is>
          <t>Buzeta</t>
        </is>
      </c>
      <c r="I458" s="20" t="inlineStr">
        <is>
          <t>Espinosa</t>
        </is>
      </c>
      <c r="J458" s="15" t="inlineStr">
        <is>
          <t>PENDIENTE</t>
        </is>
      </c>
      <c r="K458" s="20" t="inlineStr">
        <is>
          <t>Ex Gerente Comercial Armada ASMAR(T)</t>
        </is>
      </c>
      <c r="L458" s="20" t="n"/>
      <c r="M458" s="21" t="inlineStr">
        <is>
          <t>LATERAL</t>
        </is>
      </c>
      <c r="N458" s="21">
        <f>IF(AND(UPPER($M458)="VIP",UPPER($J458)&lt;&gt;"NO",$F458&lt;&gt;""),"SI","NO")</f>
        <v/>
      </c>
      <c r="O458" s="21">
        <f>IF(UPPER($J458)="SI","🟢",IF(UPPER($J458)="NO","🔴","🟡"))</f>
        <v/>
      </c>
      <c r="P458" s="21" t="inlineStr"/>
    </row>
    <row r="459" ht="18" customHeight="1">
      <c r="A459" s="17">
        <f>IF(COUNTA(C459:K459)=0,"",ROW()-1)</f>
        <v/>
      </c>
      <c r="B459" s="17">
        <f>IF($F459&lt;&gt;"",$A459,"")</f>
        <v/>
      </c>
      <c r="C459" s="20" t="inlineStr">
        <is>
          <t xml:space="preserve">INVITADOS ASMAR </t>
        </is>
      </c>
      <c r="D459" s="20" t="inlineStr">
        <is>
          <t>Contraalmirante</t>
        </is>
      </c>
      <c r="E459" s="21">
        <f>IF(UPPER($J459)="NO","",$M459)</f>
        <v/>
      </c>
      <c r="F459" s="20" t="inlineStr">
        <is>
          <t>Varela Jenschke, Joaquin</t>
        </is>
      </c>
      <c r="G459" s="20" t="inlineStr">
        <is>
          <t>Joaquin</t>
        </is>
      </c>
      <c r="H459" s="20" t="inlineStr">
        <is>
          <t xml:space="preserve">Varela </t>
        </is>
      </c>
      <c r="I459" s="20" t="inlineStr">
        <is>
          <t>Jenschke</t>
        </is>
      </c>
      <c r="J459" s="11" t="inlineStr">
        <is>
          <t>SI</t>
        </is>
      </c>
      <c r="K459" s="20" t="inlineStr">
        <is>
          <t>Ex Gerente Corporativo de Construcción Naval</t>
        </is>
      </c>
      <c r="L459" s="20" t="n"/>
      <c r="M459" s="21" t="inlineStr">
        <is>
          <t>LATERAL VIP</t>
        </is>
      </c>
      <c r="N459" s="21">
        <f>IF(AND(UPPER($M459)="VIP",UPPER($J459)&lt;&gt;"NO",$F459&lt;&gt;""),"SI","NO")</f>
        <v/>
      </c>
      <c r="O459" s="21">
        <f>IF(UPPER($J459)="SI","🟢",IF(UPPER($J459)="NO","🔴","🟡"))</f>
        <v/>
      </c>
      <c r="P459" s="21" t="inlineStr"/>
    </row>
    <row r="460" ht="18" customHeight="1">
      <c r="A460" s="17">
        <f>IF(COUNTA(C460:K460)=0,"",ROW()-1)</f>
        <v/>
      </c>
      <c r="B460" s="17">
        <f>IF($F460&lt;&gt;"",$A460,"")</f>
        <v/>
      </c>
      <c r="C460" s="32" t="inlineStr">
        <is>
          <t xml:space="preserve">INVITADOS ASMAR </t>
        </is>
      </c>
      <c r="D460" s="32" t="n"/>
      <c r="E460" s="33">
        <f>IF(UPPER($J460)="NO","",$M460)</f>
        <v/>
      </c>
      <c r="F460" s="20" t="inlineStr">
        <is>
          <t>Silva , Rodrigo</t>
        </is>
      </c>
      <c r="G460" s="32" t="inlineStr">
        <is>
          <t>Rodrigo</t>
        </is>
      </c>
      <c r="H460" s="32" t="inlineStr">
        <is>
          <t>Silva</t>
        </is>
      </c>
      <c r="I460" s="32" t="n"/>
      <c r="J460" s="11" t="inlineStr">
        <is>
          <t>SI</t>
        </is>
      </c>
      <c r="K460" s="32" t="inlineStr">
        <is>
          <t>Gerente General COOPEUCH</t>
        </is>
      </c>
      <c r="L460" s="20" t="n"/>
      <c r="M460" s="21" t="inlineStr">
        <is>
          <t>VIP</t>
        </is>
      </c>
      <c r="N460" s="21">
        <f>IF(AND(UPPER($M460)="VIP",UPPER($J460)&lt;&gt;"NO",$F460&lt;&gt;""),"SI","NO")</f>
        <v/>
      </c>
      <c r="O460" s="21">
        <f>IF(UPPER($J460)="SI","🟢",IF(UPPER($J460)="NO","🔴","🟡"))</f>
        <v/>
      </c>
      <c r="P460" s="21" t="inlineStr">
        <is>
          <t>PENDIENTE POR ASIGNAR</t>
        </is>
      </c>
    </row>
    <row r="461" ht="18" customHeight="1">
      <c r="A461" s="17">
        <f>IF(COUNTA(C461:K461)=0,"",ROW()-1)</f>
        <v/>
      </c>
      <c r="B461" s="17">
        <f>IF($F461&lt;&gt;"",$A461,"")</f>
        <v/>
      </c>
      <c r="C461" s="32" t="inlineStr">
        <is>
          <t xml:space="preserve">INVITADOS ASMAR </t>
        </is>
      </c>
      <c r="D461" s="32" t="n"/>
      <c r="E461" s="33">
        <f>IF(UPPER($J461)="NO","",$M461)</f>
        <v/>
      </c>
      <c r="F461" s="20" t="inlineStr">
        <is>
          <t>Negrete , Oliver</t>
        </is>
      </c>
      <c r="G461" s="32" t="inlineStr">
        <is>
          <t>Oliver</t>
        </is>
      </c>
      <c r="H461" s="32" t="inlineStr">
        <is>
          <t>Negrete</t>
        </is>
      </c>
      <c r="I461" s="32" t="n"/>
      <c r="J461" s="11" t="inlineStr">
        <is>
          <t>SI</t>
        </is>
      </c>
      <c r="K461" s="32" t="inlineStr">
        <is>
          <t>Gerente Comercial COOPEUCH</t>
        </is>
      </c>
      <c r="L461" s="20" t="n"/>
      <c r="M461" s="21" t="inlineStr">
        <is>
          <t>LATERAL VIP</t>
        </is>
      </c>
      <c r="N461" s="21">
        <f>IF(AND(UPPER($M461)="VIP",UPPER($J461)&lt;&gt;"NO",$F461&lt;&gt;""),"SI","NO")</f>
        <v/>
      </c>
      <c r="O461" s="21">
        <f>IF(UPPER($J461)="SI","🟢",IF(UPPER($J461)="NO","🔴","🟡"))</f>
        <v/>
      </c>
      <c r="P461" s="21" t="inlineStr"/>
    </row>
    <row r="462" ht="18" customHeight="1">
      <c r="A462" s="17">
        <f>IF(COUNTA(C462:K462)=0,"",ROW()-1)</f>
        <v/>
      </c>
      <c r="B462" s="17">
        <f>IF($F462&lt;&gt;"",$A462,"")</f>
        <v/>
      </c>
      <c r="C462" s="32" t="inlineStr">
        <is>
          <t xml:space="preserve">INVITADOS ASMAR </t>
        </is>
      </c>
      <c r="D462" s="32" t="n"/>
      <c r="E462" s="33">
        <f>IF(UPPER($J462)="NO","",$M462)</f>
        <v/>
      </c>
      <c r="F462" s="20" t="inlineStr">
        <is>
          <t>Roa , Oscar</t>
        </is>
      </c>
      <c r="G462" s="32" t="inlineStr">
        <is>
          <t>Oscar</t>
        </is>
      </c>
      <c r="H462" s="32" t="inlineStr">
        <is>
          <t>Roa</t>
        </is>
      </c>
      <c r="I462" s="32" t="n"/>
      <c r="J462" s="16" t="inlineStr">
        <is>
          <t>NO</t>
        </is>
      </c>
      <c r="K462" s="32" t="inlineStr">
        <is>
          <t>COOPEUCH</t>
        </is>
      </c>
      <c r="L462" s="20" t="n"/>
      <c r="M462" s="21" t="inlineStr">
        <is>
          <t>LATERAL</t>
        </is>
      </c>
      <c r="N462" s="21">
        <f>IF(AND(UPPER($M462)="VIP",UPPER($J462)&lt;&gt;"NO",$F462&lt;&gt;""),"SI","NO")</f>
        <v/>
      </c>
      <c r="O462" s="21">
        <f>IF(UPPER($J462)="SI","🟢",IF(UPPER($J462)="NO","🔴","🟡"))</f>
        <v/>
      </c>
      <c r="P462" s="21" t="inlineStr"/>
    </row>
    <row r="463" ht="18" customHeight="1">
      <c r="A463" s="17">
        <f>IF(COUNTA(C463:K463)=0,"",ROW()-1)</f>
        <v/>
      </c>
      <c r="B463" s="17">
        <f>IF($F463&lt;&gt;"",$A463,"")</f>
        <v/>
      </c>
      <c r="C463" s="32" t="inlineStr">
        <is>
          <t xml:space="preserve">INVITADOS ASMAR </t>
        </is>
      </c>
      <c r="D463" s="32" t="n"/>
      <c r="E463" s="33">
        <f>IF(UPPER($J463)="NO","",$M463)</f>
        <v/>
      </c>
      <c r="F463" s="20" t="inlineStr">
        <is>
          <t>González , Carlos</t>
        </is>
      </c>
      <c r="G463" s="32" t="inlineStr">
        <is>
          <t>Carlos</t>
        </is>
      </c>
      <c r="H463" s="32" t="inlineStr">
        <is>
          <t>González</t>
        </is>
      </c>
      <c r="I463" s="32" t="n"/>
      <c r="J463" s="16" t="inlineStr">
        <is>
          <t>NO</t>
        </is>
      </c>
      <c r="K463" s="32" t="inlineStr">
        <is>
          <t>COOPEUCH</t>
        </is>
      </c>
      <c r="L463" s="20" t="n"/>
      <c r="M463" s="21" t="inlineStr">
        <is>
          <t>LATERAL</t>
        </is>
      </c>
      <c r="N463" s="21">
        <f>IF(AND(UPPER($M463)="VIP",UPPER($J463)&lt;&gt;"NO",$F463&lt;&gt;""),"SI","NO")</f>
        <v/>
      </c>
      <c r="O463" s="21">
        <f>IF(UPPER($J463)="SI","🟢",IF(UPPER($J463)="NO","🔴","🟡"))</f>
        <v/>
      </c>
      <c r="P463" s="21" t="inlineStr"/>
    </row>
    <row r="464" ht="18" customHeight="1">
      <c r="A464" s="17">
        <f>IF(COUNTA(C464:K464)=0,"",ROW()-1)</f>
        <v/>
      </c>
      <c r="B464" s="17">
        <f>IF($F464&lt;&gt;"",$A464,"")</f>
        <v/>
      </c>
      <c r="C464" s="32" t="inlineStr">
        <is>
          <t xml:space="preserve">INVITADOS ASMAR </t>
        </is>
      </c>
      <c r="D464" s="32" t="n"/>
      <c r="E464" s="33">
        <f>IF(UPPER($J464)="NO","",$M464)</f>
        <v/>
      </c>
      <c r="F464" s="20" t="inlineStr">
        <is>
          <t>Ramirez Cáceres, Mario</t>
        </is>
      </c>
      <c r="G464" s="32" t="inlineStr">
        <is>
          <t>Mario</t>
        </is>
      </c>
      <c r="H464" s="32" t="inlineStr">
        <is>
          <t>Ramirez</t>
        </is>
      </c>
      <c r="I464" s="32" t="inlineStr">
        <is>
          <t>Cáceres</t>
        </is>
      </c>
      <c r="J464" s="11" t="inlineStr">
        <is>
          <t>SI</t>
        </is>
      </c>
      <c r="K464" s="32" t="inlineStr">
        <is>
          <t>COOPEUCH</t>
        </is>
      </c>
      <c r="L464" s="20" t="n"/>
      <c r="M464" s="21" t="inlineStr">
        <is>
          <t>LATERAL VIP</t>
        </is>
      </c>
      <c r="N464" s="21">
        <f>IF(AND(UPPER($M464)="VIP",UPPER($J464)&lt;&gt;"NO",$F464&lt;&gt;""),"SI","NO")</f>
        <v/>
      </c>
      <c r="O464" s="21">
        <f>IF(UPPER($J464)="SI","🟢",IF(UPPER($J464)="NO","🔴","🟡"))</f>
        <v/>
      </c>
      <c r="P464" s="21" t="inlineStr"/>
    </row>
    <row r="465" ht="18" customHeight="1">
      <c r="A465" s="17">
        <f>IF(COUNTA(C465:K465)=0,"",ROW()-1)</f>
        <v/>
      </c>
      <c r="B465" s="17">
        <f>IF($F465&lt;&gt;"",$A465,"")</f>
        <v/>
      </c>
      <c r="C465" s="32" t="inlineStr">
        <is>
          <t xml:space="preserve">INVITADOS ASMAR </t>
        </is>
      </c>
      <c r="D465" s="32" t="n"/>
      <c r="E465" s="33">
        <f>IF(UPPER($J465)="NO","",$M465)</f>
        <v/>
      </c>
      <c r="F465" s="20" t="inlineStr">
        <is>
          <t>Cifuentes Monsalve, Luis</t>
        </is>
      </c>
      <c r="G465" s="32" t="inlineStr">
        <is>
          <t xml:space="preserve">Luis </t>
        </is>
      </c>
      <c r="H465" s="32" t="inlineStr">
        <is>
          <t>Cifuentes</t>
        </is>
      </c>
      <c r="I465" s="32" t="inlineStr">
        <is>
          <t>Monsalve</t>
        </is>
      </c>
      <c r="J465" s="11" t="inlineStr">
        <is>
          <t>SI</t>
        </is>
      </c>
      <c r="K465" s="32" t="inlineStr">
        <is>
          <t>Gerente Regional Región del BioBio COOPEUCH</t>
        </is>
      </c>
      <c r="L465" s="20" t="n"/>
      <c r="M465" s="21" t="inlineStr">
        <is>
          <t>LATERAL VIP</t>
        </is>
      </c>
      <c r="N465" s="21">
        <f>IF(AND(UPPER($M465)="VIP",UPPER($J465)&lt;&gt;"NO",$F465&lt;&gt;""),"SI","NO")</f>
        <v/>
      </c>
      <c r="O465" s="21">
        <f>IF(UPPER($J465)="SI","🟢",IF(UPPER($J465)="NO","🔴","🟡"))</f>
        <v/>
      </c>
      <c r="P465" s="21" t="inlineStr"/>
    </row>
    <row r="466" ht="18" customHeight="1">
      <c r="A466" s="17">
        <f>IF(COUNTA(C466:K466)=0,"",ROW()-1)</f>
        <v/>
      </c>
      <c r="B466" s="17">
        <f>IF($F466&lt;&gt;"",$A466,"")</f>
        <v/>
      </c>
      <c r="C466" s="32" t="inlineStr">
        <is>
          <t xml:space="preserve">INVITADOS ASMAR </t>
        </is>
      </c>
      <c r="D466" s="32" t="n"/>
      <c r="E466" s="33">
        <f>IF(UPPER($J466)="NO","",$M466)</f>
        <v/>
      </c>
      <c r="F466" s="20" t="inlineStr">
        <is>
          <t>Moncada Mansilla, Carlos</t>
        </is>
      </c>
      <c r="G466" s="32" t="inlineStr">
        <is>
          <t>Carlos</t>
        </is>
      </c>
      <c r="H466" s="32" t="inlineStr">
        <is>
          <t>Moncada</t>
        </is>
      </c>
      <c r="I466" s="32" t="inlineStr">
        <is>
          <t>Mansilla</t>
        </is>
      </c>
      <c r="J466" s="11" t="inlineStr">
        <is>
          <t>SI</t>
        </is>
      </c>
      <c r="K466" s="32" t="inlineStr">
        <is>
          <t>Agente COOPEUCH Oficina Base Naval Talcahuano</t>
        </is>
      </c>
      <c r="L466" s="20" t="n"/>
      <c r="M466" s="21" t="inlineStr">
        <is>
          <t>LATERAL VIP</t>
        </is>
      </c>
      <c r="N466" s="21">
        <f>IF(AND(UPPER($M466)="VIP",UPPER($J466)&lt;&gt;"NO",$F466&lt;&gt;""),"SI","NO")</f>
        <v/>
      </c>
      <c r="O466" s="21">
        <f>IF(UPPER($J466)="SI","🟢",IF(UPPER($J466)="NO","🔴","🟡"))</f>
        <v/>
      </c>
      <c r="P466" s="21" t="inlineStr"/>
    </row>
    <row r="467" ht="18" customHeight="1">
      <c r="A467" s="17">
        <f>IF(COUNTA(C467:K467)=0,"",ROW()-1)</f>
        <v/>
      </c>
      <c r="B467" s="17">
        <f>IF($F467&lt;&gt;"",$A467,"")</f>
        <v/>
      </c>
      <c r="C467" s="32" t="inlineStr">
        <is>
          <t xml:space="preserve">INVITADOS ASMAR </t>
        </is>
      </c>
      <c r="D467" s="32" t="n"/>
      <c r="E467" s="33">
        <f>IF(UPPER($J467)="NO","",$M467)</f>
        <v/>
      </c>
      <c r="F467" s="20" t="inlineStr">
        <is>
          <t>Concha Strappa, Diego</t>
        </is>
      </c>
      <c r="G467" s="32" t="inlineStr">
        <is>
          <t>Diego</t>
        </is>
      </c>
      <c r="H467" s="32" t="inlineStr">
        <is>
          <t>Concha</t>
        </is>
      </c>
      <c r="I467" s="32" t="inlineStr">
        <is>
          <t>Strappa</t>
        </is>
      </c>
      <c r="J467" s="11" t="inlineStr">
        <is>
          <t>SI</t>
        </is>
      </c>
      <c r="K467" s="32" t="inlineStr">
        <is>
          <t>Gerente de Sucursales COOPEUCH</t>
        </is>
      </c>
      <c r="L467" s="20" t="n"/>
      <c r="M467" s="21" t="inlineStr">
        <is>
          <t>LATERAL VIP</t>
        </is>
      </c>
      <c r="N467" s="21">
        <f>IF(AND(UPPER($M467)="VIP",UPPER($J467)&lt;&gt;"NO",$F467&lt;&gt;""),"SI","NO")</f>
        <v/>
      </c>
      <c r="O467" s="21">
        <f>IF(UPPER($J467)="SI","🟢",IF(UPPER($J467)="NO","🔴","🟡"))</f>
        <v/>
      </c>
      <c r="P467" s="21" t="inlineStr"/>
    </row>
    <row r="468" ht="18" customHeight="1">
      <c r="A468" s="17">
        <f>IF(COUNTA(C468:K468)=0,"",ROW()-1)</f>
        <v/>
      </c>
      <c r="B468" s="17">
        <f>IF($F468&lt;&gt;"",$A468,"")</f>
        <v/>
      </c>
      <c r="C468" s="20" t="inlineStr">
        <is>
          <t xml:space="preserve">INVITADOS ASMAR </t>
        </is>
      </c>
      <c r="D468" s="20" t="n"/>
      <c r="E468" s="21">
        <f>IF(UPPER($J468)="NO","",$M468)</f>
        <v/>
      </c>
      <c r="F468" s="20" t="inlineStr">
        <is>
          <t>Zavala Mujica, Tomás</t>
        </is>
      </c>
      <c r="G468" s="20" t="inlineStr">
        <is>
          <t>Tomás</t>
        </is>
      </c>
      <c r="H468" s="20" t="inlineStr">
        <is>
          <t>Zavala</t>
        </is>
      </c>
      <c r="I468" s="20" t="inlineStr">
        <is>
          <t>Mujica</t>
        </is>
      </c>
      <c r="J468" s="15" t="inlineStr">
        <is>
          <t>PENDIENTE</t>
        </is>
      </c>
      <c r="K468" s="20" t="inlineStr">
        <is>
          <t>Gerente General Caja Los Andes</t>
        </is>
      </c>
      <c r="L468" s="20" t="n"/>
      <c r="M468" s="21" t="inlineStr">
        <is>
          <t>VIP</t>
        </is>
      </c>
      <c r="N468" s="21">
        <f>IF(AND(UPPER($M468)="VIP",UPPER($J468)&lt;&gt;"NO",$F468&lt;&gt;""),"SI","NO")</f>
        <v/>
      </c>
      <c r="O468" s="21">
        <f>IF(UPPER($J468)="SI","🟢",IF(UPPER($J468)="NO","🔴","🟡"))</f>
        <v/>
      </c>
      <c r="P468" s="21" t="inlineStr">
        <is>
          <t>PENDIENTE POR ASIGNAR</t>
        </is>
      </c>
    </row>
    <row r="469" ht="18" customHeight="1">
      <c r="A469" s="17">
        <f>IF(COUNTA(C469:K469)=0,"",ROW()-1)</f>
        <v/>
      </c>
      <c r="B469" s="17">
        <f>IF($F469&lt;&gt;"",$A469,"")</f>
        <v/>
      </c>
      <c r="C469" s="20" t="inlineStr">
        <is>
          <t xml:space="preserve">INVITADOS ASMAR </t>
        </is>
      </c>
      <c r="D469" s="20" t="n"/>
      <c r="E469" s="21">
        <f>IF(UPPER($J469)="NO","",$M469)</f>
        <v/>
      </c>
      <c r="F469" s="20" t="inlineStr">
        <is>
          <t>Caro Jara, Marco Antonio</t>
        </is>
      </c>
      <c r="G469" s="20" t="inlineStr">
        <is>
          <t>Marco Antonio</t>
        </is>
      </c>
      <c r="H469" s="20" t="inlineStr">
        <is>
          <t>Caro</t>
        </is>
      </c>
      <c r="I469" s="20" t="inlineStr">
        <is>
          <t>Jara</t>
        </is>
      </c>
      <c r="J469" s="15" t="inlineStr">
        <is>
          <t>PENDIENTE</t>
        </is>
      </c>
      <c r="K469" s="20" t="inlineStr">
        <is>
          <t>Gerente de Clientes y Empresas Caja Los Andes</t>
        </is>
      </c>
      <c r="L469" s="20" t="n"/>
      <c r="M469" s="21" t="inlineStr">
        <is>
          <t>LATERAL</t>
        </is>
      </c>
      <c r="N469" s="21">
        <f>IF(AND(UPPER($M469)="VIP",UPPER($J469)&lt;&gt;"NO",$F469&lt;&gt;""),"SI","NO")</f>
        <v/>
      </c>
      <c r="O469" s="21">
        <f>IF(UPPER($J469)="SI","🟢",IF(UPPER($J469)="NO","🔴","🟡"))</f>
        <v/>
      </c>
      <c r="P469" s="21" t="inlineStr"/>
    </row>
    <row r="470" ht="18" customHeight="1">
      <c r="A470" s="17">
        <f>IF(COUNTA(C470:K470)=0,"",ROW()-1)</f>
        <v/>
      </c>
      <c r="B470" s="17">
        <f>IF($F470&lt;&gt;"",$A470,"")</f>
        <v/>
      </c>
      <c r="C470" s="20" t="inlineStr">
        <is>
          <t xml:space="preserve">INVITADOS ASMAR </t>
        </is>
      </c>
      <c r="D470" s="20" t="n"/>
      <c r="E470" s="21">
        <f>IF(UPPER($J470)="NO","",$M470)</f>
        <v/>
      </c>
      <c r="F470" s="20" t="inlineStr">
        <is>
          <t>Vera Villarroel, Fernando</t>
        </is>
      </c>
      <c r="G470" s="20" t="inlineStr">
        <is>
          <t>Fernando</t>
        </is>
      </c>
      <c r="H470" s="20" t="inlineStr">
        <is>
          <t xml:space="preserve">Vera </t>
        </is>
      </c>
      <c r="I470" s="20" t="inlineStr">
        <is>
          <t>Villarroel</t>
        </is>
      </c>
      <c r="J470" s="15" t="inlineStr">
        <is>
          <t>PENDIENTE</t>
        </is>
      </c>
      <c r="K470" s="20" t="inlineStr">
        <is>
          <t>Segment Manager FAOS Caja Los Andes</t>
        </is>
      </c>
      <c r="L470" s="20" t="n"/>
      <c r="M470" s="21" t="inlineStr">
        <is>
          <t>LATERAL</t>
        </is>
      </c>
      <c r="N470" s="21">
        <f>IF(AND(UPPER($M470)="VIP",UPPER($J470)&lt;&gt;"NO",$F470&lt;&gt;""),"SI","NO")</f>
        <v/>
      </c>
      <c r="O470" s="21">
        <f>IF(UPPER($J470)="SI","🟢",IF(UPPER($J470)="NO","🔴","🟡"))</f>
        <v/>
      </c>
      <c r="P470" s="21" t="inlineStr"/>
    </row>
    <row r="471" ht="18" customHeight="1">
      <c r="A471" s="17">
        <f>IF(COUNTA(C471:K471)=0,"",ROW()-1)</f>
        <v/>
      </c>
      <c r="B471" s="17">
        <f>IF($F471&lt;&gt;"",$A471,"")</f>
        <v/>
      </c>
      <c r="C471" s="20" t="inlineStr">
        <is>
          <t xml:space="preserve">INVITADOS ASMAR </t>
        </is>
      </c>
      <c r="D471" s="20" t="n"/>
      <c r="E471" s="21">
        <f>IF(UPPER($J471)="NO","",$M471)</f>
        <v/>
      </c>
      <c r="F471" s="20" t="inlineStr">
        <is>
          <t>Soffia Salsilli, Francisco</t>
        </is>
      </c>
      <c r="G471" s="20" t="inlineStr">
        <is>
          <t>Francisco</t>
        </is>
      </c>
      <c r="H471" s="20" t="inlineStr">
        <is>
          <t>Soffia</t>
        </is>
      </c>
      <c r="I471" s="20" t="inlineStr">
        <is>
          <t>Salsilli</t>
        </is>
      </c>
      <c r="J471" s="15" t="inlineStr">
        <is>
          <t>PENDIENTE</t>
        </is>
      </c>
      <c r="K471" s="20" t="inlineStr">
        <is>
          <t>Segment Manager Caja Los Andes</t>
        </is>
      </c>
      <c r="L471" s="20" t="n"/>
      <c r="M471" s="21" t="inlineStr">
        <is>
          <t>LATERAL</t>
        </is>
      </c>
      <c r="N471" s="21">
        <f>IF(AND(UPPER($M471)="VIP",UPPER($J471)&lt;&gt;"NO",$F471&lt;&gt;""),"SI","NO")</f>
        <v/>
      </c>
      <c r="O471" s="21">
        <f>IF(UPPER($J471)="SI","🟢",IF(UPPER($J471)="NO","🔴","🟡"))</f>
        <v/>
      </c>
      <c r="P471" s="21" t="inlineStr"/>
    </row>
    <row r="472" ht="18" customHeight="1">
      <c r="A472" s="17">
        <f>IF(COUNTA(C472:K472)=0,"",ROW()-1)</f>
        <v/>
      </c>
      <c r="B472" s="17">
        <f>IF($F472&lt;&gt;"",$A472,"")</f>
        <v/>
      </c>
      <c r="C472" s="32" t="inlineStr">
        <is>
          <t xml:space="preserve">INVITADOS ASMAR </t>
        </is>
      </c>
      <c r="D472" s="32" t="inlineStr">
        <is>
          <t>Señor</t>
        </is>
      </c>
      <c r="E472" s="33">
        <f>IF(UPPER($J472)="NO","",$M472)</f>
        <v/>
      </c>
      <c r="F472" s="20" t="inlineStr">
        <is>
          <t>Cardoen Cornejo, Carlos</t>
        </is>
      </c>
      <c r="G472" s="32" t="inlineStr">
        <is>
          <t>Carlos</t>
        </is>
      </c>
      <c r="H472" s="32" t="inlineStr">
        <is>
          <t>Cardoen</t>
        </is>
      </c>
      <c r="I472" s="32" t="inlineStr">
        <is>
          <t>Cornejo</t>
        </is>
      </c>
      <c r="J472" s="11" t="inlineStr">
        <is>
          <t>SI</t>
        </is>
      </c>
      <c r="K472" s="32" t="inlineStr">
        <is>
          <t>Invitado Especial Director ASMAR</t>
        </is>
      </c>
      <c r="L472" s="20" t="n"/>
      <c r="M472" s="21" t="inlineStr">
        <is>
          <t>VIP</t>
        </is>
      </c>
      <c r="N472" s="21">
        <f>IF(AND(UPPER($M472)="VIP",UPPER($J472)&lt;&gt;"NO",$F472&lt;&gt;""),"SI","NO")</f>
        <v/>
      </c>
      <c r="O472" s="21">
        <f>IF(UPPER($J472)="SI","🟢",IF(UPPER($J472)="NO","🔴","🟡"))</f>
        <v/>
      </c>
      <c r="P472" s="21" t="inlineStr">
        <is>
          <t>PENDIENTE POR ASIGNAR</t>
        </is>
      </c>
    </row>
    <row r="473" ht="18" customHeight="1">
      <c r="A473" s="17">
        <f>IF(COUNTA(C473:K473)=0,"",ROW()-1)</f>
        <v/>
      </c>
      <c r="B473" s="17">
        <f>IF($F473&lt;&gt;"",$A473,"")</f>
        <v/>
      </c>
      <c r="C473" s="32" t="inlineStr">
        <is>
          <t xml:space="preserve">INVITADOS ASMAR </t>
        </is>
      </c>
      <c r="D473" s="32" t="inlineStr">
        <is>
          <t>Señor</t>
        </is>
      </c>
      <c r="E473" s="33">
        <f>IF(UPPER($J473)="NO","",$M473)</f>
        <v/>
      </c>
      <c r="F473" s="20" t="inlineStr">
        <is>
          <t>Cardoen Aylwin, Rodrigo</t>
        </is>
      </c>
      <c r="G473" s="32" t="inlineStr">
        <is>
          <t>Rodrigo</t>
        </is>
      </c>
      <c r="H473" s="32" t="inlineStr">
        <is>
          <t>Cardoen</t>
        </is>
      </c>
      <c r="I473" s="32" t="inlineStr">
        <is>
          <t>Aylwin</t>
        </is>
      </c>
      <c r="J473" s="11" t="inlineStr">
        <is>
          <t>SI</t>
        </is>
      </c>
      <c r="K473" s="32" t="inlineStr">
        <is>
          <t>Invitado Especial Director ASMAR</t>
        </is>
      </c>
      <c r="L473" s="20" t="n"/>
      <c r="M473" s="21" t="inlineStr">
        <is>
          <t>VIP</t>
        </is>
      </c>
      <c r="N473" s="21">
        <f>IF(AND(UPPER($M473)="VIP",UPPER($J473)&lt;&gt;"NO",$F473&lt;&gt;""),"SI","NO")</f>
        <v/>
      </c>
      <c r="O473" s="21">
        <f>IF(UPPER($J473)="SI","🟢",IF(UPPER($J473)="NO","🔴","🟡"))</f>
        <v/>
      </c>
      <c r="P473" s="21" t="inlineStr">
        <is>
          <t>PENDIENTE POR ASIGNAR</t>
        </is>
      </c>
    </row>
    <row r="474" ht="18" customHeight="1">
      <c r="A474" s="17">
        <f>IF(COUNTA(C474:K474)=0,"",ROW()-1)</f>
        <v/>
      </c>
      <c r="B474" s="17">
        <f>IF($F474&lt;&gt;"",$A474,"")</f>
        <v/>
      </c>
      <c r="C474" s="32" t="inlineStr">
        <is>
          <t xml:space="preserve">INVITADOS ASMAR </t>
        </is>
      </c>
      <c r="D474" s="32" t="inlineStr">
        <is>
          <t>Vicealmirante</t>
        </is>
      </c>
      <c r="E474" s="33">
        <f>IF(UPPER($J474)="NO","",$M474)</f>
        <v/>
      </c>
      <c r="F474" s="20" t="inlineStr">
        <is>
          <t>Gantes Young, Cristian</t>
        </is>
      </c>
      <c r="G474" s="32" t="inlineStr">
        <is>
          <t>Cristian</t>
        </is>
      </c>
      <c r="H474" s="32" t="inlineStr">
        <is>
          <t>Gantes</t>
        </is>
      </c>
      <c r="I474" s="32" t="inlineStr">
        <is>
          <t>Young</t>
        </is>
      </c>
      <c r="J474" s="11" t="inlineStr">
        <is>
          <t>SI</t>
        </is>
      </c>
      <c r="K474" s="32" t="inlineStr">
        <is>
          <t>Invitado Especial Director ASMAR</t>
        </is>
      </c>
      <c r="L474" s="20" t="n"/>
      <c r="M474" s="21" t="inlineStr">
        <is>
          <t>LATERAL VIP</t>
        </is>
      </c>
      <c r="N474" s="21">
        <f>IF(AND(UPPER($M474)="VIP",UPPER($J474)&lt;&gt;"NO",$F474&lt;&gt;""),"SI","NO")</f>
        <v/>
      </c>
      <c r="O474" s="21">
        <f>IF(UPPER($J474)="SI","🟢",IF(UPPER($J474)="NO","🔴","🟡"))</f>
        <v/>
      </c>
      <c r="P474" s="21" t="inlineStr"/>
    </row>
    <row r="475" ht="18" customHeight="1">
      <c r="A475" s="17">
        <f>IF(COUNTA(C475:K475)=0,"",ROW()-1)</f>
        <v/>
      </c>
      <c r="B475" s="17">
        <f>IF($F475&lt;&gt;"",$A475,"")</f>
        <v/>
      </c>
      <c r="C475" s="32" t="inlineStr">
        <is>
          <t xml:space="preserve">INVITADOS ASMAR </t>
        </is>
      </c>
      <c r="D475" s="32" t="inlineStr">
        <is>
          <t>Capitán de Navío (R)</t>
        </is>
      </c>
      <c r="E475" s="33">
        <f>IF(UPPER($J475)="NO","",$M475)</f>
        <v/>
      </c>
      <c r="F475" s="20" t="inlineStr">
        <is>
          <t>Rojas Pimentel, Jaime</t>
        </is>
      </c>
      <c r="G475" s="32" t="inlineStr">
        <is>
          <t>Jaime</t>
        </is>
      </c>
      <c r="H475" s="32" t="inlineStr">
        <is>
          <t xml:space="preserve">Rojas </t>
        </is>
      </c>
      <c r="I475" s="32" t="inlineStr">
        <is>
          <t>Pimentel</t>
        </is>
      </c>
      <c r="J475" s="11" t="inlineStr">
        <is>
          <t>SI</t>
        </is>
      </c>
      <c r="K475" s="32" t="inlineStr">
        <is>
          <t>Invitado Especial Director ASMAR</t>
        </is>
      </c>
      <c r="L475" s="20" t="n"/>
      <c r="M475" s="21" t="inlineStr">
        <is>
          <t>LATERAL VIP</t>
        </is>
      </c>
      <c r="N475" s="21">
        <f>IF(AND(UPPER($M475)="VIP",UPPER($J475)&lt;&gt;"NO",$F475&lt;&gt;""),"SI","NO")</f>
        <v/>
      </c>
      <c r="O475" s="21">
        <f>IF(UPPER($J475)="SI","🟢",IF(UPPER($J475)="NO","🔴","🟡"))</f>
        <v/>
      </c>
      <c r="P475" s="21" t="inlineStr"/>
    </row>
    <row r="476" ht="18" customHeight="1">
      <c r="A476" s="17">
        <f>IF(COUNTA(C476:K476)=0,"",ROW()-1)</f>
        <v/>
      </c>
      <c r="B476" s="17">
        <f>IF($F476&lt;&gt;"",$A476,"")</f>
        <v/>
      </c>
      <c r="C476" s="32" t="inlineStr">
        <is>
          <t xml:space="preserve">INVITADOS ASMAR </t>
        </is>
      </c>
      <c r="D476" s="32" t="inlineStr">
        <is>
          <t>Capitán de Navío RN</t>
        </is>
      </c>
      <c r="E476" s="33">
        <f>IF(UPPER($J476)="NO","",$M476)</f>
        <v/>
      </c>
      <c r="F476" s="20" t="inlineStr">
        <is>
          <t>Tellez Román, Gonzalo</t>
        </is>
      </c>
      <c r="G476" s="32" t="inlineStr">
        <is>
          <t>Gonzalo</t>
        </is>
      </c>
      <c r="H476" s="32" t="inlineStr">
        <is>
          <t>Tellez</t>
        </is>
      </c>
      <c r="I476" s="32" t="inlineStr">
        <is>
          <t>Román</t>
        </is>
      </c>
      <c r="J476" s="11" t="inlineStr">
        <is>
          <t>SI</t>
        </is>
      </c>
      <c r="K476" s="32" t="inlineStr">
        <is>
          <t>Invitado Especial Director ASMAR</t>
        </is>
      </c>
      <c r="L476" s="20" t="n"/>
      <c r="M476" s="21" t="inlineStr">
        <is>
          <t>LATERAL VIP</t>
        </is>
      </c>
      <c r="N476" s="21">
        <f>IF(AND(UPPER($M476)="VIP",UPPER($J476)&lt;&gt;"NO",$F476&lt;&gt;""),"SI","NO")</f>
        <v/>
      </c>
      <c r="O476" s="21">
        <f>IF(UPPER($J476)="SI","🟢",IF(UPPER($J476)="NO","🔴","🟡"))</f>
        <v/>
      </c>
      <c r="P476" s="21" t="inlineStr"/>
    </row>
    <row r="477" ht="18" customHeight="1">
      <c r="A477" s="17">
        <f>IF(COUNTA(C477:K477)=0,"",ROW()-1)</f>
        <v/>
      </c>
      <c r="B477" s="17">
        <f>IF($F477&lt;&gt;"",$A477,"")</f>
        <v/>
      </c>
      <c r="C477" s="32" t="inlineStr">
        <is>
          <t xml:space="preserve">INVITADOS ASMAR </t>
        </is>
      </c>
      <c r="D477" s="32" t="inlineStr">
        <is>
          <t>Vicealmirante</t>
        </is>
      </c>
      <c r="E477" s="33">
        <f>IF(UPPER($J477)="NO","",$M477)</f>
        <v/>
      </c>
      <c r="F477" s="20" t="inlineStr">
        <is>
          <t>Manzano Soko, Oscar</t>
        </is>
      </c>
      <c r="G477" s="32" t="inlineStr">
        <is>
          <t>Oscar</t>
        </is>
      </c>
      <c r="H477" s="32" t="inlineStr">
        <is>
          <t>Manzano</t>
        </is>
      </c>
      <c r="I477" s="32" t="inlineStr">
        <is>
          <t>Soko</t>
        </is>
      </c>
      <c r="J477" s="16" t="inlineStr">
        <is>
          <t>NO</t>
        </is>
      </c>
      <c r="K477" s="32" t="inlineStr">
        <is>
          <t>Invitado Especial Director ASMAR</t>
        </is>
      </c>
      <c r="L477" s="20" t="n"/>
      <c r="M477" s="21" t="inlineStr">
        <is>
          <t>VIP</t>
        </is>
      </c>
      <c r="N477" s="21">
        <f>IF(AND(UPPER($M477)="VIP",UPPER($J477)&lt;&gt;"NO",$F477&lt;&gt;""),"SI","NO")</f>
        <v/>
      </c>
      <c r="O477" s="21">
        <f>IF(UPPER($J477)="SI","🟢",IF(UPPER($J477)="NO","🔴","🟡"))</f>
        <v/>
      </c>
      <c r="P477" s="21" t="inlineStr"/>
    </row>
    <row r="478" ht="18" customHeight="1">
      <c r="A478" s="17">
        <f>IF(COUNTA(C478:K478)=0,"",ROW()-1)</f>
        <v/>
      </c>
      <c r="B478" s="17">
        <f>IF($F478&lt;&gt;"",$A478,"")</f>
        <v/>
      </c>
      <c r="C478" s="32" t="inlineStr">
        <is>
          <t xml:space="preserve">INVITADOS ASMAR </t>
        </is>
      </c>
      <c r="D478" s="32" t="inlineStr">
        <is>
          <t>Vicealmirante</t>
        </is>
      </c>
      <c r="E478" s="33">
        <f>IF(UPPER($J478)="NO","",$M478)</f>
        <v/>
      </c>
      <c r="F478" s="20" t="inlineStr">
        <is>
          <t>Fernández Morales, José Luis</t>
        </is>
      </c>
      <c r="G478" s="32" t="inlineStr">
        <is>
          <t>José Luis</t>
        </is>
      </c>
      <c r="H478" s="32" t="inlineStr">
        <is>
          <t>Fernández</t>
        </is>
      </c>
      <c r="I478" s="32" t="inlineStr">
        <is>
          <t>Morales</t>
        </is>
      </c>
      <c r="J478" s="15" t="inlineStr">
        <is>
          <t>NO</t>
        </is>
      </c>
      <c r="K478" s="32" t="inlineStr">
        <is>
          <t>Invitado Especial Director ASMAR</t>
        </is>
      </c>
      <c r="L478" s="20" t="n"/>
      <c r="M478" s="21" t="inlineStr">
        <is>
          <t>LATERAL</t>
        </is>
      </c>
      <c r="N478" s="21">
        <f>IF(AND(UPPER($M478)="VIP",UPPER($J478)&lt;&gt;"NO",$F478&lt;&gt;""),"SI","NO")</f>
        <v/>
      </c>
      <c r="O478" s="21">
        <f>IF(UPPER($J478)="SI","🟢",IF(UPPER($J478)="NO","🔴","🟡"))</f>
        <v/>
      </c>
      <c r="P478" s="21" t="inlineStr"/>
    </row>
    <row r="479" ht="18" customHeight="1">
      <c r="A479" s="17">
        <f>IF(COUNTA(C479:K479)=0,"",ROW()-1)</f>
        <v/>
      </c>
      <c r="B479" s="17">
        <f>IF($F479&lt;&gt;"",$A479,"")</f>
        <v/>
      </c>
      <c r="C479" s="32" t="inlineStr">
        <is>
          <t xml:space="preserve">INVITADOS ASMAR </t>
        </is>
      </c>
      <c r="D479" s="32" t="inlineStr">
        <is>
          <t>Capitán de Navío</t>
        </is>
      </c>
      <c r="E479" s="33">
        <f>IF(UPPER($J479)="NO","",$M479)</f>
        <v/>
      </c>
      <c r="F479" s="20" t="inlineStr">
        <is>
          <t>Piñeyro Guarda, Alejandro</t>
        </is>
      </c>
      <c r="G479" s="32" t="inlineStr">
        <is>
          <t>Alejandro</t>
        </is>
      </c>
      <c r="H479" s="32" t="inlineStr">
        <is>
          <t>Piñeyro</t>
        </is>
      </c>
      <c r="I479" s="32" t="inlineStr">
        <is>
          <t>Guarda</t>
        </is>
      </c>
      <c r="J479" s="11" t="inlineStr">
        <is>
          <t>SI</t>
        </is>
      </c>
      <c r="K479" s="32" t="inlineStr">
        <is>
          <t>Invitado Especial Director ASMAR</t>
        </is>
      </c>
      <c r="L479" s="20" t="n"/>
      <c r="M479" s="21" t="inlineStr">
        <is>
          <t>LATERAL VIP</t>
        </is>
      </c>
      <c r="N479" s="21">
        <f>IF(AND(UPPER($M479)="VIP",UPPER($J479)&lt;&gt;"NO",$F479&lt;&gt;""),"SI","NO")</f>
        <v/>
      </c>
      <c r="O479" s="21">
        <f>IF(UPPER($J479)="SI","🟢",IF(UPPER($J479)="NO","🔴","🟡"))</f>
        <v/>
      </c>
      <c r="P479" s="21" t="inlineStr"/>
    </row>
    <row r="480" ht="18" customHeight="1">
      <c r="A480" s="17">
        <f>IF(COUNTA(C480:K480)=0,"",ROW()-1)</f>
        <v/>
      </c>
      <c r="B480" s="17">
        <f>IF($F480&lt;&gt;"",$A480,"")</f>
        <v/>
      </c>
      <c r="C480" s="32" t="inlineStr">
        <is>
          <t xml:space="preserve">INVITADOS ASMAR </t>
        </is>
      </c>
      <c r="D480" s="32" t="inlineStr">
        <is>
          <t>Capitán de Navío</t>
        </is>
      </c>
      <c r="E480" s="33">
        <f>IF(UPPER($J480)="NO","",$M480)</f>
        <v/>
      </c>
      <c r="F480" s="20" t="inlineStr">
        <is>
          <t>Cabezas Villablanca, Gastón</t>
        </is>
      </c>
      <c r="G480" s="32" t="inlineStr">
        <is>
          <t>Gastón</t>
        </is>
      </c>
      <c r="H480" s="32" t="inlineStr">
        <is>
          <t>Cabezas</t>
        </is>
      </c>
      <c r="I480" s="32" t="inlineStr">
        <is>
          <t>Villablanca</t>
        </is>
      </c>
      <c r="J480" s="11" t="inlineStr">
        <is>
          <t>SI</t>
        </is>
      </c>
      <c r="K480" s="32" t="inlineStr">
        <is>
          <t>Invitado Especial Director ASMAR</t>
        </is>
      </c>
      <c r="L480" s="20" t="n"/>
      <c r="M480" s="21" t="inlineStr">
        <is>
          <t>LATERAL VIP</t>
        </is>
      </c>
      <c r="N480" s="21">
        <f>IF(AND(UPPER($M480)="VIP",UPPER($J480)&lt;&gt;"NO",$F480&lt;&gt;""),"SI","NO")</f>
        <v/>
      </c>
      <c r="O480" s="21">
        <f>IF(UPPER($J480)="SI","🟢",IF(UPPER($J480)="NO","🔴","🟡"))</f>
        <v/>
      </c>
      <c r="P480" s="21" t="inlineStr"/>
    </row>
    <row r="481" ht="18" customHeight="1">
      <c r="A481" s="17">
        <f>IF(COUNTA(C481:K481)=0,"",ROW()-1)</f>
        <v/>
      </c>
      <c r="B481" s="17">
        <f>IF($F481&lt;&gt;"",$A481,"")</f>
        <v/>
      </c>
      <c r="C481" s="32" t="inlineStr">
        <is>
          <t xml:space="preserve">INVITADOS ASMAR </t>
        </is>
      </c>
      <c r="D481" s="32" t="inlineStr">
        <is>
          <t>Contraalmirante</t>
        </is>
      </c>
      <c r="E481" s="33">
        <f>IF(UPPER($J481)="NO","",$M481)</f>
        <v/>
      </c>
      <c r="F481" s="20" t="inlineStr">
        <is>
          <t>Davanzo Hyslop, Jorge</t>
        </is>
      </c>
      <c r="G481" s="32" t="inlineStr">
        <is>
          <t>Jorge</t>
        </is>
      </c>
      <c r="H481" s="32" t="inlineStr">
        <is>
          <t>Davanzo</t>
        </is>
      </c>
      <c r="I481" s="32" t="inlineStr">
        <is>
          <t>Hyslop</t>
        </is>
      </c>
      <c r="J481" s="11" t="inlineStr">
        <is>
          <t>SI</t>
        </is>
      </c>
      <c r="K481" s="32" t="inlineStr">
        <is>
          <t>Invitado Especial Director ASMAR</t>
        </is>
      </c>
      <c r="L481" s="20" t="n"/>
      <c r="M481" s="21" t="inlineStr">
        <is>
          <t>LATERAL VIP</t>
        </is>
      </c>
      <c r="N481" s="21">
        <f>IF(AND(UPPER($M481)="VIP",UPPER($J481)&lt;&gt;"NO",$F481&lt;&gt;""),"SI","NO")</f>
        <v/>
      </c>
      <c r="O481" s="21">
        <f>IF(UPPER($J481)="SI","🟢",IF(UPPER($J481)="NO","🔴","🟡"))</f>
        <v/>
      </c>
      <c r="P481" s="21" t="inlineStr"/>
    </row>
    <row r="482" ht="18" customHeight="1">
      <c r="A482" s="17">
        <f>IF(COUNTA(C482:K482)=0,"",ROW()-1)</f>
        <v/>
      </c>
      <c r="B482" s="17">
        <f>IF($F482&lt;&gt;"",$A482,"")</f>
        <v/>
      </c>
      <c r="C482" s="32" t="inlineStr">
        <is>
          <t xml:space="preserve">INVITADOS ASMAR </t>
        </is>
      </c>
      <c r="D482" s="32" t="inlineStr">
        <is>
          <t>Capitán de Navío SD RN</t>
        </is>
      </c>
      <c r="E482" s="33">
        <f>IF(UPPER($J482)="NO","",$M482)</f>
        <v/>
      </c>
      <c r="F482" s="20" t="inlineStr">
        <is>
          <t>Corvalán Constantino, Juan Antonio</t>
        </is>
      </c>
      <c r="G482" s="32" t="inlineStr">
        <is>
          <t>Juan Antonio</t>
        </is>
      </c>
      <c r="H482" s="32" t="inlineStr">
        <is>
          <t>Corvalán</t>
        </is>
      </c>
      <c r="I482" s="32" t="inlineStr">
        <is>
          <t>Constantino</t>
        </is>
      </c>
      <c r="J482" s="16" t="inlineStr">
        <is>
          <t>NO</t>
        </is>
      </c>
      <c r="K482" s="32" t="inlineStr">
        <is>
          <t>Invitado Especial Director ASMAR</t>
        </is>
      </c>
      <c r="L482" s="20" t="n"/>
      <c r="M482" s="21" t="inlineStr">
        <is>
          <t>LATERAL</t>
        </is>
      </c>
      <c r="N482" s="21">
        <f>IF(AND(UPPER($M482)="VIP",UPPER($J482)&lt;&gt;"NO",$F482&lt;&gt;""),"SI","NO")</f>
        <v/>
      </c>
      <c r="O482" s="21">
        <f>IF(UPPER($J482)="SI","🟢",IF(UPPER($J482)="NO","🔴","🟡"))</f>
        <v/>
      </c>
      <c r="P482" s="21" t="inlineStr"/>
    </row>
    <row r="483" ht="18" customHeight="1">
      <c r="A483" s="17">
        <f>IF(COUNTA(C483:K483)=0,"",ROW()-1)</f>
        <v/>
      </c>
      <c r="B483" s="17">
        <f>IF($F483&lt;&gt;"",$A483,"")</f>
        <v/>
      </c>
      <c r="C483" s="32" t="inlineStr">
        <is>
          <t xml:space="preserve">INVITADOS ASMAR </t>
        </is>
      </c>
      <c r="D483" s="32" t="inlineStr">
        <is>
          <t>Rector</t>
        </is>
      </c>
      <c r="E483" s="33">
        <f>IF(UPPER($J483)="NO","",$M483)</f>
        <v/>
      </c>
      <c r="F483" s="20" t="inlineStr">
        <is>
          <t>Wilson Lazo, Fernando</t>
        </is>
      </c>
      <c r="G483" s="32" t="inlineStr">
        <is>
          <t>Fernando</t>
        </is>
      </c>
      <c r="H483" s="32" t="inlineStr">
        <is>
          <t>Wilson</t>
        </is>
      </c>
      <c r="I483" s="32" t="inlineStr">
        <is>
          <t>Lazo</t>
        </is>
      </c>
      <c r="J483" s="15" t="inlineStr">
        <is>
          <t>PENDIENTE</t>
        </is>
      </c>
      <c r="K483" s="32" t="inlineStr">
        <is>
          <t>Invitado Especial Director ASMAR</t>
        </is>
      </c>
      <c r="L483" s="20" t="n"/>
      <c r="M483" s="21" t="inlineStr">
        <is>
          <t>LATERAL</t>
        </is>
      </c>
      <c r="N483" s="21">
        <f>IF(AND(UPPER($M483)="VIP",UPPER($J483)&lt;&gt;"NO",$F483&lt;&gt;""),"SI","NO")</f>
        <v/>
      </c>
      <c r="O483" s="21">
        <f>IF(UPPER($J483)="SI","🟢",IF(UPPER($J483)="NO","🔴","🟡"))</f>
        <v/>
      </c>
      <c r="P483" s="21" t="inlineStr"/>
    </row>
    <row r="484" ht="18" customHeight="1">
      <c r="A484" s="17">
        <f>IF(COUNTA(C484:K484)=0,"",ROW()-1)</f>
        <v/>
      </c>
      <c r="B484" s="17">
        <f>IF($F484&lt;&gt;"",$A484,"")</f>
        <v/>
      </c>
      <c r="C484" s="32" t="inlineStr">
        <is>
          <t xml:space="preserve">INVITADOS ASMAR </t>
        </is>
      </c>
      <c r="D484" s="32" t="inlineStr">
        <is>
          <t>Rector</t>
        </is>
      </c>
      <c r="E484" s="33">
        <f>IF(UPPER($J484)="NO","",$M484)</f>
        <v/>
      </c>
      <c r="F484" s="20" t="inlineStr">
        <is>
          <t>Stone Roosevelt, Martin</t>
        </is>
      </c>
      <c r="G484" s="32" t="inlineStr">
        <is>
          <t>Martin</t>
        </is>
      </c>
      <c r="H484" s="32" t="inlineStr">
        <is>
          <t>Stone</t>
        </is>
      </c>
      <c r="I484" s="32" t="inlineStr">
        <is>
          <t>Roosevelt</t>
        </is>
      </c>
      <c r="J484" s="16" t="inlineStr">
        <is>
          <t>NO</t>
        </is>
      </c>
      <c r="K484" s="32" t="inlineStr">
        <is>
          <t>Invitado Especial Director ASMAR</t>
        </is>
      </c>
      <c r="L484" s="20" t="n"/>
      <c r="M484" s="21" t="inlineStr">
        <is>
          <t>LATERAL VIP</t>
        </is>
      </c>
      <c r="N484" s="21">
        <f>IF(AND(UPPER($M484)="VIP",UPPER($J484)&lt;&gt;"NO",$F484&lt;&gt;""),"SI","NO")</f>
        <v/>
      </c>
      <c r="O484" s="21">
        <f>IF(UPPER($J484)="SI","🟢",IF(UPPER($J484)="NO","🔴","🟡"))</f>
        <v/>
      </c>
      <c r="P484" s="21" t="inlineStr"/>
    </row>
    <row r="485" ht="18" customHeight="1">
      <c r="A485" s="17">
        <f>IF(COUNTA(C485:K485)=0,"",ROW()-1)</f>
        <v/>
      </c>
      <c r="B485" s="17">
        <f>IF($F485&lt;&gt;"",$A485,"")</f>
        <v/>
      </c>
      <c r="C485" s="32" t="inlineStr">
        <is>
          <t xml:space="preserve">INVITADOS ASMAR </t>
        </is>
      </c>
      <c r="D485" s="32" t="n"/>
      <c r="E485" s="33">
        <f>IF(UPPER($J485)="NO","",$M485)</f>
        <v/>
      </c>
      <c r="F485" s="20" t="inlineStr">
        <is>
          <t>Acevedo Donoso, Francisco</t>
        </is>
      </c>
      <c r="G485" s="32" t="inlineStr">
        <is>
          <t>Francisco</t>
        </is>
      </c>
      <c r="H485" s="32" t="inlineStr">
        <is>
          <t>Acevedo</t>
        </is>
      </c>
      <c r="I485" s="32" t="inlineStr">
        <is>
          <t>Donoso</t>
        </is>
      </c>
      <c r="J485" s="11" t="inlineStr">
        <is>
          <t>SI</t>
        </is>
      </c>
      <c r="K485" s="32" t="inlineStr">
        <is>
          <t>Invitado Especial Director ASMAR</t>
        </is>
      </c>
      <c r="L485" s="20" t="n"/>
      <c r="M485" s="21" t="inlineStr">
        <is>
          <t>LATERAL VIP</t>
        </is>
      </c>
      <c r="N485" s="21">
        <f>IF(AND(UPPER($M485)="VIP",UPPER($J485)&lt;&gt;"NO",$F485&lt;&gt;""),"SI","NO")</f>
        <v/>
      </c>
      <c r="O485" s="21">
        <f>IF(UPPER($J485)="SI","🟢",IF(UPPER($J485)="NO","🔴","🟡"))</f>
        <v/>
      </c>
      <c r="P485" s="21" t="inlineStr"/>
    </row>
    <row r="486" ht="18" customHeight="1">
      <c r="A486" s="17">
        <f>IF(COUNTA(C486:K486)=0,"",ROW()-1)</f>
        <v/>
      </c>
      <c r="B486" s="17">
        <f>IF($F486&lt;&gt;"",$A486,"")</f>
        <v/>
      </c>
      <c r="C486" s="32" t="inlineStr">
        <is>
          <t xml:space="preserve">INVITADOS ASMAR </t>
        </is>
      </c>
      <c r="D486" s="32" t="n"/>
      <c r="E486" s="33">
        <f>IF(UPPER($J486)="NO","",$M486)</f>
        <v/>
      </c>
      <c r="F486" s="20" t="inlineStr">
        <is>
          <t>Lillo Echeverría, Claudia</t>
        </is>
      </c>
      <c r="G486" s="32" t="inlineStr">
        <is>
          <t>Claudia</t>
        </is>
      </c>
      <c r="H486" s="32" t="inlineStr">
        <is>
          <t>Lillo</t>
        </is>
      </c>
      <c r="I486" s="32" t="inlineStr">
        <is>
          <t>Echeverría</t>
        </is>
      </c>
      <c r="J486" s="15" t="inlineStr">
        <is>
          <t>PENDIENTE</t>
        </is>
      </c>
      <c r="K486" s="32" t="inlineStr">
        <is>
          <t>Invitado Especial Director ASMAR</t>
        </is>
      </c>
      <c r="L486" s="20" t="n"/>
      <c r="M486" s="21" t="inlineStr">
        <is>
          <t>LATERAL</t>
        </is>
      </c>
      <c r="N486" s="21">
        <f>IF(AND(UPPER($M486)="VIP",UPPER($J486)&lt;&gt;"NO",$F486&lt;&gt;""),"SI","NO")</f>
        <v/>
      </c>
      <c r="O486" s="21">
        <f>IF(UPPER($J486)="SI","🟢",IF(UPPER($J486)="NO","🔴","🟡"))</f>
        <v/>
      </c>
      <c r="P486" s="21" t="inlineStr"/>
    </row>
    <row r="487" ht="18" customHeight="1">
      <c r="A487" s="17">
        <f>IF(COUNTA(C487:K487)=0,"",ROW()-1)</f>
        <v/>
      </c>
      <c r="B487" s="17">
        <f>IF($F487&lt;&gt;"",$A487,"")</f>
        <v/>
      </c>
      <c r="C487" s="20" t="inlineStr">
        <is>
          <t xml:space="preserve">INVITADOS ASMAR </t>
        </is>
      </c>
      <c r="D487" s="20" t="n"/>
      <c r="E487" s="21">
        <f>IF(UPPER($J487)="NO","",$M487)</f>
        <v/>
      </c>
      <c r="F487" s="20" t="inlineStr">
        <is>
          <t>Vergara , Cristian</t>
        </is>
      </c>
      <c r="G487" s="20" t="inlineStr">
        <is>
          <t xml:space="preserve">Cristian </t>
        </is>
      </c>
      <c r="H487" s="20" t="inlineStr">
        <is>
          <t>Vergara</t>
        </is>
      </c>
      <c r="I487" s="20" t="n"/>
      <c r="J487" s="11" t="inlineStr">
        <is>
          <t>SI</t>
        </is>
      </c>
      <c r="K487" s="20" t="inlineStr">
        <is>
          <t>Gerente General ESSBIO</t>
        </is>
      </c>
      <c r="L487" s="20" t="n"/>
      <c r="M487" s="21" t="inlineStr">
        <is>
          <t>VIP</t>
        </is>
      </c>
      <c r="N487" s="21">
        <f>IF(AND(UPPER($M487)="VIP",UPPER($J487)&lt;&gt;"NO",$F487&lt;&gt;""),"SI","NO")</f>
        <v/>
      </c>
      <c r="O487" s="21">
        <f>IF(UPPER($J487)="SI","🟢",IF(UPPER($J487)="NO","🔴","🟡"))</f>
        <v/>
      </c>
      <c r="P487" s="21" t="inlineStr">
        <is>
          <t>PENDIENTE POR ASIGNAR</t>
        </is>
      </c>
    </row>
    <row r="488" ht="18" customHeight="1">
      <c r="A488" s="17">
        <f>IF(COUNTA(C488:K488)=0,"",ROW()-1)</f>
        <v/>
      </c>
      <c r="B488" s="17">
        <f>IF($F488&lt;&gt;"",$A488,"")</f>
        <v/>
      </c>
      <c r="C488" s="20" t="inlineStr">
        <is>
          <t xml:space="preserve">INVITADOS ASMAR </t>
        </is>
      </c>
      <c r="D488" s="20" t="n"/>
      <c r="E488" s="21">
        <f>IF(UPPER($J488)="NO","",$M488)</f>
        <v/>
      </c>
      <c r="F488" s="20" t="inlineStr">
        <is>
          <t>Schmohl , Peter</t>
        </is>
      </c>
      <c r="G488" s="20" t="inlineStr">
        <is>
          <t xml:space="preserve">Peter </t>
        </is>
      </c>
      <c r="H488" s="20" t="inlineStr">
        <is>
          <t>Schmohl</t>
        </is>
      </c>
      <c r="I488" s="20" t="n"/>
      <c r="J488" s="15" t="inlineStr">
        <is>
          <t>PENDIENTE</t>
        </is>
      </c>
      <c r="K488" s="20" t="inlineStr">
        <is>
          <t>Gerente Zonal ESSBIO</t>
        </is>
      </c>
      <c r="L488" s="20" t="n"/>
      <c r="M488" s="21" t="inlineStr">
        <is>
          <t>VIP</t>
        </is>
      </c>
      <c r="N488" s="21">
        <f>IF(AND(UPPER($M488)="VIP",UPPER($J488)&lt;&gt;"NO",$F488&lt;&gt;""),"SI","NO")</f>
        <v/>
      </c>
      <c r="O488" s="21">
        <f>IF(UPPER($J488)="SI","🟢",IF(UPPER($J488)="NO","🔴","🟡"))</f>
        <v/>
      </c>
      <c r="P488" s="21" t="inlineStr">
        <is>
          <t>PENDIENTE POR ASIGNAR</t>
        </is>
      </c>
    </row>
    <row r="489" ht="18" customHeight="1">
      <c r="A489" s="17">
        <f>IF(COUNTA(C489:K489)=0,"",ROW()-1)</f>
        <v/>
      </c>
      <c r="B489" s="17">
        <f>IF($F489&lt;&gt;"",$A489,"")</f>
        <v/>
      </c>
      <c r="C489" s="32" t="inlineStr">
        <is>
          <t xml:space="preserve">INVITADOS ASMAR </t>
        </is>
      </c>
      <c r="D489" s="32" t="n"/>
      <c r="E489" s="33">
        <f>IF(UPPER($J489)="NO","",$M489)</f>
        <v/>
      </c>
      <c r="F489" s="20" t="inlineStr">
        <is>
          <t>Fernández , David</t>
        </is>
      </c>
      <c r="G489" s="32" t="inlineStr">
        <is>
          <t xml:space="preserve">David </t>
        </is>
      </c>
      <c r="H489" s="32" t="inlineStr">
        <is>
          <t>Fernández</t>
        </is>
      </c>
      <c r="I489" s="32" t="n"/>
      <c r="J489" s="15" t="inlineStr">
        <is>
          <t>PENDIENTE</t>
        </is>
      </c>
      <c r="K489" s="32" t="inlineStr">
        <is>
          <t>Gerente General CIDERE</t>
        </is>
      </c>
      <c r="L489" s="20" t="n"/>
      <c r="M489" s="21" t="inlineStr">
        <is>
          <t>VIP</t>
        </is>
      </c>
      <c r="N489" s="21">
        <f>IF(AND(UPPER($M489)="VIP",UPPER($J489)&lt;&gt;"NO",$F489&lt;&gt;""),"SI","NO")</f>
        <v/>
      </c>
      <c r="O489" s="21">
        <f>IF(UPPER($J489)="SI","🟢",IF(UPPER($J489)="NO","🔴","🟡"))</f>
        <v/>
      </c>
      <c r="P489" s="21" t="inlineStr">
        <is>
          <t>PENDIENTE POR ASIGNAR</t>
        </is>
      </c>
    </row>
    <row r="490" ht="18" customHeight="1">
      <c r="A490" s="17">
        <f>IF(COUNTA(C490:K490)=0,"",ROW()-1)</f>
        <v/>
      </c>
      <c r="B490" s="17">
        <f>IF($F490&lt;&gt;"",$A490,"")</f>
        <v/>
      </c>
      <c r="C490" s="32" t="inlineStr">
        <is>
          <t xml:space="preserve">INVITADOS ASMAR </t>
        </is>
      </c>
      <c r="D490" s="20" t="inlineStr">
        <is>
          <t>Señor</t>
        </is>
      </c>
      <c r="E490" s="21">
        <f>IF(UPPER($J490)="NO","",$M490)</f>
        <v/>
      </c>
      <c r="F490" s="20" t="inlineStr">
        <is>
          <t>Donoso , Nelson</t>
        </is>
      </c>
      <c r="G490" s="20" t="inlineStr">
        <is>
          <t xml:space="preserve">Nelson </t>
        </is>
      </c>
      <c r="H490" s="20" t="inlineStr">
        <is>
          <t>Donoso</t>
        </is>
      </c>
      <c r="I490" s="20" t="n"/>
      <c r="J490" s="11" t="inlineStr">
        <is>
          <t>SI</t>
        </is>
      </c>
      <c r="K490" s="20" t="inlineStr">
        <is>
          <t>Presidente IRADE</t>
        </is>
      </c>
      <c r="L490" s="20" t="n"/>
      <c r="M490" s="21" t="inlineStr">
        <is>
          <t>VIP</t>
        </is>
      </c>
      <c r="N490" s="21">
        <f>IF(AND(UPPER($M490)="VIP",UPPER($J490)&lt;&gt;"NO",$F490&lt;&gt;""),"SI","NO")</f>
        <v/>
      </c>
      <c r="O490" s="21">
        <f>IF(UPPER($J490)="SI","🟢",IF(UPPER($J490)="NO","🔴","🟡"))</f>
        <v/>
      </c>
      <c r="P490" s="21" t="inlineStr">
        <is>
          <t>PENDIENTE POR ASIGNAR</t>
        </is>
      </c>
    </row>
    <row r="491" ht="18" customHeight="1">
      <c r="A491" s="17">
        <f>IF(COUNTA(C491:K491)=0,"",ROW()-1)</f>
        <v/>
      </c>
      <c r="B491" s="17">
        <f>IF($F491&lt;&gt;"",$A491,"")</f>
        <v/>
      </c>
      <c r="C491" s="32" t="inlineStr">
        <is>
          <t xml:space="preserve">INVITADOS ASMAR </t>
        </is>
      </c>
      <c r="D491" s="20" t="inlineStr">
        <is>
          <t>Señora</t>
        </is>
      </c>
      <c r="E491" s="21">
        <f>IF(UPPER($J491)="NO","",$M491)</f>
        <v/>
      </c>
      <c r="F491" s="20" t="inlineStr">
        <is>
          <t>Roa Astete, Bernardita</t>
        </is>
      </c>
      <c r="G491" s="20" t="inlineStr">
        <is>
          <t xml:space="preserve">Bernardita </t>
        </is>
      </c>
      <c r="H491" s="20" t="inlineStr">
        <is>
          <t>Roa</t>
        </is>
      </c>
      <c r="I491" s="20" t="inlineStr">
        <is>
          <t>Astete</t>
        </is>
      </c>
      <c r="J491" s="11" t="inlineStr">
        <is>
          <t>SI</t>
        </is>
      </c>
      <c r="K491" s="20" t="inlineStr">
        <is>
          <t>Gerente General IRADE</t>
        </is>
      </c>
      <c r="L491" s="20" t="n"/>
      <c r="M491" s="21" t="inlineStr">
        <is>
          <t>VIP</t>
        </is>
      </c>
      <c r="N491" s="21">
        <f>IF(AND(UPPER($M491)="VIP",UPPER($J491)&lt;&gt;"NO",$F491&lt;&gt;""),"SI","NO")</f>
        <v/>
      </c>
      <c r="O491" s="21">
        <f>IF(UPPER($J491)="SI","🟢",IF(UPPER($J491)="NO","🔴","🟡"))</f>
        <v/>
      </c>
      <c r="P491" s="21" t="inlineStr">
        <is>
          <t>PENDIENTE POR ASIGNAR</t>
        </is>
      </c>
    </row>
    <row r="492" ht="18" customHeight="1">
      <c r="A492" s="17">
        <f>IF(COUNTA(C492:K492)=0,"",ROW()-1)</f>
        <v/>
      </c>
      <c r="B492" s="17">
        <f>IF($F492&lt;&gt;"",$A492,"")</f>
        <v/>
      </c>
      <c r="C492" s="32" t="inlineStr">
        <is>
          <t xml:space="preserve">INVITADOS ASMAR </t>
        </is>
      </c>
      <c r="D492" s="32" t="inlineStr">
        <is>
          <t>Rector</t>
        </is>
      </c>
      <c r="E492" s="33">
        <f>IF(UPPER($J492)="NO","",$M492)</f>
        <v/>
      </c>
      <c r="F492" s="20" t="inlineStr">
        <is>
          <t>Skalweit , Rodolfo</t>
        </is>
      </c>
      <c r="G492" s="32" t="inlineStr">
        <is>
          <t xml:space="preserve">Rodolfo </t>
        </is>
      </c>
      <c r="H492" s="32" t="inlineStr">
        <is>
          <t>Skalweit</t>
        </is>
      </c>
      <c r="I492" s="32" t="n"/>
      <c r="J492" s="11" t="inlineStr">
        <is>
          <t>SI</t>
        </is>
      </c>
      <c r="K492" s="32" t="inlineStr">
        <is>
          <t>Director Sociedad Inversiones Portuarias - CPT</t>
        </is>
      </c>
      <c r="L492" s="20" t="n"/>
      <c r="M492" s="21" t="inlineStr">
        <is>
          <t>LATERAL VIP</t>
        </is>
      </c>
      <c r="N492" s="21">
        <f>IF(AND(UPPER($M492)="VIP",UPPER($J492)&lt;&gt;"NO",$F492&lt;&gt;""),"SI","NO")</f>
        <v/>
      </c>
      <c r="O492" s="21">
        <f>IF(UPPER($J492)="SI","🟢",IF(UPPER($J492)="NO","🔴","🟡"))</f>
        <v/>
      </c>
      <c r="P492" s="21" t="inlineStr"/>
    </row>
    <row r="493" ht="18" customHeight="1">
      <c r="A493" s="17">
        <f>IF(COUNTA(C493:K493)=0,"",ROW()-1)</f>
        <v/>
      </c>
      <c r="B493" s="17">
        <f>IF($F493&lt;&gt;"",$A493,"")</f>
        <v/>
      </c>
      <c r="C493" s="32" t="inlineStr">
        <is>
          <t xml:space="preserve">INVITADOS ASMAR </t>
        </is>
      </c>
      <c r="D493" s="32" t="n"/>
      <c r="E493" s="33">
        <f>IF(UPPER($J493)="NO","",$M493)</f>
        <v/>
      </c>
      <c r="F493" s="20" t="inlineStr">
        <is>
          <t>Cornelius , Carlos</t>
        </is>
      </c>
      <c r="G493" s="32" t="inlineStr">
        <is>
          <t xml:space="preserve">Carlos </t>
        </is>
      </c>
      <c r="H493" s="32" t="inlineStr">
        <is>
          <t>Cornelius</t>
        </is>
      </c>
      <c r="I493" s="32" t="n"/>
      <c r="J493" s="15" t="inlineStr">
        <is>
          <t>PENDIENTE</t>
        </is>
      </c>
      <c r="K493" s="32" t="inlineStr">
        <is>
          <t>CEO grupo empresas CPT</t>
        </is>
      </c>
      <c r="L493" s="20" t="n"/>
      <c r="M493" s="21" t="inlineStr">
        <is>
          <t>LATERAL</t>
        </is>
      </c>
      <c r="N493" s="21">
        <f>IF(AND(UPPER($M493)="VIP",UPPER($J493)&lt;&gt;"NO",$F493&lt;&gt;""),"SI","NO")</f>
        <v/>
      </c>
      <c r="O493" s="21">
        <f>IF(UPPER($J493)="SI","🟢",IF(UPPER($J493)="NO","🔴","🟡"))</f>
        <v/>
      </c>
      <c r="P493" s="21" t="inlineStr"/>
    </row>
    <row r="494" ht="18" customHeight="1">
      <c r="A494" s="17">
        <f>IF(COUNTA(C494:K494)=0,"",ROW()-1)</f>
        <v/>
      </c>
      <c r="B494" s="17">
        <f>IF($F494&lt;&gt;"",$A494,"")</f>
        <v/>
      </c>
      <c r="C494" s="32" t="inlineStr">
        <is>
          <t xml:space="preserve">INVITADOS ASMAR </t>
        </is>
      </c>
      <c r="D494" s="32" t="n"/>
      <c r="E494" s="33">
        <f>IF(UPPER($J494)="NO","",$M494)</f>
        <v/>
      </c>
      <c r="F494" s="20" t="inlineStr">
        <is>
          <t>Kummerlin Gottschald, Thomas</t>
        </is>
      </c>
      <c r="G494" s="32" t="inlineStr">
        <is>
          <t>Thomas</t>
        </is>
      </c>
      <c r="H494" s="32" t="inlineStr">
        <is>
          <t>Kummerlin</t>
        </is>
      </c>
      <c r="I494" s="32" t="inlineStr">
        <is>
          <t>Gottschald</t>
        </is>
      </c>
      <c r="J494" s="15" t="inlineStr">
        <is>
          <t>PENDIENTE</t>
        </is>
      </c>
      <c r="K494" s="32" t="inlineStr">
        <is>
          <t>Gerente Reloncavi</t>
        </is>
      </c>
      <c r="L494" s="20" t="n"/>
      <c r="M494" s="21" t="inlineStr">
        <is>
          <t>LATERAL</t>
        </is>
      </c>
      <c r="N494" s="21">
        <f>IF(AND(UPPER($M494)="VIP",UPPER($J494)&lt;&gt;"NO",$F494&lt;&gt;""),"SI","NO")</f>
        <v/>
      </c>
      <c r="O494" s="21">
        <f>IF(UPPER($J494)="SI","🟢",IF(UPPER($J494)="NO","🔴","🟡"))</f>
        <v/>
      </c>
      <c r="P494" s="21" t="inlineStr"/>
    </row>
    <row r="495" ht="18" customHeight="1">
      <c r="A495" s="17">
        <f>IF(COUNTA(C495:K495)=0,"",ROW()-1)</f>
        <v/>
      </c>
      <c r="B495" s="17">
        <f>IF($F495&lt;&gt;"",$A495,"")</f>
        <v/>
      </c>
      <c r="C495" s="32" t="inlineStr">
        <is>
          <t xml:space="preserve">INVITADOS ASMAR </t>
        </is>
      </c>
      <c r="D495" s="32" t="n"/>
      <c r="E495" s="33">
        <f>IF(UPPER($J495)="NO","",$M495)</f>
        <v/>
      </c>
      <c r="F495" s="20" t="inlineStr">
        <is>
          <t>Gutierrez , Carlos</t>
        </is>
      </c>
      <c r="G495" s="32" t="inlineStr">
        <is>
          <t>Carlos</t>
        </is>
      </c>
      <c r="H495" s="32" t="inlineStr">
        <is>
          <t>Gutierrez</t>
        </is>
      </c>
      <c r="I495" s="32" t="n"/>
      <c r="J495" s="15" t="inlineStr">
        <is>
          <t>PENDIENTE</t>
        </is>
      </c>
      <c r="K495" s="32" t="inlineStr">
        <is>
          <t xml:space="preserve">Gerente Agental Ltda.  </t>
        </is>
      </c>
      <c r="L495" s="20" t="n"/>
      <c r="M495" s="21" t="inlineStr">
        <is>
          <t>LATERAL</t>
        </is>
      </c>
      <c r="N495" s="21">
        <f>IF(AND(UPPER($M495)="VIP",UPPER($J495)&lt;&gt;"NO",$F495&lt;&gt;""),"SI","NO")</f>
        <v/>
      </c>
      <c r="O495" s="21">
        <f>IF(UPPER($J495)="SI","🟢",IF(UPPER($J495)="NO","🔴","🟡"))</f>
        <v/>
      </c>
      <c r="P495" s="21" t="inlineStr"/>
    </row>
    <row r="496" ht="18" customHeight="1">
      <c r="A496" s="17">
        <f>IF(COUNTA(C496:K496)=0,"",ROW()-1)</f>
        <v/>
      </c>
      <c r="B496" s="17">
        <f>IF($F496&lt;&gt;"",$A496,"")</f>
        <v/>
      </c>
      <c r="C496" s="32" t="inlineStr">
        <is>
          <t xml:space="preserve">INVITADOS ASMAR </t>
        </is>
      </c>
      <c r="D496" s="20" t="inlineStr">
        <is>
          <t>Rector</t>
        </is>
      </c>
      <c r="E496" s="21">
        <f>IF(UPPER($J496)="NO","",$M496)</f>
        <v/>
      </c>
      <c r="F496" s="20" t="inlineStr">
        <is>
          <t>Riffo , Ximena</t>
        </is>
      </c>
      <c r="G496" s="20" t="inlineStr">
        <is>
          <t xml:space="preserve">Ximena </t>
        </is>
      </c>
      <c r="H496" s="20" t="inlineStr">
        <is>
          <t>Riffo</t>
        </is>
      </c>
      <c r="I496" s="20" t="n"/>
      <c r="J496" s="15" t="inlineStr">
        <is>
          <t>PENDIENTE</t>
        </is>
      </c>
      <c r="K496" s="20" t="inlineStr">
        <is>
          <t>Directora Ejecutiva (s) CORFO BioBio</t>
        </is>
      </c>
      <c r="L496" s="20" t="n"/>
      <c r="M496" s="21" t="inlineStr">
        <is>
          <t>LATERAL</t>
        </is>
      </c>
      <c r="N496" s="21">
        <f>IF(AND(UPPER($M496)="VIP",UPPER($J496)&lt;&gt;"NO",$F496&lt;&gt;""),"SI","NO")</f>
        <v/>
      </c>
      <c r="O496" s="21">
        <f>IF(UPPER($J496)="SI","🟢",IF(UPPER($J496)="NO","🔴","🟡"))</f>
        <v/>
      </c>
      <c r="P496" s="21" t="inlineStr"/>
    </row>
    <row r="497" ht="18" customHeight="1">
      <c r="A497" s="17">
        <f>IF(COUNTA(C497:K497)=0,"",ROW()-1)</f>
        <v/>
      </c>
      <c r="B497" s="17">
        <f>IF($F497&lt;&gt;"",$A497,"")</f>
        <v/>
      </c>
      <c r="C497" s="32" t="inlineStr">
        <is>
          <t xml:space="preserve">INVITADOS ASMAR </t>
        </is>
      </c>
      <c r="D497" s="32" t="n"/>
      <c r="E497" s="33">
        <f>IF(UPPER($J497)="NO","",$M497)</f>
        <v/>
      </c>
      <c r="F497" s="20" t="inlineStr">
        <is>
          <t>Ocares Brantes, José</t>
        </is>
      </c>
      <c r="G497" s="32" t="inlineStr">
        <is>
          <t>José</t>
        </is>
      </c>
      <c r="H497" s="32" t="inlineStr">
        <is>
          <t>Ocares</t>
        </is>
      </c>
      <c r="I497" s="32" t="inlineStr">
        <is>
          <t>Brantes</t>
        </is>
      </c>
      <c r="J497" s="15" t="inlineStr">
        <is>
          <t>PENDIENTE</t>
        </is>
      </c>
      <c r="K497" s="32" t="inlineStr">
        <is>
          <t>Gerente Operaciones Pesca BLUMAR</t>
        </is>
      </c>
      <c r="L497" s="20" t="n"/>
      <c r="M497" s="21" t="inlineStr">
        <is>
          <t>LATERAL</t>
        </is>
      </c>
      <c r="N497" s="21">
        <f>IF(AND(UPPER($M497)="VIP",UPPER($J497)&lt;&gt;"NO",$F497&lt;&gt;""),"SI","NO")</f>
        <v/>
      </c>
      <c r="O497" s="21">
        <f>IF(UPPER($J497)="SI","🟢",IF(UPPER($J497)="NO","🔴","🟡"))</f>
        <v/>
      </c>
      <c r="P497" s="21" t="inlineStr"/>
    </row>
    <row r="498" ht="18" customHeight="1">
      <c r="A498" s="17">
        <f>IF(COUNTA(C498:K498)=0,"",ROW()-1)</f>
        <v/>
      </c>
      <c r="B498" s="17">
        <f>IF($F498&lt;&gt;"",$A498,"")</f>
        <v/>
      </c>
      <c r="C498" s="32" t="inlineStr">
        <is>
          <t xml:space="preserve">INVITADOS ASMAR </t>
        </is>
      </c>
      <c r="D498" s="20" t="n"/>
      <c r="E498" s="21">
        <f>IF(UPPER($J498)="NO","",$M498)</f>
        <v/>
      </c>
      <c r="F498" s="20" t="inlineStr">
        <is>
          <t>Florás Guerraty, Alejandro</t>
        </is>
      </c>
      <c r="G498" s="20" t="inlineStr">
        <is>
          <t>Alejandro</t>
        </is>
      </c>
      <c r="H498" s="20" t="inlineStr">
        <is>
          <t>Florás</t>
        </is>
      </c>
      <c r="I498" s="20" t="inlineStr">
        <is>
          <t>Guerraty</t>
        </is>
      </c>
      <c r="J498" s="11" t="inlineStr">
        <is>
          <t>SI</t>
        </is>
      </c>
      <c r="K498" s="13" t="inlineStr">
        <is>
          <t>Gerente Regional Camanchaca Pesca Sur S.A.</t>
        </is>
      </c>
      <c r="L498" s="20" t="n"/>
      <c r="M498" s="21" t="inlineStr">
        <is>
          <t>LATERAL VIP</t>
        </is>
      </c>
      <c r="N498" s="21">
        <f>IF(AND(UPPER($M498)="VIP",UPPER($J498)&lt;&gt;"NO",$F498&lt;&gt;""),"SI","NO")</f>
        <v/>
      </c>
      <c r="O498" s="21">
        <f>IF(UPPER($J498)="SI","🟢",IF(UPPER($J498)="NO","🔴","🟡"))</f>
        <v/>
      </c>
      <c r="P498" s="21" t="inlineStr"/>
    </row>
    <row r="499" ht="18" customHeight="1">
      <c r="A499" s="17">
        <f>IF(COUNTA(C499:K499)=0,"",ROW()-1)</f>
        <v/>
      </c>
      <c r="B499" s="17">
        <f>IF($F499&lt;&gt;"",$A499,"")</f>
        <v/>
      </c>
      <c r="C499" s="32" t="inlineStr">
        <is>
          <t xml:space="preserve">INVITADOS ASMAR </t>
        </is>
      </c>
      <c r="D499" s="32" t="n"/>
      <c r="E499" s="33">
        <f>IF(UPPER($J499)="NO","",$M499)</f>
        <v/>
      </c>
      <c r="F499" s="20" t="inlineStr">
        <is>
          <t>Meonne Muñoz, Marcel</t>
        </is>
      </c>
      <c r="G499" s="32" t="inlineStr">
        <is>
          <t>Marcel</t>
        </is>
      </c>
      <c r="H499" s="32" t="inlineStr">
        <is>
          <t>Meonne</t>
        </is>
      </c>
      <c r="I499" s="32" t="inlineStr">
        <is>
          <t>Muñoz</t>
        </is>
      </c>
      <c r="J499" s="15" t="inlineStr">
        <is>
          <t>PENDIENTE</t>
        </is>
      </c>
      <c r="K499" s="32" t="inlineStr">
        <is>
          <t>Gerente General PacificBlu</t>
        </is>
      </c>
      <c r="L499" s="20" t="n"/>
      <c r="M499" s="21" t="inlineStr">
        <is>
          <t>LATERAL</t>
        </is>
      </c>
      <c r="N499" s="21">
        <f>IF(AND(UPPER($M499)="VIP",UPPER($J499)&lt;&gt;"NO",$F499&lt;&gt;""),"SI","NO")</f>
        <v/>
      </c>
      <c r="O499" s="21">
        <f>IF(UPPER($J499)="SI","🟢",IF(UPPER($J499)="NO","🔴","🟡"))</f>
        <v/>
      </c>
      <c r="P499" s="21" t="inlineStr"/>
    </row>
    <row r="500" ht="18" customHeight="1">
      <c r="A500" s="17">
        <f>IF(COUNTA(C500:K500)=0,"",ROW()-1)</f>
        <v/>
      </c>
      <c r="B500" s="17">
        <f>IF($F500&lt;&gt;"",$A500,"")</f>
        <v/>
      </c>
      <c r="C500" s="32" t="inlineStr">
        <is>
          <t xml:space="preserve">INVITADOS ASMAR </t>
        </is>
      </c>
      <c r="D500" s="20" t="n"/>
      <c r="E500" s="21">
        <f>IF(UPPER($J500)="NO","",$M500)</f>
        <v/>
      </c>
      <c r="F500" s="20" t="inlineStr">
        <is>
          <t>Salazar Zencovich, Claudio</t>
        </is>
      </c>
      <c r="G500" s="20" t="inlineStr">
        <is>
          <t xml:space="preserve">Claudio </t>
        </is>
      </c>
      <c r="H500" s="20" t="inlineStr">
        <is>
          <t>Salazar</t>
        </is>
      </c>
      <c r="I500" s="20" t="inlineStr">
        <is>
          <t>Zencovich</t>
        </is>
      </c>
      <c r="J500" s="15" t="inlineStr">
        <is>
          <t>PENDIENTE</t>
        </is>
      </c>
      <c r="K500" s="13" t="inlineStr">
        <is>
          <t>Gerente General Alimentos Marinos S.A. ALIMAR</t>
        </is>
      </c>
      <c r="L500" s="20" t="n"/>
      <c r="M500" s="21" t="inlineStr">
        <is>
          <t>LATERAL</t>
        </is>
      </c>
      <c r="N500" s="21">
        <f>IF(AND(UPPER($M500)="VIP",UPPER($J500)&lt;&gt;"NO",$F500&lt;&gt;""),"SI","NO")</f>
        <v/>
      </c>
      <c r="O500" s="21">
        <f>IF(UPPER($J500)="SI","🟢",IF(UPPER($J500)="NO","🔴","🟡"))</f>
        <v/>
      </c>
      <c r="P500" s="21" t="inlineStr"/>
    </row>
    <row r="501" ht="18" customHeight="1">
      <c r="A501" s="17">
        <f>IF(COUNTA(C501:K501)=0,"",ROW()-1)</f>
        <v/>
      </c>
      <c r="B501" s="17">
        <f>IF($F501&lt;&gt;"",$A501,"")</f>
        <v/>
      </c>
      <c r="C501" s="32" t="inlineStr">
        <is>
          <t xml:space="preserve">INVITADOS ASMAR </t>
        </is>
      </c>
      <c r="D501" s="32" t="n"/>
      <c r="E501" s="33">
        <f>IF(UPPER($J501)="NO","",$M501)</f>
        <v/>
      </c>
      <c r="F501" s="20" t="inlineStr">
        <is>
          <t>Daroch Coelo, Andrés</t>
        </is>
      </c>
      <c r="G501" s="32" t="inlineStr">
        <is>
          <t>Andrés</t>
        </is>
      </c>
      <c r="H501" s="32" t="inlineStr">
        <is>
          <t>Daroch</t>
        </is>
      </c>
      <c r="I501" s="32" t="inlineStr">
        <is>
          <t>Coelo</t>
        </is>
      </c>
      <c r="J501" s="11" t="inlineStr">
        <is>
          <t>SI</t>
        </is>
      </c>
      <c r="K501" s="32" t="inlineStr">
        <is>
          <t>Gerente General Foodcorp Chile S.A.</t>
        </is>
      </c>
      <c r="L501" s="20" t="n"/>
      <c r="M501" s="21" t="inlineStr">
        <is>
          <t>LATERAL VIP</t>
        </is>
      </c>
      <c r="N501" s="21">
        <f>IF(AND(UPPER($M501)="VIP",UPPER($J501)&lt;&gt;"NO",$F501&lt;&gt;""),"SI","NO")</f>
        <v/>
      </c>
      <c r="O501" s="21">
        <f>IF(UPPER($J501)="SI","🟢",IF(UPPER($J501)="NO","🔴","🟡"))</f>
        <v/>
      </c>
      <c r="P501" s="21" t="inlineStr"/>
    </row>
    <row r="502" ht="18" customHeight="1">
      <c r="A502" s="17">
        <f>IF(COUNTA(C502:K502)=0,"",ROW()-1)</f>
        <v/>
      </c>
      <c r="B502" s="17">
        <f>IF($F502&lt;&gt;"",$A502,"")</f>
        <v/>
      </c>
      <c r="C502" s="32" t="inlineStr">
        <is>
          <t xml:space="preserve">INVITADOS ASMAR </t>
        </is>
      </c>
      <c r="D502" s="20" t="n"/>
      <c r="E502" s="21">
        <f>IF(UPPER($J502)="NO","",$M502)</f>
        <v/>
      </c>
      <c r="F502" s="20" t="inlineStr">
        <is>
          <t>Ayala Burgemeister, Fernando</t>
        </is>
      </c>
      <c r="G502" s="20" t="inlineStr">
        <is>
          <t xml:space="preserve">Fernando </t>
        </is>
      </c>
      <c r="H502" s="20" t="inlineStr">
        <is>
          <t>Ayala</t>
        </is>
      </c>
      <c r="I502" s="20" t="inlineStr">
        <is>
          <t>Burgemeister</t>
        </is>
      </c>
      <c r="J502" s="15" t="inlineStr">
        <is>
          <t>PENDIENTE</t>
        </is>
      </c>
      <c r="K502" s="13" t="inlineStr">
        <is>
          <t>Gerente de Negocios Seafood Orizon S.A.</t>
        </is>
      </c>
      <c r="L502" s="20" t="n"/>
      <c r="M502" s="21" t="inlineStr">
        <is>
          <t>LATERAL</t>
        </is>
      </c>
      <c r="N502" s="21">
        <f>IF(AND(UPPER($M502)="VIP",UPPER($J502)&lt;&gt;"NO",$F502&lt;&gt;""),"SI","NO")</f>
        <v/>
      </c>
      <c r="O502" s="21">
        <f>IF(UPPER($J502)="SI","🟢",IF(UPPER($J502)="NO","🔴","🟡"))</f>
        <v/>
      </c>
      <c r="P502" s="21" t="inlineStr"/>
    </row>
    <row r="503" ht="18" customHeight="1">
      <c r="A503" s="17">
        <f>IF(COUNTA(C503:K503)=0,"",ROW()-1)</f>
        <v/>
      </c>
      <c r="B503" s="17">
        <f>IF($F503&lt;&gt;"",$A503,"")</f>
        <v/>
      </c>
      <c r="C503" s="32" t="inlineStr">
        <is>
          <t xml:space="preserve">INVITADOS ASMAR </t>
        </is>
      </c>
      <c r="D503" s="32" t="n"/>
      <c r="E503" s="33">
        <f>IF(UPPER($J503)="NO","",$M503)</f>
        <v/>
      </c>
      <c r="F503" s="20" t="inlineStr">
        <is>
          <t>Silva Morales, Fernando</t>
        </is>
      </c>
      <c r="G503" s="32" t="inlineStr">
        <is>
          <t xml:space="preserve">Fernando </t>
        </is>
      </c>
      <c r="H503" s="32" t="inlineStr">
        <is>
          <t>Silva</t>
        </is>
      </c>
      <c r="I503" s="32" t="inlineStr">
        <is>
          <t>Morales</t>
        </is>
      </c>
      <c r="J503" s="15" t="inlineStr">
        <is>
          <t>PENDIENTE</t>
        </is>
      </c>
      <c r="K503" s="32" t="inlineStr">
        <is>
          <t>Gerente de Operaciones Sociedad Pesquera Landes</t>
        </is>
      </c>
      <c r="L503" s="20" t="n"/>
      <c r="M503" s="21" t="inlineStr">
        <is>
          <t>LATERAL</t>
        </is>
      </c>
      <c r="N503" s="21">
        <f>IF(AND(UPPER($M503)="VIP",UPPER($J503)&lt;&gt;"NO",$F503&lt;&gt;""),"SI","NO")</f>
        <v/>
      </c>
      <c r="O503" s="21">
        <f>IF(UPPER($J503)="SI","🟢",IF(UPPER($J503)="NO","🔴","🟡"))</f>
        <v/>
      </c>
      <c r="P503" s="21" t="inlineStr"/>
    </row>
    <row r="504" ht="18" customHeight="1">
      <c r="A504" s="17">
        <f>IF(COUNTA(C504:K504)=0,"",ROW()-1)</f>
        <v/>
      </c>
      <c r="B504" s="17">
        <f>IF($F504&lt;&gt;"",$A504,"")</f>
        <v/>
      </c>
      <c r="C504" s="32" t="inlineStr">
        <is>
          <t xml:space="preserve">INVITADOS ASMAR </t>
        </is>
      </c>
      <c r="D504" s="20" t="n"/>
      <c r="E504" s="21">
        <f>IF(UPPER($J504)="NO","",$M504)</f>
        <v/>
      </c>
      <c r="F504" s="20" t="inlineStr">
        <is>
          <t>Gundelach Hernández, Simón</t>
        </is>
      </c>
      <c r="G504" s="20" t="inlineStr">
        <is>
          <t xml:space="preserve">Simón </t>
        </is>
      </c>
      <c r="H504" s="20" t="inlineStr">
        <is>
          <t>Gundelach</t>
        </is>
      </c>
      <c r="I504" s="20" t="inlineStr">
        <is>
          <t>Hernández</t>
        </is>
      </c>
      <c r="J504" s="15" t="inlineStr">
        <is>
          <t>PENDIENTE</t>
        </is>
      </c>
      <c r="K504" s="13" t="inlineStr">
        <is>
          <t>Gerente General Lota Protein</t>
        </is>
      </c>
      <c r="L504" s="20" t="n"/>
      <c r="M504" s="21" t="inlineStr">
        <is>
          <t>LATERAL</t>
        </is>
      </c>
      <c r="N504" s="21">
        <f>IF(AND(UPPER($M504)="VIP",UPPER($J504)&lt;&gt;"NO",$F504&lt;&gt;""),"SI","NO")</f>
        <v/>
      </c>
      <c r="O504" s="21">
        <f>IF(UPPER($J504)="SI","🟢",IF(UPPER($J504)="NO","🔴","🟡"))</f>
        <v/>
      </c>
      <c r="P504" s="21" t="inlineStr"/>
    </row>
    <row r="505" ht="18" customHeight="1">
      <c r="A505" s="17">
        <f>IF(COUNTA(C505:K505)=0,"",ROW()-1)</f>
        <v/>
      </c>
      <c r="B505" s="17">
        <f>IF($F505&lt;&gt;"",$A505,"")</f>
        <v/>
      </c>
      <c r="C505" s="32" t="inlineStr">
        <is>
          <t xml:space="preserve">INVITADOS ASMAR </t>
        </is>
      </c>
      <c r="D505" s="32" t="n"/>
      <c r="E505" s="33">
        <f>IF(UPPER($J505)="NO","",$M505)</f>
        <v/>
      </c>
      <c r="F505" s="20" t="inlineStr">
        <is>
          <t>Eiriksson , Grimur</t>
        </is>
      </c>
      <c r="G505" s="32" t="inlineStr">
        <is>
          <t>Grimur</t>
        </is>
      </c>
      <c r="H505" s="32" t="inlineStr">
        <is>
          <t>Eiriksson</t>
        </is>
      </c>
      <c r="I505" s="32" t="n"/>
      <c r="J505" s="16" t="inlineStr">
        <is>
          <t>NO</t>
        </is>
      </c>
      <c r="K505" s="32" t="inlineStr">
        <is>
          <t>Gerente Flota Pesquera Friosur S.A.</t>
        </is>
      </c>
      <c r="L505" s="20" t="n"/>
      <c r="M505" s="21" t="inlineStr">
        <is>
          <t>LATERAL</t>
        </is>
      </c>
      <c r="N505" s="21">
        <f>IF(AND(UPPER($M505)="VIP",UPPER($J505)&lt;&gt;"NO",$F505&lt;&gt;""),"SI","NO")</f>
        <v/>
      </c>
      <c r="O505" s="21">
        <f>IF(UPPER($J505)="SI","🟢",IF(UPPER($J505)="NO","🔴","🟡"))</f>
        <v/>
      </c>
      <c r="P505" s="21" t="inlineStr"/>
    </row>
    <row r="506" ht="18" customHeight="1">
      <c r="A506" s="17">
        <f>IF(COUNTA(C506:K506)=0,"",ROW()-1)</f>
        <v/>
      </c>
      <c r="B506" s="17">
        <f>IF($F506&lt;&gt;"",$A506,"")</f>
        <v/>
      </c>
      <c r="C506" s="20" t="inlineStr">
        <is>
          <t xml:space="preserve">INVITADOS ASMAR </t>
        </is>
      </c>
      <c r="D506" s="20" t="n"/>
      <c r="E506" s="21">
        <f>IF(UPPER($J506)="NO","",$M506)</f>
        <v/>
      </c>
      <c r="F506" s="20" t="inlineStr">
        <is>
          <t>Avendaño Veloso, Roberto</t>
        </is>
      </c>
      <c r="G506" s="20" t="inlineStr">
        <is>
          <t>Roberto</t>
        </is>
      </c>
      <c r="H506" s="20" t="inlineStr">
        <is>
          <t>Avendaño</t>
        </is>
      </c>
      <c r="I506" s="20" t="inlineStr">
        <is>
          <t xml:space="preserve"> Veloso</t>
        </is>
      </c>
      <c r="J506" s="16" t="inlineStr">
        <is>
          <t>NO</t>
        </is>
      </c>
      <c r="K506" s="20" t="inlineStr">
        <is>
          <t>Gerente General de DTS</t>
        </is>
      </c>
      <c r="L506" s="20" t="n"/>
      <c r="M506" s="21" t="n"/>
      <c r="N506" s="21">
        <f>IF(AND(UPPER($M506)="VIP",UPPER($J506)&lt;&gt;"NO",$F506&lt;&gt;""),"SI","NO")</f>
        <v/>
      </c>
      <c r="O506" s="21">
        <f>IF(UPPER($J506)="SI","🟢",IF(UPPER($J506)="NO","🔴","🟡"))</f>
        <v/>
      </c>
      <c r="P506" s="21" t="inlineStr"/>
    </row>
    <row r="507" ht="18" customHeight="1">
      <c r="A507" s="17">
        <f>IF(COUNTA(C507:K507)=0,"",ROW()-1)</f>
        <v/>
      </c>
      <c r="B507" s="17">
        <f>IF($F507&lt;&gt;"",$A507,"")</f>
        <v/>
      </c>
      <c r="C507" s="32" t="inlineStr">
        <is>
          <t xml:space="preserve">INVITADOS ASMAR </t>
        </is>
      </c>
      <c r="D507" s="32" t="n"/>
      <c r="E507" s="33">
        <f>IF(UPPER($J507)="NO","",$M507)</f>
        <v/>
      </c>
      <c r="F507" s="20" t="inlineStr">
        <is>
          <t>Fuentes Palacios, Carola</t>
        </is>
      </c>
      <c r="G507" s="32" t="inlineStr">
        <is>
          <t>Carola</t>
        </is>
      </c>
      <c r="H507" s="32" t="inlineStr">
        <is>
          <t>Fuentes</t>
        </is>
      </c>
      <c r="I507" s="32" t="inlineStr">
        <is>
          <t>Palacios</t>
        </is>
      </c>
      <c r="J507" s="16" t="inlineStr">
        <is>
          <t>NO</t>
        </is>
      </c>
      <c r="K507" s="32" t="inlineStr">
        <is>
          <t>Gerente General de FISA</t>
        </is>
      </c>
      <c r="L507" s="20" t="n"/>
      <c r="M507" s="21" t="n"/>
      <c r="N507" s="21">
        <f>IF(AND(UPPER($M507)="VIP",UPPER($J507)&lt;&gt;"NO",$F507&lt;&gt;""),"SI","NO")</f>
        <v/>
      </c>
      <c r="O507" s="21">
        <f>IF(UPPER($J507)="SI","🟢",IF(UPPER($J507)="NO","🔴","🟡"))</f>
        <v/>
      </c>
      <c r="P507" s="21" t="inlineStr"/>
    </row>
    <row r="508" ht="18" customHeight="1">
      <c r="A508" s="17">
        <f>IF(COUNTA(C508:K508)=0,"",ROW()-1)</f>
        <v/>
      </c>
      <c r="B508" s="17">
        <f>IF($F508&lt;&gt;"",$A508,"")</f>
        <v/>
      </c>
      <c r="C508" s="32" t="inlineStr">
        <is>
          <t xml:space="preserve">INVITADOS ASMAR </t>
        </is>
      </c>
      <c r="D508" s="32" t="inlineStr">
        <is>
          <t>Señor</t>
        </is>
      </c>
      <c r="E508" s="33">
        <f>IF(UPPER($J508)="NO","",$M508)</f>
        <v/>
      </c>
      <c r="F508" s="20" t="inlineStr">
        <is>
          <t>Sotomayor , Francisco</t>
        </is>
      </c>
      <c r="G508" s="32" t="inlineStr">
        <is>
          <t>Francisco</t>
        </is>
      </c>
      <c r="H508" s="32" t="inlineStr">
        <is>
          <t>Sotomayor</t>
        </is>
      </c>
      <c r="I508" s="32" t="n"/>
      <c r="J508" s="11" t="inlineStr">
        <is>
          <t>SI</t>
        </is>
      </c>
      <c r="K508" s="32" t="inlineStr">
        <is>
          <t>CEO GL Events Chile</t>
        </is>
      </c>
      <c r="L508" s="20" t="n"/>
      <c r="M508" s="21" t="inlineStr">
        <is>
          <t>VIP</t>
        </is>
      </c>
      <c r="N508" s="21">
        <f>IF(AND(UPPER($M508)="VIP",UPPER($J508)&lt;&gt;"NO",$F508&lt;&gt;""),"SI","NO")</f>
        <v/>
      </c>
      <c r="O508" s="21">
        <f>IF(UPPER($J508)="SI","🟢",IF(UPPER($J508)="NO","🔴","🟡"))</f>
        <v/>
      </c>
      <c r="P508" s="21" t="inlineStr">
        <is>
          <t>PENDIENTE POR ASIGNAR</t>
        </is>
      </c>
    </row>
    <row r="509" ht="18" customHeight="1">
      <c r="A509" s="17">
        <f>IF(COUNTA(C509:K509)=0,"",ROW()-1)</f>
        <v/>
      </c>
      <c r="B509" s="17">
        <f>IF($F509&lt;&gt;"",$A509,"")</f>
        <v/>
      </c>
      <c r="C509" s="32" t="inlineStr">
        <is>
          <t xml:space="preserve">INVITADOS ASMAR </t>
        </is>
      </c>
      <c r="D509" s="32" t="inlineStr">
        <is>
          <t>Capitán de Fragata (R)</t>
        </is>
      </c>
      <c r="E509" s="33">
        <f>IF(UPPER($J509)="NO","",$M509)</f>
        <v/>
      </c>
      <c r="F509" s="20" t="inlineStr">
        <is>
          <t>Lobo , Rodrigo</t>
        </is>
      </c>
      <c r="G509" s="32" t="inlineStr">
        <is>
          <t>Rodrigo</t>
        </is>
      </c>
      <c r="H509" s="32" t="inlineStr">
        <is>
          <t>Lobo</t>
        </is>
      </c>
      <c r="I509" s="32" t="n"/>
      <c r="J509" s="11" t="inlineStr">
        <is>
          <t>SI</t>
        </is>
      </c>
      <c r="K509" s="32" t="inlineStr">
        <is>
          <t>Director de Relaciones Institucionales y Desarrollo de Negocios GL Events Chile</t>
        </is>
      </c>
      <c r="L509" s="20" t="n"/>
      <c r="M509" s="21" t="inlineStr">
        <is>
          <t>LATERAL VIP</t>
        </is>
      </c>
      <c r="N509" s="21">
        <f>IF(AND(UPPER($M509)="VIP",UPPER($J509)&lt;&gt;"NO",$F509&lt;&gt;""),"SI","NO")</f>
        <v/>
      </c>
      <c r="O509" s="21">
        <f>IF(UPPER($J509)="SI","🟢",IF(UPPER($J509)="NO","🔴","🟡"))</f>
        <v/>
      </c>
      <c r="P509" s="21" t="inlineStr"/>
    </row>
    <row r="510" ht="18" customHeight="1">
      <c r="A510" s="17">
        <f>IF(COUNTA(C510:K510)=0,"",ROW()-1)</f>
        <v/>
      </c>
      <c r="B510" s="17">
        <f>IF($F510&lt;&gt;"",$A510,"")</f>
        <v/>
      </c>
      <c r="C510" s="32" t="inlineStr">
        <is>
          <t xml:space="preserve">INVITADOS ASMAR </t>
        </is>
      </c>
      <c r="D510" s="32" t="n"/>
      <c r="E510" s="33">
        <f>IF(UPPER($J510)="NO","",$M510)</f>
        <v/>
      </c>
      <c r="F510" s="20" t="inlineStr">
        <is>
          <t>Hurtado Z., Carolina</t>
        </is>
      </c>
      <c r="G510" s="32" t="inlineStr">
        <is>
          <t>Carolina</t>
        </is>
      </c>
      <c r="H510" s="32" t="inlineStr">
        <is>
          <t>Hurtado</t>
        </is>
      </c>
      <c r="I510" s="32" t="inlineStr">
        <is>
          <t>Z.</t>
        </is>
      </c>
      <c r="J510" s="11" t="inlineStr">
        <is>
          <t>SI</t>
        </is>
      </c>
      <c r="K510" s="32" t="inlineStr">
        <is>
          <t>Gerente Comercial Unidad FISA Concepción</t>
        </is>
      </c>
      <c r="L510" s="20" t="n"/>
      <c r="M510" s="21" t="inlineStr">
        <is>
          <t>LATERAL VIP</t>
        </is>
      </c>
      <c r="N510" s="21">
        <f>IF(AND(UPPER($M510)="VIP",UPPER($J510)&lt;&gt;"NO",$F510&lt;&gt;""),"SI","NO")</f>
        <v/>
      </c>
      <c r="O510" s="21">
        <f>IF(UPPER($J510)="SI","🟢",IF(UPPER($J510)="NO","🔴","🟡"))</f>
        <v/>
      </c>
      <c r="P510" s="21" t="inlineStr"/>
    </row>
    <row r="511" ht="18" customHeight="1">
      <c r="A511" s="17">
        <f>IF(COUNTA(C511:K511)=0,"",ROW()-1)</f>
        <v/>
      </c>
      <c r="B511" s="17">
        <f>IF($F511&lt;&gt;"",$A511,"")</f>
        <v/>
      </c>
      <c r="C511" s="20" t="inlineStr">
        <is>
          <t xml:space="preserve">INVITADOS ASMAR </t>
        </is>
      </c>
      <c r="D511" s="20" t="inlineStr">
        <is>
          <t>Rector</t>
        </is>
      </c>
      <c r="E511" s="21">
        <f>IF(UPPER($J511)="NO","",$M511)</f>
        <v/>
      </c>
      <c r="F511" s="20" t="inlineStr">
        <is>
          <t>Bachur Melcher, Christian</t>
        </is>
      </c>
      <c r="G511" s="20" t="inlineStr">
        <is>
          <t>Christian</t>
        </is>
      </c>
      <c r="H511" s="20" t="inlineStr">
        <is>
          <t>Bachur</t>
        </is>
      </c>
      <c r="I511" s="20" t="inlineStr">
        <is>
          <t>Melcher</t>
        </is>
      </c>
      <c r="J511" s="15" t="inlineStr">
        <is>
          <t>PENDIENTE</t>
        </is>
      </c>
      <c r="K511" s="20" t="inlineStr">
        <is>
          <t>Director Regional CGE</t>
        </is>
      </c>
      <c r="L511" s="20" t="n"/>
      <c r="M511" s="21" t="inlineStr">
        <is>
          <t>LATERAL</t>
        </is>
      </c>
      <c r="N511" s="21">
        <f>IF(AND(UPPER($M511)="VIP",UPPER($J511)&lt;&gt;"NO",$F511&lt;&gt;""),"SI","NO")</f>
        <v/>
      </c>
      <c r="O511" s="21">
        <f>IF(UPPER($J511)="SI","🟢",IF(UPPER($J511)="NO","🔴","🟡"))</f>
        <v/>
      </c>
      <c r="P511" s="21" t="inlineStr"/>
    </row>
    <row r="512" ht="18" customHeight="1">
      <c r="A512" s="17">
        <f>IF(COUNTA(C512:K512)=0,"",ROW()-1)</f>
        <v/>
      </c>
      <c r="B512" s="17">
        <f>IF($F512&lt;&gt;"",$A512,"")</f>
        <v/>
      </c>
      <c r="C512" s="32" t="inlineStr">
        <is>
          <t xml:space="preserve">INVITADOS ASMAR </t>
        </is>
      </c>
      <c r="D512" s="32" t="n"/>
      <c r="E512" s="33">
        <f>IF(UPPER($J512)="NO","",$M512)</f>
        <v/>
      </c>
      <c r="F512" s="20" t="inlineStr">
        <is>
          <t>Quiñilen Azocar, José</t>
        </is>
      </c>
      <c r="G512" s="32" t="inlineStr">
        <is>
          <t xml:space="preserve">José </t>
        </is>
      </c>
      <c r="H512" s="32" t="inlineStr">
        <is>
          <t xml:space="preserve">Quiñilen </t>
        </is>
      </c>
      <c r="I512" s="32" t="inlineStr">
        <is>
          <t>Azocar</t>
        </is>
      </c>
      <c r="J512" s="11" t="inlineStr">
        <is>
          <t>SI</t>
        </is>
      </c>
      <c r="K512" s="32" t="inlineStr">
        <is>
          <t>Sindicato Celulosa Arauco</t>
        </is>
      </c>
      <c r="L512" s="20" t="n"/>
      <c r="M512" s="21" t="inlineStr">
        <is>
          <t>LATERAL VIP</t>
        </is>
      </c>
      <c r="N512" s="21">
        <f>IF(AND(UPPER($M512)="VIP",UPPER($J512)&lt;&gt;"NO",$F512&lt;&gt;""),"SI","NO")</f>
        <v/>
      </c>
      <c r="O512" s="21">
        <f>IF(UPPER($J512)="SI","🟢",IF(UPPER($J512)="NO","🔴","🟡"))</f>
        <v/>
      </c>
      <c r="P512" s="21" t="inlineStr"/>
    </row>
    <row r="513" ht="18" customHeight="1">
      <c r="A513" s="17">
        <f>IF(COUNTA(C513:K513)=0,"",ROW()-1)</f>
        <v/>
      </c>
      <c r="B513" s="17">
        <f>IF($F513&lt;&gt;"",$A513,"")</f>
        <v/>
      </c>
      <c r="C513" s="20" t="inlineStr">
        <is>
          <t xml:space="preserve">INVITADOS ASMAR </t>
        </is>
      </c>
      <c r="D513" s="20" t="n"/>
      <c r="E513" s="21">
        <f>IF(UPPER($J513)="NO","",$M513)</f>
        <v/>
      </c>
      <c r="F513" s="20" t="inlineStr">
        <is>
          <t>Zambrano Pérez, Freddy</t>
        </is>
      </c>
      <c r="G513" s="13" t="inlineStr">
        <is>
          <t>Freddy</t>
        </is>
      </c>
      <c r="H513" s="13" t="inlineStr">
        <is>
          <t>Zambrano</t>
        </is>
      </c>
      <c r="I513" s="13" t="inlineStr">
        <is>
          <t>Pérez</t>
        </is>
      </c>
      <c r="J513" s="11" t="inlineStr">
        <is>
          <t>SI</t>
        </is>
      </c>
      <c r="K513" s="20" t="inlineStr">
        <is>
          <t>Sindicato Inchalam</t>
        </is>
      </c>
      <c r="L513" s="20" t="n"/>
      <c r="M513" s="21" t="inlineStr">
        <is>
          <t>LATERAL VIP</t>
        </is>
      </c>
      <c r="N513" s="21">
        <f>IF(AND(UPPER($M513)="VIP",UPPER($J513)&lt;&gt;"NO",$F513&lt;&gt;""),"SI","NO")</f>
        <v/>
      </c>
      <c r="O513" s="21">
        <f>IF(UPPER($J513)="SI","🟢",IF(UPPER($J513)="NO","🔴","🟡"))</f>
        <v/>
      </c>
      <c r="P513" s="21" t="inlineStr"/>
    </row>
    <row r="514" ht="18" customHeight="1">
      <c r="A514" s="17">
        <f>IF(COUNTA(C514:K514)=0,"",ROW()-1)</f>
        <v/>
      </c>
      <c r="B514" s="17">
        <f>IF($F514&lt;&gt;"",$A514,"")</f>
        <v/>
      </c>
      <c r="C514" s="32" t="inlineStr">
        <is>
          <t xml:space="preserve">INVITADOS ASMAR </t>
        </is>
      </c>
      <c r="D514" s="32" t="n"/>
      <c r="E514" s="33">
        <f>IF(UPPER($J514)="NO","",$M514)</f>
        <v/>
      </c>
      <c r="F514" s="20" t="inlineStr">
        <is>
          <t>Vera González, Sergio</t>
        </is>
      </c>
      <c r="G514" s="32" t="inlineStr">
        <is>
          <t xml:space="preserve">Sergio </t>
        </is>
      </c>
      <c r="H514" s="32" t="inlineStr">
        <is>
          <t>Vera</t>
        </is>
      </c>
      <c r="I514" s="32" t="inlineStr">
        <is>
          <t>González</t>
        </is>
      </c>
      <c r="J514" s="11" t="inlineStr">
        <is>
          <t>SI</t>
        </is>
      </c>
      <c r="K514" s="32" t="inlineStr">
        <is>
          <t>Sindicato de Tripulantes Pesquero Biobio</t>
        </is>
      </c>
      <c r="L514" s="20" t="n"/>
      <c r="M514" s="21" t="inlineStr">
        <is>
          <t>LATERAL VIP</t>
        </is>
      </c>
      <c r="N514" s="21">
        <f>IF(AND(UPPER($M514)="VIP",UPPER($J514)&lt;&gt;"NO",$F514&lt;&gt;""),"SI","NO")</f>
        <v/>
      </c>
      <c r="O514" s="21">
        <f>IF(UPPER($J514)="SI","🟢",IF(UPPER($J514)="NO","🔴","🟡"))</f>
        <v/>
      </c>
      <c r="P514" s="21" t="inlineStr"/>
    </row>
    <row r="515" ht="18" customHeight="1">
      <c r="A515" s="17">
        <f>IF(COUNTA(C515:K515)=0,"",ROW()-1)</f>
        <v/>
      </c>
      <c r="B515" s="17">
        <f>IF($F515&lt;&gt;"",$A515,"")</f>
        <v/>
      </c>
      <c r="C515" s="20" t="inlineStr">
        <is>
          <t xml:space="preserve">INVITADOS ASMAR </t>
        </is>
      </c>
      <c r="D515" s="20" t="n"/>
      <c r="E515" s="21">
        <f>IF(UPPER($J515)="NO","",$M515)</f>
        <v/>
      </c>
      <c r="F515" s="20" t="inlineStr">
        <is>
          <t>Rebolledo Moya, Gabriel</t>
        </is>
      </c>
      <c r="G515" s="13" t="inlineStr">
        <is>
          <t>Gabriel</t>
        </is>
      </c>
      <c r="H515" s="13" t="inlineStr">
        <is>
          <t>Rebolledo</t>
        </is>
      </c>
      <c r="I515" s="13" t="inlineStr">
        <is>
          <t>Moya</t>
        </is>
      </c>
      <c r="J515" s="15" t="inlineStr">
        <is>
          <t>PENDIENTE</t>
        </is>
      </c>
      <c r="K515" s="20" t="inlineStr">
        <is>
          <t>Unión Portuaria Biobio</t>
        </is>
      </c>
      <c r="L515" s="20" t="n"/>
      <c r="M515" s="21" t="inlineStr">
        <is>
          <t>LATERAL</t>
        </is>
      </c>
      <c r="N515" s="21">
        <f>IF(AND(UPPER($M515)="VIP",UPPER($J515)&lt;&gt;"NO",$F515&lt;&gt;""),"SI","NO")</f>
        <v/>
      </c>
      <c r="O515" s="21">
        <f>IF(UPPER($J515)="SI","🟢",IF(UPPER($J515)="NO","🔴","🟡"))</f>
        <v/>
      </c>
      <c r="P515" s="21" t="inlineStr"/>
    </row>
    <row r="516" ht="18" customHeight="1">
      <c r="A516" s="17">
        <f>IF(COUNTA(C516:K516)=0,"",ROW()-1)</f>
        <v/>
      </c>
      <c r="B516" s="17">
        <f>IF($F516&lt;&gt;"",$A516,"")</f>
        <v/>
      </c>
      <c r="C516" s="20" t="inlineStr">
        <is>
          <t xml:space="preserve">INVITADOS ASMAR </t>
        </is>
      </c>
      <c r="D516" s="20" t="n"/>
      <c r="E516" s="21">
        <f>IF(UPPER($J516)="NO","",$M516)</f>
        <v/>
      </c>
      <c r="F516" s="20" t="inlineStr">
        <is>
          <t>Cayul Aristondo, Eduardo</t>
        </is>
      </c>
      <c r="G516" s="13" t="inlineStr">
        <is>
          <t>Eduardo</t>
        </is>
      </c>
      <c r="H516" s="13" t="inlineStr">
        <is>
          <t>Cayul</t>
        </is>
      </c>
      <c r="I516" s="13" t="inlineStr">
        <is>
          <t>Aristondo</t>
        </is>
      </c>
      <c r="J516" s="11" t="inlineStr">
        <is>
          <t>SI</t>
        </is>
      </c>
      <c r="K516" s="20" t="inlineStr">
        <is>
          <t>Sec. Ejec. de las Mesas Asesoras de la Industria Estratégica de la Defensa SUBSECDEF</t>
        </is>
      </c>
      <c r="L516" s="20" t="n"/>
      <c r="M516" s="21" t="inlineStr">
        <is>
          <t>LATERAL VIP</t>
        </is>
      </c>
      <c r="N516" s="21">
        <f>IF(AND(UPPER($M516)="VIP",UPPER($J516)&lt;&gt;"NO",$F516&lt;&gt;""),"SI","NO")</f>
        <v/>
      </c>
      <c r="O516" s="21">
        <f>IF(UPPER($J516)="SI","🟢",IF(UPPER($J516)="NO","🔴","🟡"))</f>
        <v/>
      </c>
      <c r="P516" s="21" t="inlineStr"/>
    </row>
    <row r="517" ht="18" customHeight="1">
      <c r="A517" s="17">
        <f>IF(COUNTA(C517:K517)=0,"",ROW()-1)</f>
        <v/>
      </c>
      <c r="B517" s="17">
        <f>IF($F517&lt;&gt;"",$A517,"")</f>
        <v/>
      </c>
      <c r="C517" s="32" t="inlineStr">
        <is>
          <t xml:space="preserve">INVITADOS ASMAR </t>
        </is>
      </c>
      <c r="D517" s="32" t="n"/>
      <c r="E517" s="33">
        <f>IF(UPPER($J517)="NO","",$M517)</f>
        <v/>
      </c>
      <c r="F517" s="20" t="inlineStr">
        <is>
          <t>Heredia Contreras, Erika</t>
        </is>
      </c>
      <c r="G517" s="32" t="inlineStr">
        <is>
          <t>Erika</t>
        </is>
      </c>
      <c r="H517" s="32" t="inlineStr">
        <is>
          <t>Heredia</t>
        </is>
      </c>
      <c r="I517" s="32" t="inlineStr">
        <is>
          <t>Contreras</t>
        </is>
      </c>
      <c r="J517" s="11" t="inlineStr">
        <is>
          <t>SI</t>
        </is>
      </c>
      <c r="K517" s="32" t="inlineStr">
        <is>
          <t>FESTRAMET</t>
        </is>
      </c>
      <c r="L517" s="20" t="n"/>
      <c r="M517" s="21" t="inlineStr">
        <is>
          <t>LATERAL VIP</t>
        </is>
      </c>
      <c r="N517" s="21">
        <f>IF(AND(UPPER($M517)="VIP",UPPER($J517)&lt;&gt;"NO",$F517&lt;&gt;""),"SI","NO")</f>
        <v/>
      </c>
      <c r="O517" s="21">
        <f>IF(UPPER($J517)="SI","🟢",IF(UPPER($J517)="NO","🔴","🟡"))</f>
        <v/>
      </c>
      <c r="P517" s="21" t="inlineStr"/>
    </row>
    <row r="518" ht="18" customHeight="1">
      <c r="A518" s="17">
        <f>IF(COUNTA(C518:K518)=0,"",ROW()-1)</f>
        <v/>
      </c>
      <c r="B518" s="17">
        <f>IF($F518&lt;&gt;"",$A518,"")</f>
        <v/>
      </c>
      <c r="C518" s="32" t="inlineStr">
        <is>
          <t xml:space="preserve">INVITADOS ASMAR </t>
        </is>
      </c>
      <c r="D518" s="32" t="n"/>
      <c r="E518" s="33">
        <f>IF(UPPER($J518)="NO","",$M518)</f>
        <v/>
      </c>
      <c r="F518" s="20" t="inlineStr">
        <is>
          <t>Montes Correa, Iván</t>
        </is>
      </c>
      <c r="G518" s="32" t="inlineStr">
        <is>
          <t>Iván</t>
        </is>
      </c>
      <c r="H518" s="32" t="inlineStr">
        <is>
          <t>Montes</t>
        </is>
      </c>
      <c r="I518" s="32" t="inlineStr">
        <is>
          <t>Correa</t>
        </is>
      </c>
      <c r="J518" s="11" t="inlineStr">
        <is>
          <t>SI</t>
        </is>
      </c>
      <c r="K518" s="32" t="inlineStr">
        <is>
          <t>Sindicato de trabajadores y trabajadoras ENAP-PEYROX</t>
        </is>
      </c>
      <c r="L518" s="20" t="n"/>
      <c r="M518" s="21" t="inlineStr">
        <is>
          <t>LATERAL VIP</t>
        </is>
      </c>
      <c r="N518" s="21">
        <f>IF(AND(UPPER($M518)="VIP",UPPER($J518)&lt;&gt;"NO",$F518&lt;&gt;""),"SI","NO")</f>
        <v/>
      </c>
      <c r="O518" s="21">
        <f>IF(UPPER($J518)="SI","🟢",IF(UPPER($J518)="NO","🔴","🟡"))</f>
        <v/>
      </c>
      <c r="P518" s="21" t="inlineStr"/>
    </row>
    <row r="519" ht="18" customFormat="1" customHeight="1" s="5">
      <c r="A519" s="17">
        <f>IF(COUNTA(C519:K519)=0,"",ROW()-1)</f>
        <v/>
      </c>
      <c r="B519" s="17">
        <f>IF($F519&lt;&gt;"",$A519,"")</f>
        <v/>
      </c>
      <c r="C519" s="20" t="inlineStr">
        <is>
          <t xml:space="preserve">INVITADOS ASMAR </t>
        </is>
      </c>
      <c r="D519" s="20" t="n"/>
      <c r="E519" s="21">
        <f>IF(UPPER($J519)="NO","",$M519)</f>
        <v/>
      </c>
      <c r="F519" s="20" t="inlineStr">
        <is>
          <t>Iglesias Hurtubia, Miguel</t>
        </is>
      </c>
      <c r="G519" s="20" t="inlineStr">
        <is>
          <t>Miguel</t>
        </is>
      </c>
      <c r="H519" s="20" t="inlineStr">
        <is>
          <t>Iglesias</t>
        </is>
      </c>
      <c r="I519" s="20" t="inlineStr">
        <is>
          <t>Hurtubia</t>
        </is>
      </c>
      <c r="J519" s="15" t="inlineStr">
        <is>
          <t>PENDIENTE</t>
        </is>
      </c>
      <c r="K519" s="20" t="inlineStr">
        <is>
          <t>Gerente General de ENERGY ASSET</t>
        </is>
      </c>
      <c r="L519" s="20" t="n"/>
      <c r="M519" s="21" t="inlineStr">
        <is>
          <t>LATERAL</t>
        </is>
      </c>
      <c r="N519" s="21">
        <f>IF(AND(UPPER($M519)="VIP",UPPER($J519)&lt;&gt;"NO",$F519&lt;&gt;""),"SI","NO")</f>
        <v/>
      </c>
      <c r="O519" s="21">
        <f>IF(UPPER($J519)="SI","🟢",IF(UPPER($J519)="NO","🔴","🟡"))</f>
        <v/>
      </c>
      <c r="P519" s="21" t="inlineStr"/>
    </row>
    <row r="520" ht="18" customHeight="1">
      <c r="A520" s="17">
        <f>IF(COUNTA(C520:K520)=0,"",ROW()-1)</f>
        <v/>
      </c>
      <c r="B520" s="17">
        <f>IF($F520&lt;&gt;"",$A520,"")</f>
        <v/>
      </c>
      <c r="C520" s="20" t="inlineStr">
        <is>
          <t>PROVEEDORES</t>
        </is>
      </c>
      <c r="D520" s="20" t="inlineStr">
        <is>
          <t>Rector</t>
        </is>
      </c>
      <c r="E520" s="21">
        <f>IF(UPPER($J520)="NO","",$M520)</f>
        <v/>
      </c>
      <c r="F520" s="20" t="inlineStr">
        <is>
          <t>Kossmann , Hans</t>
        </is>
      </c>
      <c r="G520" s="20" t="inlineStr">
        <is>
          <t>Hans</t>
        </is>
      </c>
      <c r="H520" s="20" t="inlineStr">
        <is>
          <t>Kossmann</t>
        </is>
      </c>
      <c r="I520" s="20" t="n"/>
      <c r="J520" s="15" t="inlineStr">
        <is>
          <t>PENDIENTE</t>
        </is>
      </c>
      <c r="K520" s="20" t="inlineStr">
        <is>
          <t>Presidente Directorio ASENAV</t>
        </is>
      </c>
      <c r="L520" s="20" t="n"/>
      <c r="M520" s="21" t="inlineStr">
        <is>
          <t>VIP</t>
        </is>
      </c>
      <c r="N520" s="21">
        <f>IF(AND(UPPER($M520)="VIP",UPPER($J520)&lt;&gt;"NO",$F520&lt;&gt;""),"SI","NO")</f>
        <v/>
      </c>
      <c r="O520" s="21">
        <f>IF(UPPER($J520)="SI","🟢",IF(UPPER($J520)="NO","🔴","🟡"))</f>
        <v/>
      </c>
      <c r="P520" s="21" t="inlineStr">
        <is>
          <t>PENDIENTE POR ASIGNAR</t>
        </is>
      </c>
    </row>
    <row r="521" ht="18" customHeight="1">
      <c r="A521" s="17">
        <f>IF(COUNTA(C521:K521)=0,"",ROW()-1)</f>
        <v/>
      </c>
      <c r="B521" s="17">
        <f>IF($F521&lt;&gt;"",$A521,"")</f>
        <v/>
      </c>
      <c r="C521" s="20" t="inlineStr">
        <is>
          <t>PROVEEDORES</t>
        </is>
      </c>
      <c r="D521" s="20" t="n"/>
      <c r="E521" s="21">
        <f>IF(UPPER($J521)="NO","",$M521)</f>
        <v/>
      </c>
      <c r="F521" s="20" t="inlineStr">
        <is>
          <t>Rodríguez , Fernando</t>
        </is>
      </c>
      <c r="G521" s="20" t="inlineStr">
        <is>
          <t>Fernando</t>
        </is>
      </c>
      <c r="H521" s="20" t="inlineStr">
        <is>
          <t>Rodríguez</t>
        </is>
      </c>
      <c r="I521" s="20" t="n"/>
      <c r="J521" s="11" t="inlineStr">
        <is>
          <t>SI</t>
        </is>
      </c>
      <c r="K521" s="13" t="inlineStr">
        <is>
          <t>Gerente General ASENAV</t>
        </is>
      </c>
      <c r="L521" s="20" t="n"/>
      <c r="M521" s="21" t="inlineStr">
        <is>
          <t>VIP</t>
        </is>
      </c>
      <c r="N521" s="21">
        <f>IF(AND(UPPER($M521)="VIP",UPPER($J521)&lt;&gt;"NO",$F521&lt;&gt;""),"SI","NO")</f>
        <v/>
      </c>
      <c r="O521" s="21">
        <f>IF(UPPER($J521)="SI","🟢",IF(UPPER($J521)="NO","🔴","🟡"))</f>
        <v/>
      </c>
      <c r="P521" s="21" t="inlineStr">
        <is>
          <t>PENDIENTE POR ASIGNAR</t>
        </is>
      </c>
    </row>
    <row r="522" ht="18" customHeight="1">
      <c r="A522" s="17">
        <f>IF(COUNTA(C522:K522)=0,"",ROW()-1)</f>
        <v/>
      </c>
      <c r="B522" s="17">
        <f>IF($F522&lt;&gt;"",$A522,"")</f>
        <v/>
      </c>
      <c r="C522" s="20" t="inlineStr">
        <is>
          <t>PROVEEDORES</t>
        </is>
      </c>
      <c r="D522" s="20" t="n"/>
      <c r="E522" s="21">
        <f>IF(UPPER($J522)="NO","",$M522)</f>
        <v/>
      </c>
      <c r="F522" s="20" t="inlineStr">
        <is>
          <t>Contreras , Ricardo</t>
        </is>
      </c>
      <c r="G522" s="20" t="inlineStr">
        <is>
          <t>Ricardo</t>
        </is>
      </c>
      <c r="H522" s="20" t="inlineStr">
        <is>
          <t>Contreras</t>
        </is>
      </c>
      <c r="I522" s="20" t="n"/>
      <c r="J522" s="11" t="inlineStr">
        <is>
          <t>SI</t>
        </is>
      </c>
      <c r="K522" s="13" t="inlineStr">
        <is>
          <t>Jefe de Proyecto ASENAV</t>
        </is>
      </c>
      <c r="L522" s="20" t="n"/>
      <c r="M522" s="21" t="inlineStr">
        <is>
          <t>LATERAL VIP</t>
        </is>
      </c>
      <c r="N522" s="21">
        <f>IF(AND(UPPER($M522)="VIP",UPPER($J522)&lt;&gt;"NO",$F522&lt;&gt;""),"SI","NO")</f>
        <v/>
      </c>
      <c r="O522" s="21">
        <f>IF(UPPER($J522)="SI","🟢",IF(UPPER($J522)="NO","🔴","🟡"))</f>
        <v/>
      </c>
      <c r="P522" s="21" t="inlineStr"/>
    </row>
    <row r="523" ht="18" customHeight="1">
      <c r="A523" s="17">
        <f>IF(COUNTA(C523:K523)=0,"",ROW()-1)</f>
        <v/>
      </c>
      <c r="B523" s="17">
        <f>IF($F523&lt;&gt;"",$A523,"")</f>
        <v/>
      </c>
      <c r="C523" s="20" t="inlineStr">
        <is>
          <t>PROVEEDORES</t>
        </is>
      </c>
      <c r="D523" s="20" t="n"/>
      <c r="E523" s="21">
        <f>IF(UPPER($J523)="NO","",$M523)</f>
        <v/>
      </c>
      <c r="F523" s="20" t="inlineStr">
        <is>
          <t>Schacht , Germán</t>
        </is>
      </c>
      <c r="G523" s="20" t="inlineStr">
        <is>
          <t>Germán</t>
        </is>
      </c>
      <c r="H523" s="20" t="inlineStr">
        <is>
          <t>Schacht</t>
        </is>
      </c>
      <c r="I523" s="20" t="n"/>
      <c r="J523" s="11" t="inlineStr">
        <is>
          <t>SI</t>
        </is>
      </c>
      <c r="K523" s="13" t="inlineStr">
        <is>
          <t>Gerente Comercial y Marketing ASENAV</t>
        </is>
      </c>
      <c r="L523" s="20" t="n"/>
      <c r="M523" s="21" t="inlineStr">
        <is>
          <t>LATERAL VIP</t>
        </is>
      </c>
      <c r="N523" s="21">
        <f>IF(AND(UPPER($M523)="VIP",UPPER($J523)&lt;&gt;"NO",$F523&lt;&gt;""),"SI","NO")</f>
        <v/>
      </c>
      <c r="O523" s="21">
        <f>IF(UPPER($J523)="SI","🟢",IF(UPPER($J523)="NO","🔴","🟡"))</f>
        <v/>
      </c>
      <c r="P523" s="21" t="inlineStr"/>
    </row>
    <row r="524" ht="18" customHeight="1">
      <c r="A524" s="17">
        <f>IF(COUNTA(C524:K524)=0,"",ROW()-1)</f>
        <v/>
      </c>
      <c r="B524" s="17">
        <f>IF($F524&lt;&gt;"",$A524,"")</f>
        <v/>
      </c>
      <c r="C524" s="20" t="inlineStr">
        <is>
          <t>PROVEEDORES</t>
        </is>
      </c>
      <c r="D524" s="20" t="n"/>
      <c r="E524" s="21">
        <f>IF(UPPER($J524)="NO","",$M524)</f>
        <v/>
      </c>
      <c r="F524" s="20" t="inlineStr">
        <is>
          <t>Pearce , Heinz</t>
        </is>
      </c>
      <c r="G524" s="20" t="inlineStr">
        <is>
          <t>Heinz</t>
        </is>
      </c>
      <c r="H524" s="20" t="inlineStr">
        <is>
          <t>Pearce</t>
        </is>
      </c>
      <c r="I524" s="20" t="n"/>
      <c r="J524" s="16" t="inlineStr">
        <is>
          <t>NO</t>
        </is>
      </c>
      <c r="K524" s="13" t="inlineStr">
        <is>
          <t>Board Advisor ASENAV</t>
        </is>
      </c>
      <c r="L524" s="20" t="n"/>
      <c r="M524" s="21" t="n"/>
      <c r="N524" s="21">
        <f>IF(AND(UPPER($M524)="VIP",UPPER($J524)&lt;&gt;"NO",$F524&lt;&gt;""),"SI","NO")</f>
        <v/>
      </c>
      <c r="O524" s="21">
        <f>IF(UPPER($J524)="SI","🟢",IF(UPPER($J524)="NO","🔴","🟡"))</f>
        <v/>
      </c>
      <c r="P524" s="21" t="inlineStr"/>
    </row>
    <row r="525" ht="18" customHeight="1">
      <c r="A525" s="17">
        <f>IF(COUNTA(C525:K525)=0,"",ROW()-1)</f>
        <v/>
      </c>
      <c r="B525" s="17">
        <f>IF($F525&lt;&gt;"",$A525,"")</f>
        <v/>
      </c>
      <c r="C525" s="34" t="inlineStr">
        <is>
          <t>PROVEEDORES</t>
        </is>
      </c>
      <c r="D525" s="34" t="inlineStr">
        <is>
          <t>Capitán de Navío (R)</t>
        </is>
      </c>
      <c r="E525" s="35">
        <f>IF(UPPER($J525)="NO","",$M525)</f>
        <v/>
      </c>
      <c r="F525" s="20" t="inlineStr">
        <is>
          <t>Hederra Pinto, Francisco</t>
        </is>
      </c>
      <c r="G525" s="34" t="inlineStr">
        <is>
          <t>Francisco</t>
        </is>
      </c>
      <c r="H525" s="34" t="inlineStr">
        <is>
          <t>Hederra</t>
        </is>
      </c>
      <c r="I525" s="34" t="inlineStr">
        <is>
          <t>Pinto</t>
        </is>
      </c>
      <c r="J525" s="11" t="inlineStr">
        <is>
          <t>SI</t>
        </is>
      </c>
      <c r="K525" s="34" t="inlineStr">
        <is>
          <t>Gerente General SISDEF</t>
        </is>
      </c>
      <c r="L525" s="20" t="n"/>
      <c r="M525" s="21" t="inlineStr">
        <is>
          <t>VIP</t>
        </is>
      </c>
      <c r="N525" s="21">
        <f>IF(AND(UPPER($M525)="VIP",UPPER($J525)&lt;&gt;"NO",$F525&lt;&gt;""),"SI","NO")</f>
        <v/>
      </c>
      <c r="O525" s="21">
        <f>IF(UPPER($J525)="SI","🟢",IF(UPPER($J525)="NO","🔴","🟡"))</f>
        <v/>
      </c>
      <c r="P525" s="21" t="inlineStr">
        <is>
          <t>PENDIENTE POR ASIGNAR</t>
        </is>
      </c>
    </row>
    <row r="526" ht="18" customHeight="1">
      <c r="A526" s="17">
        <f>IF(COUNTA(C526:K526)=0,"",ROW()-1)</f>
        <v/>
      </c>
      <c r="B526" s="17">
        <f>IF($F526&lt;&gt;"",$A526,"")</f>
        <v/>
      </c>
      <c r="C526" s="34" t="inlineStr">
        <is>
          <t>PROVEEDORES</t>
        </is>
      </c>
      <c r="D526" s="34" t="n"/>
      <c r="E526" s="35">
        <f>IF(UPPER($J526)="NO","",$M526)</f>
        <v/>
      </c>
      <c r="F526" s="20" t="inlineStr">
        <is>
          <t>Calvanese , Francisco</t>
        </is>
      </c>
      <c r="G526" s="34" t="inlineStr">
        <is>
          <t>Francisco</t>
        </is>
      </c>
      <c r="H526" s="34" t="inlineStr">
        <is>
          <t>Calvanese</t>
        </is>
      </c>
      <c r="I526" s="34" t="n"/>
      <c r="J526" s="11" t="inlineStr">
        <is>
          <t>SI</t>
        </is>
      </c>
      <c r="K526" s="34" t="inlineStr">
        <is>
          <t>Gerente Comercial SISDEF</t>
        </is>
      </c>
      <c r="L526" s="20" t="n"/>
      <c r="M526" s="21" t="inlineStr">
        <is>
          <t>LATERAL VIP</t>
        </is>
      </c>
      <c r="N526" s="21">
        <f>IF(AND(UPPER($M526)="VIP",UPPER($J526)&lt;&gt;"NO",$F526&lt;&gt;""),"SI","NO")</f>
        <v/>
      </c>
      <c r="O526" s="21">
        <f>IF(UPPER($J526)="SI","🟢",IF(UPPER($J526)="NO","🔴","🟡"))</f>
        <v/>
      </c>
      <c r="P526" s="21" t="inlineStr"/>
    </row>
    <row r="527" ht="18" customHeight="1">
      <c r="A527" s="17">
        <f>IF(COUNTA(C527:K527)=0,"",ROW()-1)</f>
        <v/>
      </c>
      <c r="B527" s="17">
        <f>IF($F527&lt;&gt;"",$A527,"")</f>
        <v/>
      </c>
      <c r="C527" s="34" t="inlineStr">
        <is>
          <t>PROVEEDORES</t>
        </is>
      </c>
      <c r="D527" s="34" t="n"/>
      <c r="E527" s="35">
        <f>IF(UPPER($J527)="NO","",$M527)</f>
        <v/>
      </c>
      <c r="F527" s="20" t="inlineStr">
        <is>
          <t>Garín , Gonzalo</t>
        </is>
      </c>
      <c r="G527" s="34" t="inlineStr">
        <is>
          <t>Gonzalo</t>
        </is>
      </c>
      <c r="H527" s="34" t="inlineStr">
        <is>
          <t>Garín</t>
        </is>
      </c>
      <c r="I527" s="34" t="n"/>
      <c r="J527" s="11" t="inlineStr">
        <is>
          <t>SI</t>
        </is>
      </c>
      <c r="K527" s="34" t="inlineStr">
        <is>
          <t>Jefe de Proyecto SISDEF</t>
        </is>
      </c>
      <c r="L527" s="20" t="n"/>
      <c r="M527" s="21" t="inlineStr">
        <is>
          <t>LATERAL VIP</t>
        </is>
      </c>
      <c r="N527" s="21">
        <f>IF(AND(UPPER($M527)="VIP",UPPER($J527)&lt;&gt;"NO",$F527&lt;&gt;""),"SI","NO")</f>
        <v/>
      </c>
      <c r="O527" s="21">
        <f>IF(UPPER($J527)="SI","🟢",IF(UPPER($J527)="NO","🔴","🟡"))</f>
        <v/>
      </c>
      <c r="P527" s="21" t="inlineStr"/>
    </row>
    <row r="528" ht="18" customHeight="1">
      <c r="A528" s="17">
        <f>IF(COUNTA(C528:K528)=0,"",ROW()-1)</f>
        <v/>
      </c>
      <c r="B528" s="17">
        <f>IF($F528&lt;&gt;"",$A528,"")</f>
        <v/>
      </c>
      <c r="C528" s="34" t="inlineStr">
        <is>
          <t>PROVEEDORES</t>
        </is>
      </c>
      <c r="D528" s="34" t="n"/>
      <c r="E528" s="35">
        <f>IF(UPPER($J528)="NO","",$M528)</f>
        <v/>
      </c>
      <c r="F528" s="20" t="inlineStr">
        <is>
          <t>Swett Swett, José Miguel</t>
        </is>
      </c>
      <c r="G528" s="34" t="inlineStr">
        <is>
          <t>José Miguel</t>
        </is>
      </c>
      <c r="H528" s="34" t="inlineStr">
        <is>
          <t>Swett</t>
        </is>
      </c>
      <c r="I528" s="34" t="inlineStr">
        <is>
          <t>Swett</t>
        </is>
      </c>
      <c r="J528" s="16" t="inlineStr">
        <is>
          <t>NO</t>
        </is>
      </c>
      <c r="K528" s="34" t="inlineStr">
        <is>
          <t>Jefe de Proyecto SISDEF</t>
        </is>
      </c>
      <c r="L528" s="20" t="n"/>
      <c r="M528" s="21" t="inlineStr">
        <is>
          <t>LATERAL</t>
        </is>
      </c>
      <c r="N528" s="21">
        <f>IF(AND(UPPER($M528)="VIP",UPPER($J528)&lt;&gt;"NO",$F528&lt;&gt;""),"SI","NO")</f>
        <v/>
      </c>
      <c r="O528" s="21">
        <f>IF(UPPER($J528)="SI","🟢",IF(UPPER($J528)="NO","🔴","🟡"))</f>
        <v/>
      </c>
      <c r="P528" s="21" t="inlineStr"/>
    </row>
    <row r="529" ht="18" customHeight="1">
      <c r="A529" s="17">
        <f>IF(COUNTA(C529:K529)=0,"",ROW()-1)</f>
        <v/>
      </c>
      <c r="B529" s="17">
        <f>IF($F529&lt;&gt;"",$A529,"")</f>
        <v/>
      </c>
      <c r="C529" s="34" t="inlineStr">
        <is>
          <t>PROVEEDORES</t>
        </is>
      </c>
      <c r="D529" s="34" t="n"/>
      <c r="E529" s="35">
        <f>IF(UPPER($J529)="NO","",$M529)</f>
        <v/>
      </c>
      <c r="F529" s="20" t="inlineStr">
        <is>
          <t>Novoa , Carlos</t>
        </is>
      </c>
      <c r="G529" s="34" t="inlineStr">
        <is>
          <t>Carlos</t>
        </is>
      </c>
      <c r="H529" s="34" t="inlineStr">
        <is>
          <t>Novoa</t>
        </is>
      </c>
      <c r="I529" s="34" t="n"/>
      <c r="J529" s="11" t="inlineStr">
        <is>
          <t>SI</t>
        </is>
      </c>
      <c r="K529" s="34" t="inlineStr">
        <is>
          <t>Ejecutivo Comercial SISDEF</t>
        </is>
      </c>
      <c r="L529" s="20" t="n"/>
      <c r="M529" s="21" t="inlineStr">
        <is>
          <t>LATERAL VIP</t>
        </is>
      </c>
      <c r="N529" s="21">
        <f>IF(AND(UPPER($M529)="VIP",UPPER($J529)&lt;&gt;"NO",$F529&lt;&gt;""),"SI","NO")</f>
        <v/>
      </c>
      <c r="O529" s="21">
        <f>IF(UPPER($J529)="SI","🟢",IF(UPPER($J529)="NO","🔴","🟡"))</f>
        <v/>
      </c>
      <c r="P529" s="21" t="inlineStr"/>
    </row>
    <row r="530" ht="18" customHeight="1">
      <c r="A530" s="17">
        <f>IF(COUNTA(C530:K530)=0,"",ROW()-1)</f>
        <v/>
      </c>
      <c r="B530" s="17">
        <f>IF($F530&lt;&gt;"",$A530,"")</f>
        <v/>
      </c>
      <c r="C530" s="34" t="inlineStr">
        <is>
          <t>PROVEEDORES</t>
        </is>
      </c>
      <c r="D530" s="34" t="n"/>
      <c r="E530" s="35">
        <f>IF(UPPER($J530)="NO","",$M530)</f>
        <v/>
      </c>
      <c r="F530" s="20" t="inlineStr">
        <is>
          <t>Vásquez , Katrina</t>
        </is>
      </c>
      <c r="G530" s="34" t="inlineStr">
        <is>
          <t>Katrina</t>
        </is>
      </c>
      <c r="H530" s="34" t="inlineStr">
        <is>
          <t>Vásquez</t>
        </is>
      </c>
      <c r="I530" s="34" t="n"/>
      <c r="J530" s="11" t="inlineStr">
        <is>
          <t>SI</t>
        </is>
      </c>
      <c r="K530" s="34" t="inlineStr">
        <is>
          <t>Jefe de Marketing SISDEF</t>
        </is>
      </c>
      <c r="L530" s="20" t="n"/>
      <c r="M530" s="21" t="inlineStr">
        <is>
          <t>LATERAL VIP</t>
        </is>
      </c>
      <c r="N530" s="21">
        <f>IF(AND(UPPER($M530)="VIP",UPPER($J530)&lt;&gt;"NO",$F530&lt;&gt;""),"SI","NO")</f>
        <v/>
      </c>
      <c r="O530" s="21">
        <f>IF(UPPER($J530)="SI","🟢",IF(UPPER($J530)="NO","🔴","🟡"))</f>
        <v/>
      </c>
      <c r="P530" s="21" t="inlineStr"/>
    </row>
    <row r="531" ht="18" customHeight="1">
      <c r="A531" s="17">
        <f>IF(COUNTA(C531:K531)=0,"",ROW()-1)</f>
        <v/>
      </c>
      <c r="B531" s="17">
        <f>IF($F531&lt;&gt;"",$A531,"")</f>
        <v/>
      </c>
      <c r="C531" s="34" t="inlineStr">
        <is>
          <t>PROVEEDORES</t>
        </is>
      </c>
      <c r="D531" s="34" t="n"/>
      <c r="E531" s="35">
        <f>IF(UPPER($J531)="NO","",$M531)</f>
        <v/>
      </c>
      <c r="F531" s="20" t="inlineStr">
        <is>
          <t>Flores , Tamara</t>
        </is>
      </c>
      <c r="G531" s="34" t="inlineStr">
        <is>
          <t>Tamara</t>
        </is>
      </c>
      <c r="H531" s="34" t="inlineStr">
        <is>
          <t>Flores</t>
        </is>
      </c>
      <c r="I531" s="34" t="n"/>
      <c r="J531" s="11" t="inlineStr">
        <is>
          <t>SI</t>
        </is>
      </c>
      <c r="K531" s="34" t="inlineStr">
        <is>
          <t>Gerente de Soluciones de Seguridad SISDEF</t>
        </is>
      </c>
      <c r="L531" s="20" t="n"/>
      <c r="M531" s="21" t="inlineStr">
        <is>
          <t>LATERAL VIP</t>
        </is>
      </c>
      <c r="N531" s="21">
        <f>IF(AND(UPPER($M531)="VIP",UPPER($J531)&lt;&gt;"NO",$F531&lt;&gt;""),"SI","NO")</f>
        <v/>
      </c>
      <c r="O531" s="21">
        <f>IF(UPPER($J531)="SI","🟢",IF(UPPER($J531)="NO","🔴","🟡"))</f>
        <v/>
      </c>
      <c r="P531" s="21" t="inlineStr"/>
    </row>
    <row r="532" ht="18" customHeight="1">
      <c r="A532" s="17">
        <f>IF(COUNTA(C532:K532)=0,"",ROW()-1)</f>
        <v/>
      </c>
      <c r="B532" s="17">
        <f>IF($F532&lt;&gt;"",$A532,"")</f>
        <v/>
      </c>
      <c r="C532" s="34" t="inlineStr">
        <is>
          <t>PROVEEDORES</t>
        </is>
      </c>
      <c r="D532" s="34" t="n"/>
      <c r="E532" s="35">
        <f>IF(UPPER($J532)="NO","",$M532)</f>
        <v/>
      </c>
      <c r="F532" s="20" t="inlineStr">
        <is>
          <t>Gallaher Hucke, John</t>
        </is>
      </c>
      <c r="G532" s="34" t="inlineStr">
        <is>
          <t>John</t>
        </is>
      </c>
      <c r="H532" s="34" t="inlineStr">
        <is>
          <t>Gallaher</t>
        </is>
      </c>
      <c r="I532" s="34" t="inlineStr">
        <is>
          <t>Hucke</t>
        </is>
      </c>
      <c r="J532" s="16" t="inlineStr">
        <is>
          <t>NO</t>
        </is>
      </c>
      <c r="K532" s="34" t="inlineStr">
        <is>
          <t>Asesor Legal SISDEF</t>
        </is>
      </c>
      <c r="L532" s="20" t="n"/>
      <c r="M532" s="21" t="inlineStr">
        <is>
          <t>LATERAL</t>
        </is>
      </c>
      <c r="N532" s="21">
        <f>IF(AND(UPPER($M532)="VIP",UPPER($J532)&lt;&gt;"NO",$F532&lt;&gt;""),"SI","NO")</f>
        <v/>
      </c>
      <c r="O532" s="21">
        <f>IF(UPPER($J532)="SI","🟢",IF(UPPER($J532)="NO","🔴","🟡"))</f>
        <v/>
      </c>
      <c r="P532" s="21" t="inlineStr"/>
    </row>
    <row r="533" ht="18" customHeight="1">
      <c r="A533" s="17">
        <f>IF(COUNTA(C533:K533)=0,"",ROW()-1)</f>
        <v/>
      </c>
      <c r="B533" s="17">
        <f>IF($F533&lt;&gt;"",$A533,"")</f>
        <v/>
      </c>
      <c r="C533" s="20" t="inlineStr">
        <is>
          <t>PROVEEDORES</t>
        </is>
      </c>
      <c r="D533" s="20" t="inlineStr">
        <is>
          <t>Señor</t>
        </is>
      </c>
      <c r="E533" s="21">
        <f>IF(UPPER($J533)="NO","",$M533)</f>
        <v/>
      </c>
      <c r="F533" s="20" t="inlineStr">
        <is>
          <t>Mutschler Castillo, Jorge</t>
        </is>
      </c>
      <c r="G533" s="20" t="inlineStr">
        <is>
          <t>Jorge</t>
        </is>
      </c>
      <c r="H533" s="20" t="inlineStr">
        <is>
          <t>Mutschler</t>
        </is>
      </c>
      <c r="I533" s="20" t="inlineStr">
        <is>
          <t>Castillo</t>
        </is>
      </c>
      <c r="J533" s="11" t="inlineStr">
        <is>
          <t>SI</t>
        </is>
      </c>
      <c r="K533" s="13" t="inlineStr">
        <is>
          <t>Gerente General Sociedad Comercial Equipos Industriales S.A. INDUELECTRO</t>
        </is>
      </c>
      <c r="L533" s="20" t="n"/>
      <c r="M533" s="21" t="inlineStr">
        <is>
          <t>VIP</t>
        </is>
      </c>
      <c r="N533" s="21">
        <f>IF(AND(UPPER($M533)="VIP",UPPER($J533)&lt;&gt;"NO",$F533&lt;&gt;""),"SI","NO")</f>
        <v/>
      </c>
      <c r="O533" s="21">
        <f>IF(UPPER($J533)="SI","🟢",IF(UPPER($J533)="NO","🔴","🟡"))</f>
        <v/>
      </c>
      <c r="P533" s="21" t="inlineStr">
        <is>
          <t>PENDIENTE POR ASIGNAR</t>
        </is>
      </c>
    </row>
    <row r="534" ht="18" customHeight="1">
      <c r="A534" s="17">
        <f>IF(COUNTA(C534:K534)=0,"",ROW()-1)</f>
        <v/>
      </c>
      <c r="B534" s="17">
        <f>IF($F534&lt;&gt;"",$A534,"")</f>
        <v/>
      </c>
      <c r="C534" s="20" t="inlineStr">
        <is>
          <t>PROVEEDORES</t>
        </is>
      </c>
      <c r="D534" s="20" t="n"/>
      <c r="E534" s="21">
        <f>IF(UPPER($J534)="NO","",$M534)</f>
        <v/>
      </c>
      <c r="F534" s="20" t="inlineStr">
        <is>
          <t>Mutschler , Roberta</t>
        </is>
      </c>
      <c r="G534" s="20" t="inlineStr">
        <is>
          <t>Roberta</t>
        </is>
      </c>
      <c r="H534" s="20" t="inlineStr">
        <is>
          <t>Mutschler</t>
        </is>
      </c>
      <c r="I534" s="20" t="n"/>
      <c r="J534" s="11" t="inlineStr">
        <is>
          <t>SI</t>
        </is>
      </c>
      <c r="K534" s="13" t="inlineStr">
        <is>
          <t>Subgerente General Sociedad Comercial Equipos Industriales S.A. INDUELECTRO</t>
        </is>
      </c>
      <c r="L534" s="20" t="n"/>
      <c r="M534" s="21" t="inlineStr">
        <is>
          <t>VIP</t>
        </is>
      </c>
      <c r="N534" s="21">
        <f>IF(AND(UPPER($M534)="VIP",UPPER($J534)&lt;&gt;"NO",$F534&lt;&gt;""),"SI","NO")</f>
        <v/>
      </c>
      <c r="O534" s="21">
        <f>IF(UPPER($J534)="SI","🟢",IF(UPPER($J534)="NO","🔴","🟡"))</f>
        <v/>
      </c>
      <c r="P534" s="21" t="inlineStr">
        <is>
          <t>PENDIENTE POR ASIGNAR</t>
        </is>
      </c>
    </row>
    <row r="535" ht="18" customHeight="1">
      <c r="A535" s="17">
        <f>IF(COUNTA(C535:K535)=0,"",ROW()-1)</f>
        <v/>
      </c>
      <c r="B535" s="17">
        <f>IF($F535&lt;&gt;"",$A535,"")</f>
        <v/>
      </c>
      <c r="C535" s="20" t="inlineStr">
        <is>
          <t>PROVEEDORES</t>
        </is>
      </c>
      <c r="D535" s="20" t="n"/>
      <c r="E535" s="21">
        <f>IF(UPPER($J535)="NO","",$M535)</f>
        <v/>
      </c>
      <c r="F535" s="20" t="inlineStr">
        <is>
          <t>Millan Orellana, Jorge</t>
        </is>
      </c>
      <c r="G535" s="20" t="inlineStr">
        <is>
          <t>Jorge</t>
        </is>
      </c>
      <c r="H535" s="20" t="inlineStr">
        <is>
          <t>Millan</t>
        </is>
      </c>
      <c r="I535" s="20" t="inlineStr">
        <is>
          <t>Orellana</t>
        </is>
      </c>
      <c r="J535" s="11" t="inlineStr">
        <is>
          <t>SI</t>
        </is>
      </c>
      <c r="K535" s="13" t="inlineStr">
        <is>
          <t>Jefe Sucursal Concepción INDUELECTRO</t>
        </is>
      </c>
      <c r="L535" s="20" t="n"/>
      <c r="M535" s="21" t="inlineStr">
        <is>
          <t>LATERAL VIP</t>
        </is>
      </c>
      <c r="N535" s="21">
        <f>IF(AND(UPPER($M535)="VIP",UPPER($J535)&lt;&gt;"NO",$F535&lt;&gt;""),"SI","NO")</f>
        <v/>
      </c>
      <c r="O535" s="21">
        <f>IF(UPPER($J535)="SI","🟢",IF(UPPER($J535)="NO","🔴","🟡"))</f>
        <v/>
      </c>
      <c r="P535" s="21" t="inlineStr"/>
    </row>
    <row r="536" ht="18" customHeight="1">
      <c r="A536" s="17">
        <f>IF(COUNTA(C536:K536)=0,"",ROW()-1)</f>
        <v/>
      </c>
      <c r="B536" s="17">
        <f>IF($F536&lt;&gt;"",$A536,"")</f>
        <v/>
      </c>
      <c r="C536" s="34" t="inlineStr">
        <is>
          <t>PROVEEDORES</t>
        </is>
      </c>
      <c r="D536" s="34" t="n"/>
      <c r="E536" s="35">
        <f>IF(UPPER($J536)="NO","",$M536)</f>
        <v/>
      </c>
      <c r="F536" s="20" t="inlineStr">
        <is>
          <t>Fauré Cañas, José Luis</t>
        </is>
      </c>
      <c r="G536" s="34" t="inlineStr">
        <is>
          <t>José Luis</t>
        </is>
      </c>
      <c r="H536" s="34" t="inlineStr">
        <is>
          <t>Fauré</t>
        </is>
      </c>
      <c r="I536" s="34" t="inlineStr">
        <is>
          <t>Cañas</t>
        </is>
      </c>
      <c r="J536" s="11" t="inlineStr">
        <is>
          <t>SI</t>
        </is>
      </c>
      <c r="K536" s="34" t="inlineStr">
        <is>
          <t>Gerente General CODELPA S.A.</t>
        </is>
      </c>
      <c r="L536" s="20" t="n"/>
      <c r="M536" s="21" t="inlineStr">
        <is>
          <t>VIP</t>
        </is>
      </c>
      <c r="N536" s="21">
        <f>IF(AND(UPPER($M536)="VIP",UPPER($J536)&lt;&gt;"NO",$F536&lt;&gt;""),"SI","NO")</f>
        <v/>
      </c>
      <c r="O536" s="21">
        <f>IF(UPPER($J536)="SI","🟢",IF(UPPER($J536)="NO","🔴","🟡"))</f>
        <v/>
      </c>
      <c r="P536" s="21" t="inlineStr">
        <is>
          <t>PENDIENTE POR ASIGNAR</t>
        </is>
      </c>
    </row>
    <row r="537" ht="18" customHeight="1">
      <c r="A537" s="17">
        <f>IF(COUNTA(C537:K537)=0,"",ROW()-1)</f>
        <v/>
      </c>
      <c r="B537" s="17">
        <f>IF($F537&lt;&gt;"",$A537,"")</f>
        <v/>
      </c>
      <c r="C537" s="20" t="inlineStr">
        <is>
          <t>PROVEEDORES</t>
        </is>
      </c>
      <c r="D537" s="20" t="n"/>
      <c r="E537" s="21">
        <f>IF(UPPER($J537)="NO","",$M537)</f>
        <v/>
      </c>
      <c r="F537" s="20" t="inlineStr">
        <is>
          <t>Iturriaga González, Pedro</t>
        </is>
      </c>
      <c r="G537" s="20" t="inlineStr">
        <is>
          <t>Pedro</t>
        </is>
      </c>
      <c r="H537" s="20" t="inlineStr">
        <is>
          <t>Iturriaga</t>
        </is>
      </c>
      <c r="I537" s="20" t="inlineStr">
        <is>
          <t>González</t>
        </is>
      </c>
      <c r="J537" s="11" t="inlineStr">
        <is>
          <t>SI</t>
        </is>
      </c>
      <c r="K537" s="13" t="inlineStr">
        <is>
          <t>Gerente General PROINGAS S.A.</t>
        </is>
      </c>
      <c r="L537" s="20" t="n"/>
      <c r="M537" s="21" t="inlineStr">
        <is>
          <t>VIP</t>
        </is>
      </c>
      <c r="N537" s="21">
        <f>IF(AND(UPPER($M537)="VIP",UPPER($J537)&lt;&gt;"NO",$F537&lt;&gt;""),"SI","NO")</f>
        <v/>
      </c>
      <c r="O537" s="21">
        <f>IF(UPPER($J537)="SI","🟢",IF(UPPER($J537)="NO","🔴","🟡"))</f>
        <v/>
      </c>
      <c r="P537" s="21" t="inlineStr">
        <is>
          <t>PENDIENTE POR ASIGNAR</t>
        </is>
      </c>
    </row>
    <row r="538" ht="18" customHeight="1">
      <c r="A538" s="17">
        <f>IF(COUNTA(C538:K538)=0,"",ROW()-1)</f>
        <v/>
      </c>
      <c r="B538" s="17">
        <f>IF($F538&lt;&gt;"",$A538,"")</f>
        <v/>
      </c>
      <c r="C538" s="20" t="inlineStr">
        <is>
          <t>PROVEEDORES</t>
        </is>
      </c>
      <c r="D538" s="20" t="n"/>
      <c r="E538" s="21">
        <f>IF(UPPER($J538)="NO","",$M538)</f>
        <v/>
      </c>
      <c r="F538" s="20" t="inlineStr">
        <is>
          <t>Iturriaga Atala, Andrés</t>
        </is>
      </c>
      <c r="G538" s="20" t="inlineStr">
        <is>
          <t>Andrés</t>
        </is>
      </c>
      <c r="H538" s="20" t="inlineStr">
        <is>
          <t>Iturriaga</t>
        </is>
      </c>
      <c r="I538" s="20" t="inlineStr">
        <is>
          <t>Atala</t>
        </is>
      </c>
      <c r="J538" s="16" t="inlineStr">
        <is>
          <t>NO</t>
        </is>
      </c>
      <c r="K538" s="20" t="inlineStr">
        <is>
          <t>Gerente Comercial PROINGAS S.A.</t>
        </is>
      </c>
      <c r="L538" s="20" t="n"/>
      <c r="M538" s="21" t="inlineStr">
        <is>
          <t>LATERAL</t>
        </is>
      </c>
      <c r="N538" s="21">
        <f>IF(AND(UPPER($M538)="VIP",UPPER($J538)&lt;&gt;"NO",$F538&lt;&gt;""),"SI","NO")</f>
        <v/>
      </c>
      <c r="O538" s="21">
        <f>IF(UPPER($J538)="SI","🟢",IF(UPPER($J538)="NO","🔴","🟡"))</f>
        <v/>
      </c>
      <c r="P538" s="21" t="inlineStr"/>
    </row>
    <row r="539" ht="18" customHeight="1">
      <c r="A539" s="17">
        <f>IF(COUNTA(C539:K539)=0,"",ROW()-1)</f>
        <v/>
      </c>
      <c r="B539" s="17">
        <f>IF($F539&lt;&gt;"",$A539,"")</f>
        <v/>
      </c>
      <c r="C539" s="34" t="inlineStr">
        <is>
          <t>PROVEEDORES</t>
        </is>
      </c>
      <c r="D539" s="34" t="inlineStr">
        <is>
          <t>Rector</t>
        </is>
      </c>
      <c r="E539" s="35">
        <f>IF(UPPER($J539)="NO","",$M539)</f>
        <v/>
      </c>
      <c r="F539" s="20" t="inlineStr">
        <is>
          <t>Rodriguez , Roberto</t>
        </is>
      </c>
      <c r="G539" s="34" t="inlineStr">
        <is>
          <t>Roberto</t>
        </is>
      </c>
      <c r="H539" s="34" t="inlineStr">
        <is>
          <t>Rodriguez</t>
        </is>
      </c>
      <c r="I539" s="34" t="n"/>
      <c r="J539" s="11" t="inlineStr">
        <is>
          <t>SI</t>
        </is>
      </c>
      <c r="K539" s="34" t="inlineStr">
        <is>
          <t>Director General IBERCISA DECK Machinery S.A.</t>
        </is>
      </c>
      <c r="L539" s="20" t="n"/>
      <c r="M539" s="21" t="inlineStr">
        <is>
          <t>VIP</t>
        </is>
      </c>
      <c r="N539" s="21">
        <f>IF(AND(UPPER($M539)="VIP",UPPER($J539)&lt;&gt;"NO",$F539&lt;&gt;""),"SI","NO")</f>
        <v/>
      </c>
      <c r="O539" s="21">
        <f>IF(UPPER($J539)="SI","🟢",IF(UPPER($J539)="NO","🔴","🟡"))</f>
        <v/>
      </c>
      <c r="P539" s="21" t="inlineStr">
        <is>
          <t>PENDIENTE POR ASIGNAR</t>
        </is>
      </c>
    </row>
    <row r="540" ht="18" customHeight="1">
      <c r="A540" s="17">
        <f>IF(COUNTA(C540:K540)=0,"",ROW()-1)</f>
        <v/>
      </c>
      <c r="B540" s="17">
        <f>IF($F540&lt;&gt;"",$A540,"")</f>
        <v/>
      </c>
      <c r="C540" s="34" t="inlineStr">
        <is>
          <t>PROVEEDORES</t>
        </is>
      </c>
      <c r="D540" s="34" t="n"/>
      <c r="E540" s="35">
        <f>IF(UPPER($J540)="NO","",$M540)</f>
        <v/>
      </c>
      <c r="F540" s="20" t="inlineStr">
        <is>
          <t>Romero Vega, Manuel Ricardo</t>
        </is>
      </c>
      <c r="G540" s="34" t="inlineStr">
        <is>
          <t>Manuel Ricardo</t>
        </is>
      </c>
      <c r="H540" s="34" t="inlineStr">
        <is>
          <t>Romero</t>
        </is>
      </c>
      <c r="I540" s="34" t="inlineStr">
        <is>
          <t>Vega</t>
        </is>
      </c>
      <c r="J540" s="11" t="inlineStr">
        <is>
          <t>SI</t>
        </is>
      </c>
      <c r="K540" s="34" t="inlineStr">
        <is>
          <t>Jefe de Proyecto IBERCISA</t>
        </is>
      </c>
      <c r="L540" s="20" t="n"/>
      <c r="M540" s="21" t="inlineStr">
        <is>
          <t>LATERAL VIP</t>
        </is>
      </c>
      <c r="N540" s="21">
        <f>IF(AND(UPPER($M540)="VIP",UPPER($J540)&lt;&gt;"NO",$F540&lt;&gt;""),"SI","NO")</f>
        <v/>
      </c>
      <c r="O540" s="21">
        <f>IF(UPPER($J540)="SI","🟢",IF(UPPER($J540)="NO","🔴","🟡"))</f>
        <v/>
      </c>
      <c r="P540" s="21" t="inlineStr"/>
    </row>
    <row r="541" ht="18" customHeight="1">
      <c r="A541" s="17">
        <f>IF(COUNTA(C541:K541)=0,"",ROW()-1)</f>
        <v/>
      </c>
      <c r="B541" s="17">
        <f>IF($F541&lt;&gt;"",$A541,"")</f>
        <v/>
      </c>
      <c r="C541" s="20" t="inlineStr">
        <is>
          <t>PROVEEDORES</t>
        </is>
      </c>
      <c r="D541" s="20" t="inlineStr">
        <is>
          <t>Capitán de Navío (R)</t>
        </is>
      </c>
      <c r="E541" s="21">
        <f>IF(UPPER($J541)="NO","",$M541)</f>
        <v/>
      </c>
      <c r="F541" s="20" t="inlineStr">
        <is>
          <t>Chellew Daydi, Sidney</t>
        </is>
      </c>
      <c r="G541" s="20" t="inlineStr">
        <is>
          <t>Sidney</t>
        </is>
      </c>
      <c r="H541" s="20" t="inlineStr">
        <is>
          <t>Chellew</t>
        </is>
      </c>
      <c r="I541" s="20" t="inlineStr">
        <is>
          <t>Daydi</t>
        </is>
      </c>
      <c r="J541" s="11" t="inlineStr">
        <is>
          <t>SI</t>
        </is>
      </c>
      <c r="K541" s="13" t="inlineStr">
        <is>
          <t>Gerente General SOCIBER</t>
        </is>
      </c>
      <c r="L541" s="20" t="n"/>
      <c r="M541" s="21" t="inlineStr">
        <is>
          <t>VIP</t>
        </is>
      </c>
      <c r="N541" s="21">
        <f>IF(AND(UPPER($M541)="VIP",UPPER($J541)&lt;&gt;"NO",$F541&lt;&gt;""),"SI","NO")</f>
        <v/>
      </c>
      <c r="O541" s="21">
        <f>IF(UPPER($J541)="SI","🟢",IF(UPPER($J541)="NO","🔴","🟡"))</f>
        <v/>
      </c>
      <c r="P541" s="21" t="inlineStr">
        <is>
          <t>PENDIENTE POR ASIGNAR</t>
        </is>
      </c>
    </row>
    <row r="542" ht="18" customHeight="1">
      <c r="A542" s="17">
        <f>IF(COUNTA(C542:K542)=0,"",ROW()-1)</f>
        <v/>
      </c>
      <c r="B542" s="17">
        <f>IF($F542&lt;&gt;"",$A542,"")</f>
        <v/>
      </c>
      <c r="C542" s="20" t="inlineStr">
        <is>
          <t>PROVEEDORES</t>
        </is>
      </c>
      <c r="D542" s="20" t="n"/>
      <c r="E542" s="21">
        <f>IF(UPPER($J542)="NO","",$M542)</f>
        <v/>
      </c>
      <c r="F542" s="20" t="inlineStr">
        <is>
          <t>Irribarra Mendoza, Mario</t>
        </is>
      </c>
      <c r="G542" s="20" t="inlineStr">
        <is>
          <t>Mario</t>
        </is>
      </c>
      <c r="H542" s="20" t="inlineStr">
        <is>
          <t>Irribarra</t>
        </is>
      </c>
      <c r="I542" s="20" t="inlineStr">
        <is>
          <t>Mendoza</t>
        </is>
      </c>
      <c r="J542" s="11" t="inlineStr">
        <is>
          <t>SI</t>
        </is>
      </c>
      <c r="K542" s="13" t="inlineStr">
        <is>
          <t>Jefe de Administración y Venta SOCIBER</t>
        </is>
      </c>
      <c r="L542" s="20" t="n"/>
      <c r="M542" s="21" t="inlineStr">
        <is>
          <t>LATERAL VIP</t>
        </is>
      </c>
      <c r="N542" s="21">
        <f>IF(AND(UPPER($M542)="VIP",UPPER($J542)&lt;&gt;"NO",$F542&lt;&gt;""),"SI","NO")</f>
        <v/>
      </c>
      <c r="O542" s="21">
        <f>IF(UPPER($J542)="SI","🟢",IF(UPPER($J542)="NO","🔴","🟡"))</f>
        <v/>
      </c>
      <c r="P542" s="21" t="inlineStr"/>
    </row>
    <row r="543" ht="18" customHeight="1">
      <c r="A543" s="17">
        <f>IF(COUNTA(C543:K543)=0,"",ROW()-1)</f>
        <v/>
      </c>
      <c r="B543" s="17">
        <f>IF($F543&lt;&gt;"",$A543,"")</f>
        <v/>
      </c>
      <c r="C543" s="34" t="inlineStr">
        <is>
          <t>PROVEEDORES</t>
        </is>
      </c>
      <c r="D543" s="34" t="n"/>
      <c r="E543" s="35">
        <f>IF(UPPER($J543)="NO","",$M543)</f>
        <v/>
      </c>
      <c r="F543" s="20" t="inlineStr">
        <is>
          <t>Veldstra , Rene</t>
        </is>
      </c>
      <c r="G543" s="34" t="inlineStr">
        <is>
          <t>Rene</t>
        </is>
      </c>
      <c r="H543" s="34" t="inlineStr">
        <is>
          <t>Veldstra</t>
        </is>
      </c>
      <c r="I543" s="34" t="n"/>
      <c r="J543" s="16" t="inlineStr">
        <is>
          <t>NO</t>
        </is>
      </c>
      <c r="K543" s="34" t="inlineStr">
        <is>
          <t>General Manager Project Management Navy Wärtsilä Marine</t>
        </is>
      </c>
      <c r="L543" s="20" t="n"/>
      <c r="M543" s="21" t="inlineStr">
        <is>
          <t>VIP</t>
        </is>
      </c>
      <c r="N543" s="21">
        <f>IF(AND(UPPER($M543)="VIP",UPPER($J543)&lt;&gt;"NO",$F543&lt;&gt;""),"SI","NO")</f>
        <v/>
      </c>
      <c r="O543" s="21">
        <f>IF(UPPER($J543)="SI","🟢",IF(UPPER($J543)="NO","🔴","🟡"))</f>
        <v/>
      </c>
      <c r="P543" s="21" t="inlineStr"/>
    </row>
    <row r="544" ht="18" customHeight="1">
      <c r="A544" s="17">
        <f>IF(COUNTA(C544:K544)=0,"",ROW()-1)</f>
        <v/>
      </c>
      <c r="B544" s="17">
        <f>IF($F544&lt;&gt;"",$A544,"")</f>
        <v/>
      </c>
      <c r="C544" s="34" t="inlineStr">
        <is>
          <t>PROVEEDORES</t>
        </is>
      </c>
      <c r="D544" s="34" t="n"/>
      <c r="E544" s="35">
        <f>IF(UPPER($J544)="NO","",$M544)</f>
        <v/>
      </c>
      <c r="F544" s="20" t="inlineStr">
        <is>
          <t>Van Mourik , Gise</t>
        </is>
      </c>
      <c r="G544" s="34" t="inlineStr">
        <is>
          <t>Gise</t>
        </is>
      </c>
      <c r="H544" s="34" t="inlineStr">
        <is>
          <t>Van Mourik</t>
        </is>
      </c>
      <c r="I544" s="34" t="n"/>
      <c r="J544" s="11" t="inlineStr">
        <is>
          <t>SI</t>
        </is>
      </c>
      <c r="K544" s="34" t="inlineStr">
        <is>
          <t>Gerente Ventas, Wärtsilä Marine</t>
        </is>
      </c>
      <c r="L544" s="20" t="n"/>
      <c r="M544" s="21" t="inlineStr">
        <is>
          <t>VIP</t>
        </is>
      </c>
      <c r="N544" s="21">
        <f>IF(AND(UPPER($M544)="VIP",UPPER($J544)&lt;&gt;"NO",$F544&lt;&gt;""),"SI","NO")</f>
        <v/>
      </c>
      <c r="O544" s="21">
        <f>IF(UPPER($J544)="SI","🟢",IF(UPPER($J544)="NO","🔴","🟡"))</f>
        <v/>
      </c>
      <c r="P544" s="21" t="inlineStr">
        <is>
          <t>PENDIENTE POR ASIGNAR</t>
        </is>
      </c>
    </row>
    <row r="545" ht="18" customHeight="1">
      <c r="A545" s="17">
        <f>IF(COUNTA(C545:K545)=0,"",ROW()-1)</f>
        <v/>
      </c>
      <c r="B545" s="17">
        <f>IF($F545&lt;&gt;"",$A545,"")</f>
        <v/>
      </c>
      <c r="C545" s="34" t="inlineStr">
        <is>
          <t>PROVEEDORES</t>
        </is>
      </c>
      <c r="D545" s="34" t="n"/>
      <c r="E545" s="35">
        <f>IF(UPPER($J545)="NO","",$M545)</f>
        <v/>
      </c>
      <c r="F545" s="20" t="inlineStr">
        <is>
          <t>Medina Donoso, Adolfo</t>
        </is>
      </c>
      <c r="G545" s="34" t="inlineStr">
        <is>
          <t>Adolfo</t>
        </is>
      </c>
      <c r="H545" s="34" t="inlineStr">
        <is>
          <t>Medina</t>
        </is>
      </c>
      <c r="I545" s="34" t="inlineStr">
        <is>
          <t>Donoso</t>
        </is>
      </c>
      <c r="J545" s="11" t="inlineStr">
        <is>
          <t>SI</t>
        </is>
      </c>
      <c r="K545" s="34" t="inlineStr">
        <is>
          <t>Gerente Ventas, Wärtsilä Marine</t>
        </is>
      </c>
      <c r="L545" s="20" t="n"/>
      <c r="M545" s="21" t="inlineStr">
        <is>
          <t>LATERAL VIP</t>
        </is>
      </c>
      <c r="N545" s="21">
        <f>IF(AND(UPPER($M545)="VIP",UPPER($J545)&lt;&gt;"NO",$F545&lt;&gt;""),"SI","NO")</f>
        <v/>
      </c>
      <c r="O545" s="21">
        <f>IF(UPPER($J545)="SI","🟢",IF(UPPER($J545)="NO","🔴","🟡"))</f>
        <v/>
      </c>
      <c r="P545" s="21" t="inlineStr"/>
    </row>
    <row r="546" ht="18" customHeight="1">
      <c r="A546" s="17">
        <f>IF(COUNTA(C546:K546)=0,"",ROW()-1)</f>
        <v/>
      </c>
      <c r="B546" s="17">
        <f>IF($F546&lt;&gt;"",$A546,"")</f>
        <v/>
      </c>
      <c r="C546" s="34" t="inlineStr">
        <is>
          <t>PROVEEDORES</t>
        </is>
      </c>
      <c r="D546" s="34" t="n"/>
      <c r="E546" s="35">
        <f>IF(UPPER($J546)="NO","",$M546)</f>
        <v/>
      </c>
      <c r="F546" s="20" t="inlineStr">
        <is>
          <t>Figueroa Ortiz, Carlos</t>
        </is>
      </c>
      <c r="G546" s="34" t="inlineStr">
        <is>
          <t>Carlos</t>
        </is>
      </c>
      <c r="H546" s="34" t="inlineStr">
        <is>
          <t>Figueroa</t>
        </is>
      </c>
      <c r="I546" s="34" t="inlineStr">
        <is>
          <t>Ortiz</t>
        </is>
      </c>
      <c r="J546" s="15" t="inlineStr">
        <is>
          <t>SI</t>
        </is>
      </c>
      <c r="K546" s="34" t="inlineStr">
        <is>
          <t>Gerente Sucursal COB Talcahuano (ASMAR)</t>
        </is>
      </c>
      <c r="L546" s="20" t="n"/>
      <c r="M546" s="21" t="inlineStr">
        <is>
          <t>LATERAL</t>
        </is>
      </c>
      <c r="N546" s="21">
        <f>IF(AND(UPPER($M546)="VIP",UPPER($J546)&lt;&gt;"NO",$F546&lt;&gt;""),"SI","NO")</f>
        <v/>
      </c>
      <c r="O546" s="21">
        <f>IF(UPPER($J546)="SI","🟢",IF(UPPER($J546)="NO","🔴","🟡"))</f>
        <v/>
      </c>
      <c r="P546" s="21" t="inlineStr"/>
    </row>
    <row r="547" ht="18" customHeight="1">
      <c r="A547" s="17">
        <f>IF(COUNTA(C547:K547)=0,"",ROW()-1)</f>
        <v/>
      </c>
      <c r="B547" s="17">
        <f>IF($F547&lt;&gt;"",$A547,"")</f>
        <v/>
      </c>
      <c r="C547" s="34" t="inlineStr">
        <is>
          <t>PROVEEDORES</t>
        </is>
      </c>
      <c r="D547" s="34" t="n"/>
      <c r="E547" s="35">
        <f>IF(UPPER($J547)="NO","",$M547)</f>
        <v/>
      </c>
      <c r="F547" s="20" t="inlineStr">
        <is>
          <t>Oliva Barriga, César</t>
        </is>
      </c>
      <c r="G547" s="34" t="inlineStr">
        <is>
          <t>César</t>
        </is>
      </c>
      <c r="H547" s="34" t="inlineStr">
        <is>
          <t>Oliva</t>
        </is>
      </c>
      <c r="I547" s="34" t="inlineStr">
        <is>
          <t>Barriga</t>
        </is>
      </c>
      <c r="J547" s="15" t="inlineStr">
        <is>
          <t>SI</t>
        </is>
      </c>
      <c r="K547" s="34" t="inlineStr">
        <is>
          <t>Gerente Sucursal COB Valdivia</t>
        </is>
      </c>
      <c r="L547" s="20" t="n"/>
      <c r="M547" s="21" t="inlineStr">
        <is>
          <t>LATERAL</t>
        </is>
      </c>
      <c r="N547" s="21">
        <f>IF(AND(UPPER($M547)="VIP",UPPER($J547)&lt;&gt;"NO",$F547&lt;&gt;""),"SI","NO")</f>
        <v/>
      </c>
      <c r="O547" s="21">
        <f>IF(UPPER($J547)="SI","🟢",IF(UPPER($J547)="NO","🔴","🟡"))</f>
        <v/>
      </c>
      <c r="P547" s="21" t="inlineStr"/>
    </row>
    <row r="548" ht="18" customHeight="1">
      <c r="A548" s="17">
        <f>IF(COUNTA(C548:K548)=0,"",ROW()-1)</f>
        <v/>
      </c>
      <c r="B548" s="17">
        <f>IF($F548&lt;&gt;"",$A548,"")</f>
        <v/>
      </c>
      <c r="C548" s="20" t="inlineStr">
        <is>
          <t>PROVEEDORES</t>
        </is>
      </c>
      <c r="D548" s="20" t="n"/>
      <c r="E548" s="21">
        <f>IF(UPPER($J548)="NO","",$M548)</f>
        <v/>
      </c>
      <c r="F548" s="20" t="inlineStr">
        <is>
          <t>Mercado , Gonzalo</t>
        </is>
      </c>
      <c r="G548" s="20" t="inlineStr">
        <is>
          <t>Gonzalo</t>
        </is>
      </c>
      <c r="H548" s="20" t="inlineStr">
        <is>
          <t>Mercado</t>
        </is>
      </c>
      <c r="I548" s="20" t="n"/>
      <c r="J548" s="11" t="inlineStr">
        <is>
          <t>SI</t>
        </is>
      </c>
      <c r="K548" s="20" t="inlineStr">
        <is>
          <t>Gerente Operaciones Remolcadores CPT</t>
        </is>
      </c>
      <c r="L548" s="20" t="n"/>
      <c r="M548" s="21" t="inlineStr">
        <is>
          <t>LATERAL VIP</t>
        </is>
      </c>
      <c r="N548" s="21">
        <f>IF(AND(UPPER($M548)="VIP",UPPER($J548)&lt;&gt;"NO",$F548&lt;&gt;""),"SI","NO")</f>
        <v/>
      </c>
      <c r="O548" s="21">
        <f>IF(UPPER($J548)="SI","🟢",IF(UPPER($J548)="NO","🔴","🟡"))</f>
        <v/>
      </c>
      <c r="P548" s="21" t="inlineStr"/>
    </row>
    <row r="549" ht="18" customHeight="1">
      <c r="A549" s="17">
        <f>IF(COUNTA(C549:K549)=0,"",ROW()-1)</f>
        <v/>
      </c>
      <c r="B549" s="17">
        <f>IF($F549&lt;&gt;"",$A549,"")</f>
        <v/>
      </c>
      <c r="C549" s="34" t="inlineStr">
        <is>
          <t>PROVEEDORES</t>
        </is>
      </c>
      <c r="D549" s="34" t="n"/>
      <c r="E549" s="35">
        <f>IF(UPPER($J549)="NO","",$M549)</f>
        <v/>
      </c>
      <c r="F549" s="20" t="inlineStr">
        <is>
          <t>Almendra , Iván</t>
        </is>
      </c>
      <c r="G549" s="34" t="inlineStr">
        <is>
          <t>Iván</t>
        </is>
      </c>
      <c r="H549" s="34" t="inlineStr">
        <is>
          <t>Almendra</t>
        </is>
      </c>
      <c r="I549" s="34" t="n"/>
      <c r="J549" s="15" t="inlineStr">
        <is>
          <t>PENDIENTE</t>
        </is>
      </c>
      <c r="K549" s="34" t="inlineStr">
        <is>
          <t>Gerente Zona Sur B. Bosch</t>
        </is>
      </c>
      <c r="L549" s="20" t="n"/>
      <c r="M549" s="21" t="inlineStr">
        <is>
          <t>VIP</t>
        </is>
      </c>
      <c r="N549" s="21">
        <f>IF(AND(UPPER($M549)="VIP",UPPER($J549)&lt;&gt;"NO",$F549&lt;&gt;""),"SI","NO")</f>
        <v/>
      </c>
      <c r="O549" s="21">
        <f>IF(UPPER($J549)="SI","🟢",IF(UPPER($J549)="NO","🔴","🟡"))</f>
        <v/>
      </c>
      <c r="P549" s="21" t="inlineStr">
        <is>
          <t>PENDIENTE POR ASIGNAR</t>
        </is>
      </c>
    </row>
    <row r="550" ht="18" customHeight="1">
      <c r="A550" s="17">
        <f>IF(COUNTA(C550:K550)=0,"",ROW()-1)</f>
        <v/>
      </c>
      <c r="B550" s="17">
        <f>IF($F550&lt;&gt;"",$A550,"")</f>
        <v/>
      </c>
      <c r="C550" s="20" t="inlineStr">
        <is>
          <t>PROVEEDORES</t>
        </is>
      </c>
      <c r="D550" s="20" t="inlineStr">
        <is>
          <t>Presidente</t>
        </is>
      </c>
      <c r="E550" s="21">
        <f>IF(UPPER($J550)="NO","",$M550)</f>
        <v/>
      </c>
      <c r="F550" s="20" t="inlineStr">
        <is>
          <t>Gamundi Fernández, Javier</t>
        </is>
      </c>
      <c r="G550" s="20" t="inlineStr">
        <is>
          <t>Javier</t>
        </is>
      </c>
      <c r="H550" s="20" t="inlineStr">
        <is>
          <t>Gamundi</t>
        </is>
      </c>
      <c r="I550" s="20" t="inlineStr">
        <is>
          <t>Fernández</t>
        </is>
      </c>
      <c r="J550" s="15" t="inlineStr">
        <is>
          <t>PENDIENTE</t>
        </is>
      </c>
      <c r="K550" s="20" t="inlineStr">
        <is>
          <t>Presidente FRIZONIA</t>
        </is>
      </c>
      <c r="L550" s="20" t="n"/>
      <c r="M550" s="21" t="inlineStr">
        <is>
          <t>VIP</t>
        </is>
      </c>
      <c r="N550" s="21">
        <f>IF(AND(UPPER($M550)="VIP",UPPER($J550)&lt;&gt;"NO",$F550&lt;&gt;""),"SI","NO")</f>
        <v/>
      </c>
      <c r="O550" s="21">
        <f>IF(UPPER($J550)="SI","🟢",IF(UPPER($J550)="NO","🔴","🟡"))</f>
        <v/>
      </c>
      <c r="P550" s="21" t="inlineStr">
        <is>
          <t>PENDIENTE POR ASIGNAR</t>
        </is>
      </c>
    </row>
    <row r="551" ht="18" customHeight="1">
      <c r="A551" s="17">
        <f>IF(COUNTA(C551:K551)=0,"",ROW()-1)</f>
        <v/>
      </c>
      <c r="B551" s="17">
        <f>IF($F551&lt;&gt;"",$A551,"")</f>
        <v/>
      </c>
      <c r="C551" s="20" t="inlineStr">
        <is>
          <t>PROVEEDORES</t>
        </is>
      </c>
      <c r="D551" s="20" t="n"/>
      <c r="E551" s="21">
        <f>IF(UPPER($J551)="NO","",$M551)</f>
        <v/>
      </c>
      <c r="F551" s="20" t="inlineStr">
        <is>
          <t>González , Carlos</t>
        </is>
      </c>
      <c r="G551" s="20" t="inlineStr">
        <is>
          <t>Carlos</t>
        </is>
      </c>
      <c r="H551" s="20" t="inlineStr">
        <is>
          <t>González</t>
        </is>
      </c>
      <c r="I551" s="20" t="n"/>
      <c r="J551" s="11" t="inlineStr">
        <is>
          <t>SI</t>
        </is>
      </c>
      <c r="K551" s="20" t="inlineStr">
        <is>
          <t>CEO  FRIZONIA Regrigeración, climatización .S.L.</t>
        </is>
      </c>
      <c r="L551" s="20" t="n"/>
      <c r="M551" s="21" t="inlineStr">
        <is>
          <t>VIP</t>
        </is>
      </c>
      <c r="N551" s="21">
        <f>IF(AND(UPPER($M551)="VIP",UPPER($J551)&lt;&gt;"NO",$F551&lt;&gt;""),"SI","NO")</f>
        <v/>
      </c>
      <c r="O551" s="21">
        <f>IF(UPPER($J551)="SI","🟢",IF(UPPER($J551)="NO","🔴","🟡"))</f>
        <v/>
      </c>
      <c r="P551" s="21" t="inlineStr">
        <is>
          <t>PENDIENTE POR ASIGNAR</t>
        </is>
      </c>
    </row>
    <row r="552" ht="18" customHeight="1">
      <c r="A552" s="17">
        <f>IF(COUNTA(C552:K552)=0,"",ROW()-1)</f>
        <v/>
      </c>
      <c r="B552" s="17">
        <f>IF($F552&lt;&gt;"",$A552,"")</f>
        <v/>
      </c>
      <c r="C552" s="34" t="inlineStr">
        <is>
          <t>PROVEEDORES</t>
        </is>
      </c>
      <c r="D552" s="34" t="inlineStr">
        <is>
          <t>Presidente</t>
        </is>
      </c>
      <c r="E552" s="35">
        <f>IF(UPPER($J552)="NO","",$M552)</f>
        <v/>
      </c>
      <c r="F552" s="20" t="inlineStr">
        <is>
          <t>Fernández Goberna, Patricio</t>
        </is>
      </c>
      <c r="G552" s="34" t="inlineStr">
        <is>
          <t>Patricio</t>
        </is>
      </c>
      <c r="H552" s="34" t="inlineStr">
        <is>
          <t>Fernández</t>
        </is>
      </c>
      <c r="I552" s="34" t="inlineStr">
        <is>
          <t>Goberna</t>
        </is>
      </c>
      <c r="J552" s="11" t="inlineStr">
        <is>
          <t>SI</t>
        </is>
      </c>
      <c r="K552" s="34" t="inlineStr">
        <is>
          <t>Presidente Industrias Ferri S.A.</t>
        </is>
      </c>
      <c r="L552" s="20" t="n"/>
      <c r="M552" s="21" t="inlineStr">
        <is>
          <t>VIP</t>
        </is>
      </c>
      <c r="N552" s="21">
        <f>IF(AND(UPPER($M552)="VIP",UPPER($J552)&lt;&gt;"NO",$F552&lt;&gt;""),"SI","NO")</f>
        <v/>
      </c>
      <c r="O552" s="21">
        <f>IF(UPPER($J552)="SI","🟢",IF(UPPER($J552)="NO","🔴","🟡"))</f>
        <v/>
      </c>
      <c r="P552" s="21" t="inlineStr">
        <is>
          <t>PENDIENTE POR ASIGNAR</t>
        </is>
      </c>
    </row>
    <row r="553" ht="18" customHeight="1">
      <c r="A553" s="17">
        <f>IF(COUNTA(C553:K553)=0,"",ROW()-1)</f>
        <v/>
      </c>
      <c r="B553" s="17">
        <f>IF($F553&lt;&gt;"",$A553,"")</f>
        <v/>
      </c>
      <c r="C553" s="34" t="inlineStr">
        <is>
          <t>PROVEEDORES</t>
        </is>
      </c>
      <c r="D553" s="34" t="n"/>
      <c r="E553" s="35">
        <f>IF(UPPER($J553)="NO","",$M553)</f>
        <v/>
      </c>
      <c r="F553" s="20" t="inlineStr">
        <is>
          <t>Fernández Félix, Marisela</t>
        </is>
      </c>
      <c r="G553" s="34" t="inlineStr">
        <is>
          <t>Marisela</t>
        </is>
      </c>
      <c r="H553" s="34" t="inlineStr">
        <is>
          <t>Fernández</t>
        </is>
      </c>
      <c r="I553" s="34" t="inlineStr">
        <is>
          <t>Félix</t>
        </is>
      </c>
      <c r="J553" s="15" t="inlineStr">
        <is>
          <t>NO</t>
        </is>
      </c>
      <c r="K553" s="34" t="inlineStr">
        <is>
          <t>Desarrollo de Negocios Industrias Ferri S.A.</t>
        </is>
      </c>
      <c r="L553" s="20" t="n"/>
      <c r="M553" s="21" t="inlineStr">
        <is>
          <t>VIP</t>
        </is>
      </c>
      <c r="N553" s="21">
        <f>IF(AND(UPPER($M553)="VIP",UPPER($J553)&lt;&gt;"NO",$F553&lt;&gt;""),"SI","NO")</f>
        <v/>
      </c>
      <c r="O553" s="21">
        <f>IF(UPPER($J553)="SI","🟢",IF(UPPER($J553)="NO","🔴","🟡"))</f>
        <v/>
      </c>
      <c r="P553" s="21" t="inlineStr"/>
    </row>
    <row r="554" ht="18" customHeight="1">
      <c r="A554" s="17">
        <f>IF(COUNTA(C554:K554)=0,"",ROW()-1)</f>
        <v/>
      </c>
      <c r="B554" s="17">
        <f>IF($F554&lt;&gt;"",$A554,"")</f>
        <v/>
      </c>
      <c r="C554" s="20" t="inlineStr">
        <is>
          <t>PROVEEDORES</t>
        </is>
      </c>
      <c r="D554" s="20" t="n"/>
      <c r="E554" s="21">
        <f>IF(UPPER($J554)="NO","",$M554)</f>
        <v/>
      </c>
      <c r="F554" s="20" t="inlineStr">
        <is>
          <t>Vacarezza Salas, Pedro</t>
        </is>
      </c>
      <c r="G554" s="20" t="inlineStr">
        <is>
          <t>Pedro</t>
        </is>
      </c>
      <c r="H554" s="20" t="inlineStr">
        <is>
          <t>Vacarezza</t>
        </is>
      </c>
      <c r="I554" s="20" t="inlineStr">
        <is>
          <t>Salas</t>
        </is>
      </c>
      <c r="J554" s="11" t="inlineStr">
        <is>
          <t>SI</t>
        </is>
      </c>
      <c r="K554" s="20" t="inlineStr">
        <is>
          <t>Gerente de Ventas Empresas CODELPA S.A.</t>
        </is>
      </c>
      <c r="L554" s="20" t="n"/>
      <c r="M554" s="21" t="inlineStr">
        <is>
          <t>LATERAL VIP</t>
        </is>
      </c>
      <c r="N554" s="21">
        <f>IF(AND(UPPER($M554)="VIP",UPPER($J554)&lt;&gt;"NO",$F554&lt;&gt;""),"SI","NO")</f>
        <v/>
      </c>
      <c r="O554" s="21">
        <f>IF(UPPER($J554)="SI","🟢",IF(UPPER($J554)="NO","🔴","🟡"))</f>
        <v/>
      </c>
      <c r="P554" s="21" t="inlineStr"/>
    </row>
    <row r="555" ht="18" customHeight="1">
      <c r="A555" s="17">
        <f>IF(COUNTA(C555:K555)=0,"",ROW()-1)</f>
        <v/>
      </c>
      <c r="B555" s="17">
        <f>IF($F555&lt;&gt;"",$A555,"")</f>
        <v/>
      </c>
      <c r="C555" s="34" t="inlineStr">
        <is>
          <t>PROVEEDORES</t>
        </is>
      </c>
      <c r="D555" s="34" t="inlineStr">
        <is>
          <t>Presidente</t>
        </is>
      </c>
      <c r="E555" s="35">
        <f>IF(UPPER($J555)="NO","",$M555)</f>
        <v/>
      </c>
      <c r="F555" s="20" t="inlineStr">
        <is>
          <t>Sánchez de Pablo , Ricardo</t>
        </is>
      </c>
      <c r="G555" s="34" t="inlineStr">
        <is>
          <t>Ricardo</t>
        </is>
      </c>
      <c r="H555" s="34" t="inlineStr">
        <is>
          <t>Sánchez de Pablo</t>
        </is>
      </c>
      <c r="I555" s="34" t="n"/>
      <c r="J555" s="16" t="inlineStr">
        <is>
          <t>NO</t>
        </is>
      </c>
      <c r="K555" s="34" t="inlineStr">
        <is>
          <t>Presidente SP Consultores y Servicios</t>
        </is>
      </c>
      <c r="L555" s="20" t="n"/>
      <c r="M555" s="21" t="inlineStr">
        <is>
          <t>VIP</t>
        </is>
      </c>
      <c r="N555" s="21">
        <f>IF(AND(UPPER($M555)="VIP",UPPER($J555)&lt;&gt;"NO",$F555&lt;&gt;""),"SI","NO")</f>
        <v/>
      </c>
      <c r="O555" s="21">
        <f>IF(UPPER($J555)="SI","🟢",IF(UPPER($J555)="NO","🔴","🟡"))</f>
        <v/>
      </c>
      <c r="P555" s="21" t="inlineStr"/>
    </row>
    <row r="556" ht="18" customHeight="1">
      <c r="A556" s="17">
        <f>IF(COUNTA(C556:K556)=0,"",ROW()-1)</f>
        <v/>
      </c>
      <c r="B556" s="17">
        <f>IF($F556&lt;&gt;"",$A556,"")</f>
        <v/>
      </c>
      <c r="C556" s="34" t="inlineStr">
        <is>
          <t>PROVEEDORES</t>
        </is>
      </c>
      <c r="D556" s="34" t="n"/>
      <c r="E556" s="35">
        <f>IF(UPPER($J556)="NO","",$M556)</f>
        <v/>
      </c>
      <c r="F556" s="20" t="inlineStr">
        <is>
          <t>Sánchez de Pablo , Daniel</t>
        </is>
      </c>
      <c r="G556" s="34" t="inlineStr">
        <is>
          <t>Daniel</t>
        </is>
      </c>
      <c r="H556" s="34" t="inlineStr">
        <is>
          <t>Sánchez de Pablo</t>
        </is>
      </c>
      <c r="I556" s="34" t="n"/>
      <c r="J556" s="15" t="inlineStr">
        <is>
          <t>PENDIENTE</t>
        </is>
      </c>
      <c r="K556" s="34" t="inlineStr">
        <is>
          <t>Executive Vicepresident  SP Consultores y Servicios</t>
        </is>
      </c>
      <c r="L556" s="20" t="n"/>
      <c r="M556" s="21" t="inlineStr">
        <is>
          <t>VIP</t>
        </is>
      </c>
      <c r="N556" s="21">
        <f>IF(AND(UPPER($M556)="VIP",UPPER($J556)&lt;&gt;"NO",$F556&lt;&gt;""),"SI","NO")</f>
        <v/>
      </c>
      <c r="O556" s="21">
        <f>IF(UPPER($J556)="SI","🟢",IF(UPPER($J556)="NO","🔴","🟡"))</f>
        <v/>
      </c>
      <c r="P556" s="21" t="inlineStr">
        <is>
          <t>PENDIENTE POR ASIGNAR</t>
        </is>
      </c>
    </row>
    <row r="557" ht="18" customHeight="1">
      <c r="A557" s="17">
        <f>IF(COUNTA(C557:K557)=0,"",ROW()-1)</f>
        <v/>
      </c>
      <c r="B557" s="17">
        <f>IF($F557&lt;&gt;"",$A557,"")</f>
        <v/>
      </c>
      <c r="C557" s="20" t="inlineStr">
        <is>
          <t>PROVEEDORES</t>
        </is>
      </c>
      <c r="D557" s="20" t="n"/>
      <c r="E557" s="21">
        <f>IF(UPPER($J557)="NO","",$M557)</f>
        <v/>
      </c>
      <c r="F557" s="20" t="inlineStr">
        <is>
          <t>Llago Hermida, Antonio José</t>
        </is>
      </c>
      <c r="G557" s="20" t="inlineStr">
        <is>
          <t>Antonio José</t>
        </is>
      </c>
      <c r="H557" s="20" t="inlineStr">
        <is>
          <t>Llago</t>
        </is>
      </c>
      <c r="I557" s="20" t="inlineStr">
        <is>
          <t>Hermida</t>
        </is>
      </c>
      <c r="J557" s="15" t="inlineStr">
        <is>
          <t>PENDIENTE</t>
        </is>
      </c>
      <c r="K557" s="20" t="inlineStr">
        <is>
          <t>CEO GABADI</t>
        </is>
      </c>
      <c r="L557" s="20" t="n"/>
      <c r="M557" s="21" t="inlineStr">
        <is>
          <t>VIP</t>
        </is>
      </c>
      <c r="N557" s="21">
        <f>IF(AND(UPPER($M557)="VIP",UPPER($J557)&lt;&gt;"NO",$F557&lt;&gt;""),"SI","NO")</f>
        <v/>
      </c>
      <c r="O557" s="21">
        <f>IF(UPPER($J557)="SI","🟢",IF(UPPER($J557)="NO","🔴","🟡"))</f>
        <v/>
      </c>
      <c r="P557" s="21" t="inlineStr">
        <is>
          <t>PENDIENTE POR ASIGNAR</t>
        </is>
      </c>
    </row>
    <row r="558" ht="18" customHeight="1">
      <c r="A558" s="17">
        <f>IF(COUNTA(C558:K558)=0,"",ROW()-1)</f>
        <v/>
      </c>
      <c r="B558" s="17">
        <f>IF($F558&lt;&gt;"",$A558,"")</f>
        <v/>
      </c>
      <c r="C558" s="20" t="inlineStr">
        <is>
          <t>PROVEEDORES</t>
        </is>
      </c>
      <c r="D558" s="20" t="n"/>
      <c r="E558" s="21">
        <f>IF(UPPER($J558)="NO","",$M558)</f>
        <v/>
      </c>
      <c r="F558" s="20" t="inlineStr">
        <is>
          <t>Guerrero Salgado, Pablo</t>
        </is>
      </c>
      <c r="G558" s="20" t="inlineStr">
        <is>
          <t>Pablo</t>
        </is>
      </c>
      <c r="H558" s="20" t="inlineStr">
        <is>
          <t>Guerrero</t>
        </is>
      </c>
      <c r="I558" s="20" t="inlineStr">
        <is>
          <t>Salgado</t>
        </is>
      </c>
      <c r="J558" s="11" t="inlineStr">
        <is>
          <t>SI</t>
        </is>
      </c>
      <c r="K558" s="20" t="inlineStr">
        <is>
          <t>COO GABADI</t>
        </is>
      </c>
      <c r="L558" s="20" t="n"/>
      <c r="M558" s="21" t="inlineStr">
        <is>
          <t>VIP</t>
        </is>
      </c>
      <c r="N558" s="21">
        <f>IF(AND(UPPER($M558)="VIP",UPPER($J558)&lt;&gt;"NO",$F558&lt;&gt;""),"SI","NO")</f>
        <v/>
      </c>
      <c r="O558" s="21">
        <f>IF(UPPER($J558)="SI","🟢",IF(UPPER($J558)="NO","🔴","🟡"))</f>
        <v/>
      </c>
      <c r="P558" s="21" t="inlineStr">
        <is>
          <t>PENDIENTE POR ASIGNAR</t>
        </is>
      </c>
    </row>
    <row r="559" ht="18" customHeight="1">
      <c r="A559" s="17">
        <f>IF(COUNTA(C559:K559)=0,"",ROW()-1)</f>
        <v/>
      </c>
      <c r="B559" s="17">
        <f>IF($F559&lt;&gt;"",$A559,"")</f>
        <v/>
      </c>
      <c r="C559" s="34" t="inlineStr">
        <is>
          <t>PROVEEDORES</t>
        </is>
      </c>
      <c r="D559" s="34" t="n"/>
      <c r="E559" s="35">
        <f>IF(UPPER($J559)="NO","",$M559)</f>
        <v/>
      </c>
      <c r="F559" s="20" t="inlineStr">
        <is>
          <t>David Monsen, Atle</t>
        </is>
      </c>
      <c r="G559" s="36" t="inlineStr">
        <is>
          <t>Atle</t>
        </is>
      </c>
      <c r="H559" s="36" t="inlineStr">
        <is>
          <t>David</t>
        </is>
      </c>
      <c r="I559" s="36" t="inlineStr">
        <is>
          <t>Monsen</t>
        </is>
      </c>
      <c r="J559" s="15" t="inlineStr">
        <is>
          <t>PENDIENTE</t>
        </is>
      </c>
      <c r="K559" s="34" t="inlineStr">
        <is>
          <t>Sales and marketing KONGSBERG MARITIME AS</t>
        </is>
      </c>
      <c r="L559" s="20" t="n"/>
      <c r="M559" s="21" t="inlineStr">
        <is>
          <t>VIP</t>
        </is>
      </c>
      <c r="N559" s="21">
        <f>IF(AND(UPPER($M559)="VIP",UPPER($J559)&lt;&gt;"NO",$F559&lt;&gt;""),"SI","NO")</f>
        <v/>
      </c>
      <c r="O559" s="21">
        <f>IF(UPPER($J559)="SI","🟢",IF(UPPER($J559)="NO","🔴","🟡"))</f>
        <v/>
      </c>
      <c r="P559" s="21" t="inlineStr">
        <is>
          <t>PENDIENTE POR ASIGNAR</t>
        </is>
      </c>
    </row>
    <row r="560" ht="18" customHeight="1">
      <c r="A560" s="17">
        <f>IF(COUNTA(C560:K560)=0,"",ROW()-1)</f>
        <v/>
      </c>
      <c r="B560" s="17">
        <f>IF($F560&lt;&gt;"",$A560,"")</f>
        <v/>
      </c>
      <c r="C560" s="34" t="inlineStr">
        <is>
          <t>PROVEEDORES</t>
        </is>
      </c>
      <c r="D560" s="34" t="n"/>
      <c r="E560" s="35">
        <f>IF(UPPER($J560)="NO","",$M560)</f>
        <v/>
      </c>
      <c r="F560" s="20" t="inlineStr">
        <is>
          <t>Danchev Ivanov, Ivan</t>
        </is>
      </c>
      <c r="G560" s="34" t="inlineStr">
        <is>
          <t>Ivan</t>
        </is>
      </c>
      <c r="H560" s="34" t="inlineStr">
        <is>
          <t>Danchev</t>
        </is>
      </c>
      <c r="I560" s="34" t="inlineStr">
        <is>
          <t>Ivanov</t>
        </is>
      </c>
      <c r="J560" s="15" t="inlineStr">
        <is>
          <t>PENDIENTE</t>
        </is>
      </c>
      <c r="K560" s="34" t="inlineStr">
        <is>
          <t>Project Manager KONGSBERG MARITIME AS</t>
        </is>
      </c>
      <c r="L560" s="20" t="n"/>
      <c r="M560" s="21" t="inlineStr">
        <is>
          <t>VIP</t>
        </is>
      </c>
      <c r="N560" s="21">
        <f>IF(AND(UPPER($M560)="VIP",UPPER($J560)&lt;&gt;"NO",$F560&lt;&gt;""),"SI","NO")</f>
        <v/>
      </c>
      <c r="O560" s="21">
        <f>IF(UPPER($J560)="SI","🟢",IF(UPPER($J560)="NO","🔴","🟡"))</f>
        <v/>
      </c>
      <c r="P560" s="21" t="inlineStr">
        <is>
          <t>PENDIENTE POR ASIGNAR</t>
        </is>
      </c>
    </row>
    <row r="561" ht="18" customHeight="1">
      <c r="A561" s="17">
        <f>IF(COUNTA(C561:K561)=0,"",ROW()-1)</f>
        <v/>
      </c>
      <c r="B561" s="17">
        <f>IF($F561&lt;&gt;"",$A561,"")</f>
        <v/>
      </c>
      <c r="C561" s="20" t="inlineStr">
        <is>
          <t>PROVEEDORES</t>
        </is>
      </c>
      <c r="D561" s="20" t="n"/>
      <c r="E561" s="21">
        <f>IF(UPPER($J561)="NO","",$M561)</f>
        <v/>
      </c>
      <c r="F561" s="20" t="inlineStr">
        <is>
          <t>Catanzato , Benedetto</t>
        </is>
      </c>
      <c r="G561" s="20" t="inlineStr">
        <is>
          <t>Benedetto</t>
        </is>
      </c>
      <c r="H561" s="20" t="inlineStr">
        <is>
          <t>Catanzato</t>
        </is>
      </c>
      <c r="I561" s="20" t="n"/>
      <c r="J561" s="15" t="inlineStr">
        <is>
          <t>PENDIENTE</t>
        </is>
      </c>
      <c r="K561" s="20" t="inlineStr">
        <is>
          <t>CEO MELCAL SpA</t>
        </is>
      </c>
      <c r="L561" s="20" t="n"/>
      <c r="M561" s="21" t="inlineStr">
        <is>
          <t>VIP</t>
        </is>
      </c>
      <c r="N561" s="21">
        <f>IF(AND(UPPER($M561)="VIP",UPPER($J561)&lt;&gt;"NO",$F561&lt;&gt;""),"SI","NO")</f>
        <v/>
      </c>
      <c r="O561" s="21">
        <f>IF(UPPER($J561)="SI","🟢",IF(UPPER($J561)="NO","🔴","🟡"))</f>
        <v/>
      </c>
      <c r="P561" s="21" t="inlineStr">
        <is>
          <t>PENDIENTE POR ASIGNAR</t>
        </is>
      </c>
    </row>
    <row r="562" ht="18" customHeight="1">
      <c r="A562" s="17">
        <f>IF(COUNTA(C562:K562)=0,"",ROW()-1)</f>
        <v/>
      </c>
      <c r="B562" s="17">
        <f>IF($F562&lt;&gt;"",$A562,"")</f>
        <v/>
      </c>
      <c r="C562" s="20" t="inlineStr">
        <is>
          <t>PROVEEDORES</t>
        </is>
      </c>
      <c r="D562" s="20" t="n"/>
      <c r="E562" s="21">
        <f>IF(UPPER($J562)="NO","",$M562)</f>
        <v/>
      </c>
      <c r="F562" s="20" t="inlineStr">
        <is>
          <t>Apolo , Daniele</t>
        </is>
      </c>
      <c r="G562" s="20" t="inlineStr">
        <is>
          <t>Daniele</t>
        </is>
      </c>
      <c r="H562" s="20" t="inlineStr">
        <is>
          <t>Apolo</t>
        </is>
      </c>
      <c r="I562" s="20" t="n"/>
      <c r="J562" s="15" t="inlineStr">
        <is>
          <t>PENDIENTE</t>
        </is>
      </c>
      <c r="K562" s="20" t="inlineStr">
        <is>
          <t>Project Manager MELCAL SpA</t>
        </is>
      </c>
      <c r="L562" s="20" t="n"/>
      <c r="M562" s="21" t="inlineStr">
        <is>
          <t>VIP</t>
        </is>
      </c>
      <c r="N562" s="21">
        <f>IF(AND(UPPER($M562)="VIP",UPPER($J562)&lt;&gt;"NO",$F562&lt;&gt;""),"SI","NO")</f>
        <v/>
      </c>
      <c r="O562" s="21">
        <f>IF(UPPER($J562)="SI","🟢",IF(UPPER($J562)="NO","🔴","🟡"))</f>
        <v/>
      </c>
      <c r="P562" s="21" t="inlineStr">
        <is>
          <t>PENDIENTE POR ASIGNAR</t>
        </is>
      </c>
    </row>
    <row r="563" ht="18" customHeight="1">
      <c r="A563" s="17">
        <f>IF(COUNTA(C563:K563)=0,"",ROW()-1)</f>
        <v/>
      </c>
      <c r="B563" s="17">
        <f>IF($F563&lt;&gt;"",$A563,"")</f>
        <v/>
      </c>
      <c r="C563" s="34" t="inlineStr">
        <is>
          <t>PROVEEDORES</t>
        </is>
      </c>
      <c r="D563" s="34" t="n"/>
      <c r="E563" s="35">
        <f>IF(UPPER($J563)="NO","",$M563)</f>
        <v/>
      </c>
      <c r="F563" s="20" t="inlineStr">
        <is>
          <t>Ullbro , Björn</t>
        </is>
      </c>
      <c r="G563" s="34" t="inlineStr">
        <is>
          <t>Björn</t>
        </is>
      </c>
      <c r="H563" s="34" t="inlineStr">
        <is>
          <t>Ullbro</t>
        </is>
      </c>
      <c r="I563" s="34" t="n"/>
      <c r="J563" s="15" t="inlineStr">
        <is>
          <t>PENDIENTE</t>
        </is>
      </c>
      <c r="K563" s="34" t="inlineStr">
        <is>
          <t>CEO de EVAC Group</t>
        </is>
      </c>
      <c r="L563" s="20" t="n"/>
      <c r="M563" s="21" t="inlineStr">
        <is>
          <t>VIP</t>
        </is>
      </c>
      <c r="N563" s="21">
        <f>IF(AND(UPPER($M563)="VIP",UPPER($J563)&lt;&gt;"NO",$F563&lt;&gt;""),"SI","NO")</f>
        <v/>
      </c>
      <c r="O563" s="21">
        <f>IF(UPPER($J563)="SI","🟢",IF(UPPER($J563)="NO","🔴","🟡"))</f>
        <v/>
      </c>
      <c r="P563" s="21" t="inlineStr">
        <is>
          <t>PENDIENTE POR ASIGNAR</t>
        </is>
      </c>
    </row>
    <row r="564" ht="18" customHeight="1">
      <c r="A564" s="17">
        <f>IF(COUNTA(C564:K564)=0,"",ROW()-1)</f>
        <v/>
      </c>
      <c r="B564" s="17">
        <f>IF($F564&lt;&gt;"",$A564,"")</f>
        <v/>
      </c>
      <c r="C564" s="34" t="inlineStr">
        <is>
          <t>PROVEEDORES</t>
        </is>
      </c>
      <c r="D564" s="34" t="n"/>
      <c r="E564" s="35">
        <f>IF(UPPER($J564)="NO","",$M564)</f>
        <v/>
      </c>
      <c r="F564" s="20" t="inlineStr">
        <is>
          <t>Chen , Li</t>
        </is>
      </c>
      <c r="G564" s="34" t="inlineStr">
        <is>
          <t>Li</t>
        </is>
      </c>
      <c r="H564" s="34" t="inlineStr">
        <is>
          <t>Chen</t>
        </is>
      </c>
      <c r="I564" s="34" t="n"/>
      <c r="J564" s="15" t="inlineStr">
        <is>
          <t>PENDIENTE</t>
        </is>
      </c>
      <c r="K564" s="34" t="inlineStr">
        <is>
          <t>Project Manager de EVAC Group</t>
        </is>
      </c>
      <c r="L564" s="20" t="n"/>
      <c r="M564" s="21" t="inlineStr">
        <is>
          <t>VIP</t>
        </is>
      </c>
      <c r="N564" s="21">
        <f>IF(AND(UPPER($M564)="VIP",UPPER($J564)&lt;&gt;"NO",$F564&lt;&gt;""),"SI","NO")</f>
        <v/>
      </c>
      <c r="O564" s="21">
        <f>IF(UPPER($J564)="SI","🟢",IF(UPPER($J564)="NO","🔴","🟡"))</f>
        <v/>
      </c>
      <c r="P564" s="21" t="inlineStr">
        <is>
          <t>PENDIENTE POR ASIGNAR</t>
        </is>
      </c>
    </row>
    <row r="565" ht="18" customHeight="1">
      <c r="A565" s="17">
        <f>IF(COUNTA(C565:K565)=0,"",ROW()-1)</f>
        <v/>
      </c>
      <c r="B565" s="17">
        <f>IF($F565&lt;&gt;"",$A565,"")</f>
        <v/>
      </c>
      <c r="C565" s="20" t="inlineStr">
        <is>
          <t>PROVEEDORES</t>
        </is>
      </c>
      <c r="D565" s="20" t="n"/>
      <c r="E565" s="21">
        <f>IF(UPPER($J565)="NO","",$M565)</f>
        <v/>
      </c>
      <c r="F565" s="20" t="inlineStr">
        <is>
          <t>Lange , Dirk</t>
        </is>
      </c>
      <c r="G565" s="20" t="inlineStr">
        <is>
          <t>Dirk</t>
        </is>
      </c>
      <c r="H565" s="20" t="inlineStr">
        <is>
          <t>Lange</t>
        </is>
      </c>
      <c r="I565" s="20" t="n"/>
      <c r="J565" s="15" t="inlineStr">
        <is>
          <t>PENDIENTE</t>
        </is>
      </c>
      <c r="K565" s="20" t="inlineStr">
        <is>
          <t>Senior Project Manager Damen Marine Components</t>
        </is>
      </c>
      <c r="L565" s="20" t="n"/>
      <c r="M565" s="21" t="inlineStr">
        <is>
          <t>VIP</t>
        </is>
      </c>
      <c r="N565" s="21">
        <f>IF(AND(UPPER($M565)="VIP",UPPER($J565)&lt;&gt;"NO",$F565&lt;&gt;""),"SI","NO")</f>
        <v/>
      </c>
      <c r="O565" s="21">
        <f>IF(UPPER($J565)="SI","🟢",IF(UPPER($J565)="NO","🔴","🟡"))</f>
        <v/>
      </c>
      <c r="P565" s="21" t="inlineStr">
        <is>
          <t>PENDIENTE POR ASIGNAR</t>
        </is>
      </c>
    </row>
    <row r="566" ht="18" customHeight="1">
      <c r="A566" s="17">
        <f>IF(COUNTA(C566:K566)=0,"",ROW()-1)</f>
        <v/>
      </c>
      <c r="B566" s="17">
        <f>IF($F566&lt;&gt;"",$A566,"")</f>
        <v/>
      </c>
      <c r="C566" s="34" t="inlineStr">
        <is>
          <t>PROVEEDORES</t>
        </is>
      </c>
      <c r="D566" s="34" t="n"/>
      <c r="E566" s="35">
        <f>IF(UPPER($J566)="NO","",$M566)</f>
        <v/>
      </c>
      <c r="F566" s="20" t="inlineStr">
        <is>
          <t>Virgilio Zimmmermann, Enzo</t>
        </is>
      </c>
      <c r="G566" s="34" t="inlineStr">
        <is>
          <t>Enzo</t>
        </is>
      </c>
      <c r="H566" s="34" t="inlineStr">
        <is>
          <t>Virgilio</t>
        </is>
      </c>
      <c r="I566" s="34" t="inlineStr">
        <is>
          <t>Zimmmermann</t>
        </is>
      </c>
      <c r="J566" s="16" t="inlineStr">
        <is>
          <t>NO</t>
        </is>
      </c>
      <c r="K566" s="34" t="inlineStr">
        <is>
          <t>Commercial Project Manager KARL DOSE GmbH</t>
        </is>
      </c>
      <c r="L566" s="20" t="n"/>
      <c r="M566" s="21" t="n"/>
      <c r="N566" s="21">
        <f>IF(AND(UPPER($M566)="VIP",UPPER($J566)&lt;&gt;"NO",$F566&lt;&gt;""),"SI","NO")</f>
        <v/>
      </c>
      <c r="O566" s="21">
        <f>IF(UPPER($J566)="SI","🟢",IF(UPPER($J566)="NO","🔴","🟡"))</f>
        <v/>
      </c>
      <c r="P566" s="21" t="inlineStr"/>
    </row>
    <row r="567" ht="18" customHeight="1">
      <c r="A567" s="17">
        <f>IF(COUNTA(C567:K567)=0,"",ROW()-1)</f>
        <v/>
      </c>
      <c r="B567" s="17">
        <f>IF($F567&lt;&gt;"",$A567,"")</f>
        <v/>
      </c>
      <c r="C567" s="34" t="inlineStr">
        <is>
          <t>PROVEEDORES</t>
        </is>
      </c>
      <c r="D567" s="34" t="n"/>
      <c r="E567" s="35">
        <f>IF(UPPER($J567)="NO","",$M567)</f>
        <v/>
      </c>
      <c r="F567" s="20" t="inlineStr">
        <is>
          <t>Zimmermann , Tobias</t>
        </is>
      </c>
      <c r="G567" s="34" t="inlineStr">
        <is>
          <t>Tobias</t>
        </is>
      </c>
      <c r="H567" s="34" t="inlineStr">
        <is>
          <t>Zimmermann</t>
        </is>
      </c>
      <c r="I567" s="34" t="n"/>
      <c r="J567" s="15" t="inlineStr">
        <is>
          <t>PENDIENTE</t>
        </is>
      </c>
      <c r="K567" s="34" t="inlineStr">
        <is>
          <t>Technical Project Manager KARL DOSE GmbH</t>
        </is>
      </c>
      <c r="L567" s="20" t="n"/>
      <c r="M567" s="21" t="inlineStr">
        <is>
          <t>VIP</t>
        </is>
      </c>
      <c r="N567" s="21">
        <f>IF(AND(UPPER($M567)="VIP",UPPER($J567)&lt;&gt;"NO",$F567&lt;&gt;""),"SI","NO")</f>
        <v/>
      </c>
      <c r="O567" s="21">
        <f>IF(UPPER($J567)="SI","🟢",IF(UPPER($J567)="NO","🔴","🟡"))</f>
        <v/>
      </c>
      <c r="P567" s="21" t="inlineStr">
        <is>
          <t>PENDIENTE POR ASIGNAR</t>
        </is>
      </c>
    </row>
    <row r="568" ht="18" customHeight="1">
      <c r="A568" s="17">
        <f>IF(COUNTA(C568:K568)=0,"",ROW()-1)</f>
        <v/>
      </c>
      <c r="B568" s="17">
        <f>IF($F568&lt;&gt;"",$A568,"")</f>
        <v/>
      </c>
      <c r="C568" s="34" t="inlineStr">
        <is>
          <t>PROVEEDORES</t>
        </is>
      </c>
      <c r="D568" s="34" t="inlineStr">
        <is>
          <t>Rector</t>
        </is>
      </c>
      <c r="E568" s="35">
        <f>IF(UPPER($J568)="NO","",$M568)</f>
        <v/>
      </c>
      <c r="F568" s="20" t="inlineStr">
        <is>
          <t>Parker Parker, Leif</t>
        </is>
      </c>
      <c r="G568" s="34" t="inlineStr">
        <is>
          <t>Leif</t>
        </is>
      </c>
      <c r="H568" s="34" t="inlineStr">
        <is>
          <t>Parker</t>
        </is>
      </c>
      <c r="I568" s="34" t="inlineStr">
        <is>
          <t>Parker</t>
        </is>
      </c>
      <c r="J568" s="16" t="inlineStr">
        <is>
          <t>NO</t>
        </is>
      </c>
      <c r="K568" s="34" t="inlineStr">
        <is>
          <t>Managing Director KARL DOSE GmbH</t>
        </is>
      </c>
      <c r="L568" s="20" t="n"/>
      <c r="M568" s="21" t="n"/>
      <c r="N568" s="21">
        <f>IF(AND(UPPER($M568)="VIP",UPPER($J568)&lt;&gt;"NO",$F568&lt;&gt;""),"SI","NO")</f>
        <v/>
      </c>
      <c r="O568" s="21">
        <f>IF(UPPER($J568)="SI","🟢",IF(UPPER($J568)="NO","🔴","🟡"))</f>
        <v/>
      </c>
      <c r="P568" s="21" t="inlineStr"/>
    </row>
    <row r="569" ht="18" customHeight="1">
      <c r="A569" s="17">
        <f>IF(COUNTA(C569:K569)=0,"",ROW()-1)</f>
        <v/>
      </c>
      <c r="B569" s="17">
        <f>IF($F569&lt;&gt;"",$A569,"")</f>
        <v/>
      </c>
      <c r="C569" s="20" t="inlineStr">
        <is>
          <t>PROVEEDORES</t>
        </is>
      </c>
      <c r="D569" s="20" t="n"/>
      <c r="E569" s="21">
        <f>IF(UPPER($J569)="NO","",$M569)</f>
        <v/>
      </c>
      <c r="F569" s="20" t="inlineStr">
        <is>
          <t>Muñoz Cabrera, Esteban</t>
        </is>
      </c>
      <c r="G569" s="20" t="inlineStr">
        <is>
          <t>Esteban</t>
        </is>
      </c>
      <c r="H569" s="20" t="inlineStr">
        <is>
          <t>Muñoz</t>
        </is>
      </c>
      <c r="I569" s="20" t="inlineStr">
        <is>
          <t>Cabrera</t>
        </is>
      </c>
      <c r="J569" s="11" t="inlineStr">
        <is>
          <t>SI</t>
        </is>
      </c>
      <c r="K569" s="20" t="inlineStr">
        <is>
          <t>Representante Legal  HECARES</t>
        </is>
      </c>
      <c r="L569" s="20" t="n"/>
      <c r="M569" s="21" t="inlineStr">
        <is>
          <t>LATERAL VIP</t>
        </is>
      </c>
      <c r="N569" s="21">
        <f>IF(AND(UPPER($M569)="VIP",UPPER($J569)&lt;&gt;"NO",$F569&lt;&gt;""),"SI","NO")</f>
        <v/>
      </c>
      <c r="O569" s="21">
        <f>IF(UPPER($J569)="SI","🟢",IF(UPPER($J569)="NO","🔴","🟡"))</f>
        <v/>
      </c>
      <c r="P569" s="21" t="inlineStr"/>
    </row>
    <row r="570" ht="18" customHeight="1">
      <c r="A570" s="17">
        <f>IF(COUNTA(C570:K570)=0,"",ROW()-1)</f>
        <v/>
      </c>
      <c r="B570" s="17">
        <f>IF($F570&lt;&gt;"",$A570,"")</f>
        <v/>
      </c>
      <c r="C570" s="34" t="inlineStr">
        <is>
          <t>PROVEEDORES</t>
        </is>
      </c>
      <c r="D570" s="34" t="n"/>
      <c r="E570" s="35">
        <f>IF(UPPER($J570)="NO","",$M570)</f>
        <v/>
      </c>
      <c r="F570" s="20" t="inlineStr">
        <is>
          <t>Sarmento , Fernanda</t>
        </is>
      </c>
      <c r="G570" s="34" t="inlineStr">
        <is>
          <t>Fernanda</t>
        </is>
      </c>
      <c r="H570" s="34" t="inlineStr">
        <is>
          <t>Sarmento</t>
        </is>
      </c>
      <c r="I570" s="34" t="n"/>
      <c r="J570" s="16" t="inlineStr">
        <is>
          <t>NO</t>
        </is>
      </c>
      <c r="K570" s="34" t="inlineStr">
        <is>
          <t>DNV Area Manager - Maritime Sputh América</t>
        </is>
      </c>
      <c r="L570" s="20" t="n"/>
      <c r="M570" s="21" t="n"/>
      <c r="N570" s="21">
        <f>IF(AND(UPPER($M570)="VIP",UPPER($J570)&lt;&gt;"NO",$F570&lt;&gt;""),"SI","NO")</f>
        <v/>
      </c>
      <c r="O570" s="21">
        <f>IF(UPPER($J570)="SI","🟢",IF(UPPER($J570)="NO","🔴","🟡"))</f>
        <v/>
      </c>
      <c r="P570" s="21" t="inlineStr"/>
    </row>
    <row r="571" ht="18" customHeight="1">
      <c r="A571" s="17">
        <f>IF(COUNTA(C571:K571)=0,"",ROW()-1)</f>
        <v/>
      </c>
      <c r="B571" s="17">
        <f>IF($F571&lt;&gt;"",$A571,"")</f>
        <v/>
      </c>
      <c r="C571" s="34" t="inlineStr">
        <is>
          <t>PROVEEDORES</t>
        </is>
      </c>
      <c r="D571" s="34" t="n"/>
      <c r="E571" s="35">
        <f>IF(UPPER($J571)="NO","",$M571)</f>
        <v/>
      </c>
      <c r="F571" s="20" t="inlineStr">
        <is>
          <t>Ferreira , Maximinio</t>
        </is>
      </c>
      <c r="G571" s="34" t="inlineStr">
        <is>
          <t>Maximinio</t>
        </is>
      </c>
      <c r="H571" s="34" t="inlineStr">
        <is>
          <t>Ferreira</t>
        </is>
      </c>
      <c r="I571" s="34" t="n"/>
      <c r="J571" s="16" t="inlineStr">
        <is>
          <t>NO</t>
        </is>
      </c>
      <c r="K571" s="34" t="inlineStr">
        <is>
          <t>DNV</t>
        </is>
      </c>
      <c r="L571" s="20" t="n"/>
      <c r="M571" s="21" t="n"/>
      <c r="N571" s="21">
        <f>IF(AND(UPPER($M571)="VIP",UPPER($J571)&lt;&gt;"NO",$F571&lt;&gt;""),"SI","NO")</f>
        <v/>
      </c>
      <c r="O571" s="21">
        <f>IF(UPPER($J571)="SI","🟢",IF(UPPER($J571)="NO","🔴","🟡"))</f>
        <v/>
      </c>
      <c r="P571" s="21" t="inlineStr"/>
    </row>
    <row r="572" ht="18" customHeight="1">
      <c r="A572" s="17">
        <f>IF(COUNTA(C572:K572)=0,"",ROW()-1)</f>
        <v/>
      </c>
      <c r="B572" s="17">
        <f>IF($F572&lt;&gt;"",$A572,"")</f>
        <v/>
      </c>
      <c r="C572" s="34" t="inlineStr">
        <is>
          <t>PROVEEDORES</t>
        </is>
      </c>
      <c r="D572" s="34" t="n"/>
      <c r="E572" s="35">
        <f>IF(UPPER($J572)="NO","",$M572)</f>
        <v/>
      </c>
      <c r="F572" s="20" t="inlineStr">
        <is>
          <t>Ekdahl , Hans</t>
        </is>
      </c>
      <c r="G572" s="34" t="inlineStr">
        <is>
          <t>Hans</t>
        </is>
      </c>
      <c r="H572" s="34" t="inlineStr">
        <is>
          <t>Ekdahl</t>
        </is>
      </c>
      <c r="I572" s="34" t="n"/>
      <c r="J572" s="11" t="inlineStr">
        <is>
          <t>SI</t>
        </is>
      </c>
      <c r="K572" s="34" t="inlineStr">
        <is>
          <t>DNV Chile Maritime Station Manager DNV</t>
        </is>
      </c>
      <c r="L572" s="20" t="n"/>
      <c r="M572" s="21" t="inlineStr">
        <is>
          <t>LATERAL VIP</t>
        </is>
      </c>
      <c r="N572" s="21">
        <f>IF(AND(UPPER($M572)="VIP",UPPER($J572)&lt;&gt;"NO",$F572&lt;&gt;""),"SI","NO")</f>
        <v/>
      </c>
      <c r="O572" s="21">
        <f>IF(UPPER($J572)="SI","🟢",IF(UPPER($J572)="NO","🔴","🟡"))</f>
        <v/>
      </c>
      <c r="P572" s="21" t="inlineStr"/>
    </row>
    <row r="573" ht="18" customHeight="1">
      <c r="A573" s="17">
        <f>IF(COUNTA(C573:K573)=0,"",ROW()-1)</f>
        <v/>
      </c>
      <c r="B573" s="17">
        <f>IF($F573&lt;&gt;"",$A573,"")</f>
        <v/>
      </c>
      <c r="C573" s="34" t="inlineStr">
        <is>
          <t>PROVEEDORES</t>
        </is>
      </c>
      <c r="D573" s="34" t="n"/>
      <c r="E573" s="35">
        <f>IF(UPPER($J573)="NO","",$M573)</f>
        <v/>
      </c>
      <c r="F573" s="20" t="inlineStr">
        <is>
          <t>Muller , Ernesto</t>
        </is>
      </c>
      <c r="G573" s="34" t="inlineStr">
        <is>
          <t>Ernesto</t>
        </is>
      </c>
      <c r="H573" s="34" t="inlineStr">
        <is>
          <t>Muller</t>
        </is>
      </c>
      <c r="I573" s="34" t="n"/>
      <c r="J573" s="11" t="inlineStr">
        <is>
          <t>SI</t>
        </is>
      </c>
      <c r="K573" s="34" t="inlineStr">
        <is>
          <t>Project Manager Expert Surveyor DNV</t>
        </is>
      </c>
      <c r="L573" s="20" t="n"/>
      <c r="M573" s="21" t="inlineStr">
        <is>
          <t>LATERAL VIP</t>
        </is>
      </c>
      <c r="N573" s="21">
        <f>IF(AND(UPPER($M573)="VIP",UPPER($J573)&lt;&gt;"NO",$F573&lt;&gt;""),"SI","NO")</f>
        <v/>
      </c>
      <c r="O573" s="21">
        <f>IF(UPPER($J573)="SI","🟢",IF(UPPER($J573)="NO","🔴","🟡"))</f>
        <v/>
      </c>
      <c r="P573" s="21" t="inlineStr"/>
    </row>
    <row r="574" ht="18" customHeight="1">
      <c r="A574" s="17">
        <f>IF(COUNTA(C574:K574)=0,"",ROW()-1)</f>
        <v/>
      </c>
      <c r="B574" s="17">
        <f>IF($F574&lt;&gt;"",$A574,"")</f>
        <v/>
      </c>
      <c r="C574" s="20" t="inlineStr">
        <is>
          <t>PROVEEDORES</t>
        </is>
      </c>
      <c r="D574" s="20" t="n"/>
      <c r="E574" s="21">
        <f>IF(UPPER($J574)="NO","",$M574)</f>
        <v/>
      </c>
      <c r="F574" s="20" t="inlineStr">
        <is>
          <t>Warnck , Markus</t>
        </is>
      </c>
      <c r="G574" s="20" t="inlineStr">
        <is>
          <t>Markus</t>
        </is>
      </c>
      <c r="H574" s="20" t="inlineStr">
        <is>
          <t>Warnck</t>
        </is>
      </c>
      <c r="I574" s="20" t="n"/>
      <c r="J574" s="16" t="inlineStr">
        <is>
          <t>NO</t>
        </is>
      </c>
      <c r="K574" s="20" t="inlineStr">
        <is>
          <t>Head of Competence Center Marine MINIMAX Fire Solutions</t>
        </is>
      </c>
      <c r="L574" s="20" t="n"/>
      <c r="M574" s="21" t="n"/>
      <c r="N574" s="21">
        <f>IF(AND(UPPER($M574)="VIP",UPPER($J574)&lt;&gt;"NO",$F574&lt;&gt;""),"SI","NO")</f>
        <v/>
      </c>
      <c r="O574" s="21">
        <f>IF(UPPER($J574)="SI","🟢",IF(UPPER($J574)="NO","🔴","🟡"))</f>
        <v/>
      </c>
      <c r="P574" s="21" t="inlineStr"/>
    </row>
    <row r="575" ht="18" customHeight="1">
      <c r="A575" s="17">
        <f>IF(COUNTA(C575:K575)=0,"",ROW()-1)</f>
        <v/>
      </c>
      <c r="B575" s="17">
        <f>IF($F575&lt;&gt;"",$A575,"")</f>
        <v/>
      </c>
      <c r="C575" s="20" t="inlineStr">
        <is>
          <t>PROVEEDORES</t>
        </is>
      </c>
      <c r="D575" s="20" t="n"/>
      <c r="E575" s="21">
        <f>IF(UPPER($J575)="NO","",$M575)</f>
        <v/>
      </c>
      <c r="F575" s="20" t="inlineStr">
        <is>
          <t>Hupka , Kai</t>
        </is>
      </c>
      <c r="G575" s="20" t="inlineStr">
        <is>
          <t>Kai</t>
        </is>
      </c>
      <c r="H575" s="20" t="inlineStr">
        <is>
          <t>Hupka</t>
        </is>
      </c>
      <c r="I575" s="20" t="n"/>
      <c r="J575" s="15" t="inlineStr">
        <is>
          <t>PENDIENTE</t>
        </is>
      </c>
      <c r="K575" s="20" t="inlineStr">
        <is>
          <t>Project Manager MINIMAX Fire Solutions</t>
        </is>
      </c>
      <c r="L575" s="20" t="n"/>
      <c r="M575" s="21" t="inlineStr">
        <is>
          <t>VIP</t>
        </is>
      </c>
      <c r="N575" s="21">
        <f>IF(AND(UPPER($M575)="VIP",UPPER($J575)&lt;&gt;"NO",$F575&lt;&gt;""),"SI","NO")</f>
        <v/>
      </c>
      <c r="O575" s="21">
        <f>IF(UPPER($J575)="SI","🟢",IF(UPPER($J575)="NO","🔴","🟡"))</f>
        <v/>
      </c>
      <c r="P575" s="21" t="inlineStr">
        <is>
          <t>PENDIENTE POR ASIGNAR</t>
        </is>
      </c>
    </row>
    <row r="576" ht="18" customHeight="1">
      <c r="A576" s="17">
        <f>IF(COUNTA(C576:K576)=0,"",ROW()-1)</f>
        <v/>
      </c>
      <c r="B576" s="17">
        <f>IF($F576&lt;&gt;"",$A576,"")</f>
        <v/>
      </c>
      <c r="C576" s="34" t="inlineStr">
        <is>
          <t>PROVEEDORES</t>
        </is>
      </c>
      <c r="D576" s="34" t="n"/>
      <c r="E576" s="35">
        <f>IF(UPPER($J576)="NO","",$M576)</f>
        <v/>
      </c>
      <c r="F576" s="20" t="inlineStr">
        <is>
          <t>Manzoliz , Ricardo</t>
        </is>
      </c>
      <c r="G576" s="34" t="inlineStr">
        <is>
          <t>Ricardo</t>
        </is>
      </c>
      <c r="H576" s="34" t="inlineStr">
        <is>
          <t>Manzoliz</t>
        </is>
      </c>
      <c r="I576" s="34" t="n"/>
      <c r="J576" s="11" t="inlineStr">
        <is>
          <t>SI</t>
        </is>
      </c>
      <c r="K576" s="34" t="inlineStr">
        <is>
          <t>Gerente General Astillero SITECNA</t>
        </is>
      </c>
      <c r="L576" s="20" t="n"/>
      <c r="M576" s="21" t="inlineStr">
        <is>
          <t>LATERAL VIP</t>
        </is>
      </c>
      <c r="N576" s="21">
        <f>IF(AND(UPPER($M576)="VIP",UPPER($J576)&lt;&gt;"NO",$F576&lt;&gt;""),"SI","NO")</f>
        <v/>
      </c>
      <c r="O576" s="21">
        <f>IF(UPPER($J576)="SI","🟢",IF(UPPER($J576)="NO","🔴","🟡"))</f>
        <v/>
      </c>
      <c r="P576" s="21" t="inlineStr"/>
    </row>
    <row r="577" ht="18" customHeight="1">
      <c r="A577" s="17">
        <f>IF(COUNTA(C577:K577)=0,"",ROW()-1)</f>
        <v/>
      </c>
      <c r="B577" s="17">
        <f>IF($F577&lt;&gt;"",$A577,"")</f>
        <v/>
      </c>
      <c r="C577" s="20" t="inlineStr">
        <is>
          <t>PROVEEDORES</t>
        </is>
      </c>
      <c r="D577" s="20" t="n"/>
      <c r="E577" s="21">
        <f>IF(UPPER($J577)="NO","",$M577)</f>
        <v/>
      </c>
      <c r="F577" s="20" t="inlineStr">
        <is>
          <t>Mendoza , Jorge</t>
        </is>
      </c>
      <c r="G577" s="20" t="inlineStr">
        <is>
          <t>Jorge</t>
        </is>
      </c>
      <c r="H577" s="20" t="inlineStr">
        <is>
          <t>Mendoza</t>
        </is>
      </c>
      <c r="I577" s="20" t="n"/>
      <c r="J577" s="15" t="inlineStr">
        <is>
          <t>PENDIENTE</t>
        </is>
      </c>
      <c r="K577" s="20" t="inlineStr">
        <is>
          <t>Gerente División Naval Astillero DETROIT</t>
        </is>
      </c>
      <c r="L577" s="20" t="n"/>
      <c r="M577" s="21" t="inlineStr">
        <is>
          <t>LATERAL</t>
        </is>
      </c>
      <c r="N577" s="21">
        <f>IF(AND(UPPER($M577)="VIP",UPPER($J577)&lt;&gt;"NO",$F577&lt;&gt;""),"SI","NO")</f>
        <v/>
      </c>
      <c r="O577" s="21">
        <f>IF(UPPER($J577)="SI","🟢",IF(UPPER($J577)="NO","🔴","🟡"))</f>
        <v/>
      </c>
      <c r="P577" s="21" t="inlineStr"/>
    </row>
    <row r="578" ht="18" customHeight="1">
      <c r="A578" s="17">
        <f>IF(COUNTA(C578:K578)=0,"",ROW()-1)</f>
        <v/>
      </c>
      <c r="B578" s="17">
        <f>IF($F578&lt;&gt;"",$A578,"")</f>
        <v/>
      </c>
      <c r="C578" s="34" t="inlineStr">
        <is>
          <t>PROVEEDORES</t>
        </is>
      </c>
      <c r="D578" s="34" t="n"/>
      <c r="E578" s="35">
        <f>IF(UPPER($J578)="NO","",$M578)</f>
        <v/>
      </c>
      <c r="F578" s="20" t="inlineStr">
        <is>
          <t>Espinoza Birr, Walter</t>
        </is>
      </c>
      <c r="G578" s="34" t="inlineStr">
        <is>
          <t>Walter</t>
        </is>
      </c>
      <c r="H578" s="34" t="inlineStr">
        <is>
          <t>Espinoza</t>
        </is>
      </c>
      <c r="I578" s="34" t="inlineStr">
        <is>
          <t>Birr</t>
        </is>
      </c>
      <c r="J578" s="11" t="inlineStr">
        <is>
          <t>SI</t>
        </is>
      </c>
      <c r="K578" s="34" t="inlineStr">
        <is>
          <t>Agente VARD Marine Brasil</t>
        </is>
      </c>
      <c r="L578" s="20" t="n"/>
      <c r="M578" s="21" t="inlineStr">
        <is>
          <t>VIP</t>
        </is>
      </c>
      <c r="N578" s="21">
        <f>IF(AND(UPPER($M578)="VIP",UPPER($J578)&lt;&gt;"NO",$F578&lt;&gt;""),"SI","NO")</f>
        <v/>
      </c>
      <c r="O578" s="21">
        <f>IF(UPPER($J578)="SI","🟢",IF(UPPER($J578)="NO","🔴","🟡"))</f>
        <v/>
      </c>
      <c r="P578" s="21" t="inlineStr">
        <is>
          <t>PENDIENTE POR ASIGNAR</t>
        </is>
      </c>
    </row>
    <row r="579" ht="18" customHeight="1">
      <c r="A579" s="17">
        <f>IF(COUNTA(C579:K579)=0,"",ROW()-1)</f>
        <v/>
      </c>
      <c r="B579" s="17">
        <f>IF($F579&lt;&gt;"",$A579,"")</f>
        <v/>
      </c>
      <c r="C579" s="34" t="inlineStr">
        <is>
          <t>PROVEEDORES</t>
        </is>
      </c>
      <c r="D579" s="34" t="inlineStr">
        <is>
          <t>Contraalmirante</t>
        </is>
      </c>
      <c r="E579" s="35">
        <f>IF(UPPER($J579)="NO","",$M579)</f>
        <v/>
      </c>
      <c r="F579" s="20" t="inlineStr">
        <is>
          <t>Barria Saravia, Hernán</t>
        </is>
      </c>
      <c r="G579" s="34" t="inlineStr">
        <is>
          <t>Hernán</t>
        </is>
      </c>
      <c r="H579" s="34" t="inlineStr">
        <is>
          <t>Barria</t>
        </is>
      </c>
      <c r="I579" s="34" t="inlineStr">
        <is>
          <t>Saravia</t>
        </is>
      </c>
      <c r="J579" s="11" t="inlineStr">
        <is>
          <t>SI</t>
        </is>
      </c>
      <c r="K579" s="34" t="inlineStr">
        <is>
          <t xml:space="preserve">Representante en Chile VARD Marine </t>
        </is>
      </c>
      <c r="L579" s="20" t="n"/>
      <c r="M579" s="21" t="inlineStr">
        <is>
          <t>LATERAL VIP</t>
        </is>
      </c>
      <c r="N579" s="21">
        <f>IF(AND(UPPER($M579)="VIP",UPPER($J579)&lt;&gt;"NO",$F579&lt;&gt;""),"SI","NO")</f>
        <v/>
      </c>
      <c r="O579" s="21">
        <f>IF(UPPER($J579)="SI","🟢",IF(UPPER($J579)="NO","🔴","🟡"))</f>
        <v/>
      </c>
      <c r="P579" s="21" t="inlineStr"/>
    </row>
    <row r="580" ht="18" customHeight="1">
      <c r="A580" s="17">
        <f>IF(COUNTA(C580:K580)=0,"",ROW()-1)</f>
        <v/>
      </c>
      <c r="B580" s="17">
        <f>IF($F580&lt;&gt;"",$A580,"")</f>
        <v/>
      </c>
      <c r="C580" s="34" t="inlineStr">
        <is>
          <t>PROVEEDORES</t>
        </is>
      </c>
      <c r="D580" s="34" t="n"/>
      <c r="E580" s="35">
        <f>IF(UPPER($J580)="NO","",$M580)</f>
        <v/>
      </c>
      <c r="F580" s="20" t="inlineStr">
        <is>
          <t>Cook , Mark</t>
        </is>
      </c>
      <c r="G580" s="34" t="inlineStr">
        <is>
          <t>Mark</t>
        </is>
      </c>
      <c r="H580" s="34" t="inlineStr">
        <is>
          <t>Cook</t>
        </is>
      </c>
      <c r="I580" s="34" t="n"/>
      <c r="J580" s="11" t="inlineStr">
        <is>
          <t>SI</t>
        </is>
      </c>
      <c r="K580" s="34" t="inlineStr">
        <is>
          <t>Chief Technical Officer VARD Marine</t>
        </is>
      </c>
      <c r="L580" s="20" t="n"/>
      <c r="M580" s="21" t="inlineStr">
        <is>
          <t>LATERAL VIP</t>
        </is>
      </c>
      <c r="N580" s="21">
        <f>IF(AND(UPPER($M580)="VIP",UPPER($J580)&lt;&gt;"NO",$F580&lt;&gt;""),"SI","NO")</f>
        <v/>
      </c>
      <c r="O580" s="21">
        <f>IF(UPPER($J580)="SI","🟢",IF(UPPER($J580)="NO","🔴","🟡"))</f>
        <v/>
      </c>
      <c r="P580" s="21" t="inlineStr"/>
    </row>
    <row r="581" ht="18" customHeight="1">
      <c r="A581" s="17">
        <f>IF(COUNTA(C581:K581)=0,"",ROW()-1)</f>
        <v/>
      </c>
      <c r="B581" s="17">
        <f>IF($F581&lt;&gt;"",$A581,"")</f>
        <v/>
      </c>
      <c r="C581" s="20" t="inlineStr">
        <is>
          <t>PROVEEDORES</t>
        </is>
      </c>
      <c r="D581" s="20" t="n"/>
      <c r="E581" s="21">
        <f>IF(UPPER($J581)="NO","",$M581)</f>
        <v/>
      </c>
      <c r="F581" s="20" t="inlineStr">
        <is>
          <t>Meza , Felipe</t>
        </is>
      </c>
      <c r="G581" s="20" t="inlineStr">
        <is>
          <t>Felipe</t>
        </is>
      </c>
      <c r="H581" s="20" t="inlineStr">
        <is>
          <t>Meza</t>
        </is>
      </c>
      <c r="I581" s="20" t="n"/>
      <c r="J581" s="11" t="inlineStr">
        <is>
          <t>SI</t>
        </is>
      </c>
      <c r="K581" s="20" t="inlineStr">
        <is>
          <t>Gerente Armatorial, Remolcadores ULTRATUG</t>
        </is>
      </c>
      <c r="L581" s="20" t="n"/>
      <c r="M581" s="21" t="inlineStr">
        <is>
          <t>LATERAL VIP</t>
        </is>
      </c>
      <c r="N581" s="21">
        <f>IF(AND(UPPER($M581)="VIP",UPPER($J581)&lt;&gt;"NO",$F581&lt;&gt;""),"SI","NO")</f>
        <v/>
      </c>
      <c r="O581" s="21">
        <f>IF(UPPER($J581)="SI","🟢",IF(UPPER($J581)="NO","🔴","🟡"))</f>
        <v/>
      </c>
      <c r="P581" s="21" t="inlineStr"/>
    </row>
    <row r="582" ht="18" customHeight="1">
      <c r="A582" s="17">
        <f>IF(COUNTA(C582:K582)=0,"",ROW()-1)</f>
        <v/>
      </c>
      <c r="B582" s="17">
        <f>IF($F582&lt;&gt;"",$A582,"")</f>
        <v/>
      </c>
      <c r="C582" s="34" t="inlineStr">
        <is>
          <t>PROVEEDORES</t>
        </is>
      </c>
      <c r="D582" s="34" t="n"/>
      <c r="E582" s="35">
        <f>IF(UPPER($J582)="NO","",$M582)</f>
        <v/>
      </c>
      <c r="F582" s="20" t="inlineStr">
        <is>
          <t>Andrade Rigazzi, Ignacio</t>
        </is>
      </c>
      <c r="G582" s="34" t="inlineStr">
        <is>
          <t>Ignacio</t>
        </is>
      </c>
      <c r="H582" s="34" t="inlineStr">
        <is>
          <t>Andrade</t>
        </is>
      </c>
      <c r="I582" s="34" t="inlineStr">
        <is>
          <t>Rigazzi</t>
        </is>
      </c>
      <c r="J582" s="11" t="inlineStr">
        <is>
          <t>SI</t>
        </is>
      </c>
      <c r="K582" s="34" t="inlineStr">
        <is>
          <t>MCG Hidraúlica SpA</t>
        </is>
      </c>
      <c r="L582" s="20" t="n"/>
      <c r="M582" s="21" t="inlineStr">
        <is>
          <t>LATERAL VIP</t>
        </is>
      </c>
      <c r="N582" s="21">
        <f>IF(AND(UPPER($M582)="VIP",UPPER($J582)&lt;&gt;"NO",$F582&lt;&gt;""),"SI","NO")</f>
        <v/>
      </c>
      <c r="O582" s="21">
        <f>IF(UPPER($J582)="SI","🟢",IF(UPPER($J582)="NO","🔴","🟡"))</f>
        <v/>
      </c>
      <c r="P582" s="21" t="inlineStr"/>
    </row>
    <row r="583" ht="18" customHeight="1">
      <c r="A583" s="17">
        <f>IF(COUNTA(C583:K583)=0,"",ROW()-1)</f>
        <v/>
      </c>
      <c r="B583" s="17">
        <f>IF($F583&lt;&gt;"",$A583,"")</f>
        <v/>
      </c>
      <c r="C583" s="20" t="inlineStr">
        <is>
          <t>PROVEEDORES</t>
        </is>
      </c>
      <c r="D583" s="20" t="n"/>
      <c r="E583" s="21">
        <f>IF(UPPER($J583)="NO","",$M583)</f>
        <v/>
      </c>
      <c r="F583" s="20" t="inlineStr">
        <is>
          <t>Cifuentes Buono-core, Cristian</t>
        </is>
      </c>
      <c r="G583" s="20" t="inlineStr">
        <is>
          <t>Cristian</t>
        </is>
      </c>
      <c r="H583" s="20" t="inlineStr">
        <is>
          <t>Cifuentes</t>
        </is>
      </c>
      <c r="I583" s="20" t="inlineStr">
        <is>
          <t>Buono-core</t>
        </is>
      </c>
      <c r="J583" s="16" t="inlineStr">
        <is>
          <t>NO</t>
        </is>
      </c>
      <c r="K583" s="20" t="inlineStr">
        <is>
          <t>Gerente General SAAM Towage</t>
        </is>
      </c>
      <c r="L583" s="20" t="n"/>
      <c r="M583" s="21" t="n"/>
      <c r="N583" s="21">
        <f>IF(AND(UPPER($M583)="VIP",UPPER($J583)&lt;&gt;"NO",$F583&lt;&gt;""),"SI","NO")</f>
        <v/>
      </c>
      <c r="O583" s="21">
        <f>IF(UPPER($J583)="SI","🟢",IF(UPPER($J583)="NO","🔴","🟡"))</f>
        <v/>
      </c>
      <c r="P583" s="21" t="inlineStr"/>
    </row>
    <row r="584" ht="18" customHeight="1">
      <c r="A584" s="17">
        <f>IF(COUNTA(C584:K584)=0,"",ROW()-1)</f>
        <v/>
      </c>
      <c r="B584" s="17">
        <f>IF($F584&lt;&gt;"",$A584,"")</f>
        <v/>
      </c>
      <c r="C584" s="20" t="inlineStr">
        <is>
          <t>PROVEEDORES</t>
        </is>
      </c>
      <c r="D584" s="20" t="inlineStr">
        <is>
          <t>Capitám de Fragata (R.)</t>
        </is>
      </c>
      <c r="E584" s="21">
        <f>IF(UPPER($J584)="NO","",$M584)</f>
        <v/>
      </c>
      <c r="F584" s="20" t="inlineStr">
        <is>
          <t>Preuss Levancini, Eduardo</t>
        </is>
      </c>
      <c r="G584" s="20" t="inlineStr">
        <is>
          <t>Eduardo</t>
        </is>
      </c>
      <c r="H584" s="20" t="inlineStr">
        <is>
          <t>Preuss</t>
        </is>
      </c>
      <c r="I584" s="20" t="inlineStr">
        <is>
          <t>Levancini</t>
        </is>
      </c>
      <c r="J584" s="11" t="inlineStr">
        <is>
          <t>SI</t>
        </is>
      </c>
      <c r="K584" s="20" t="inlineStr">
        <is>
          <t>Gerente de Operaciones SAAM Towage</t>
        </is>
      </c>
      <c r="L584" s="20" t="n"/>
      <c r="M584" s="21" t="inlineStr">
        <is>
          <t>LATERAL VIP</t>
        </is>
      </c>
      <c r="N584" s="21">
        <f>IF(AND(UPPER($M584)="VIP",UPPER($J584)&lt;&gt;"NO",$F584&lt;&gt;""),"SI","NO")</f>
        <v/>
      </c>
      <c r="O584" s="21">
        <f>IF(UPPER($J584)="SI","🟢",IF(UPPER($J584)="NO","🔴","🟡"))</f>
        <v/>
      </c>
      <c r="P584" s="21" t="inlineStr"/>
    </row>
    <row r="585" ht="18" customHeight="1">
      <c r="A585" s="17">
        <f>IF(COUNTA(C585:K585)=0,"",ROW()-1)</f>
        <v/>
      </c>
      <c r="B585" s="17">
        <f>IF($F585&lt;&gt;"",$A585,"")</f>
        <v/>
      </c>
      <c r="C585" s="34" t="inlineStr">
        <is>
          <t>PROVEEDORES</t>
        </is>
      </c>
      <c r="D585" s="34" t="n"/>
      <c r="E585" s="35">
        <f>IF(UPPER($J585)="NO","",$M585)</f>
        <v/>
      </c>
      <c r="F585" s="20" t="inlineStr">
        <is>
          <t>Howard , Felipe</t>
        </is>
      </c>
      <c r="G585" s="34" t="inlineStr">
        <is>
          <t>Felipe</t>
        </is>
      </c>
      <c r="H585" s="34" t="inlineStr">
        <is>
          <t>Howard</t>
        </is>
      </c>
      <c r="I585" s="34" t="n"/>
      <c r="J585" s="11" t="inlineStr">
        <is>
          <t>SI</t>
        </is>
      </c>
      <c r="K585" s="34" t="inlineStr">
        <is>
          <t>Gerente General HUMBOLDT</t>
        </is>
      </c>
      <c r="L585" s="20" t="n"/>
      <c r="M585" s="21" t="inlineStr">
        <is>
          <t>VIP</t>
        </is>
      </c>
      <c r="N585" s="21">
        <f>IF(AND(UPPER($M585)="VIP",UPPER($J585)&lt;&gt;"NO",$F585&lt;&gt;""),"SI","NO")</f>
        <v/>
      </c>
      <c r="O585" s="21">
        <f>IF(UPPER($J585)="SI","🟢",IF(UPPER($J585)="NO","🔴","🟡"))</f>
        <v/>
      </c>
      <c r="P585" s="21" t="inlineStr">
        <is>
          <t>PENDIENTE POR ASIGNAR</t>
        </is>
      </c>
    </row>
    <row r="586" ht="18" customHeight="1">
      <c r="A586" s="17">
        <f>IF(COUNTA(C586:K586)=0,"",ROW()-1)</f>
        <v/>
      </c>
      <c r="B586" s="17">
        <f>IF($F586&lt;&gt;"",$A586,"")</f>
        <v/>
      </c>
      <c r="C586" s="20" t="inlineStr">
        <is>
          <t>PROVEEDORES</t>
        </is>
      </c>
      <c r="D586" s="20" t="n"/>
      <c r="E586" s="21">
        <f>IF(UPPER($J586)="NO","",$M586)</f>
        <v/>
      </c>
      <c r="F586" s="20" t="inlineStr">
        <is>
          <t>Fernández Mizgier, Alvaro</t>
        </is>
      </c>
      <c r="G586" s="20" t="inlineStr">
        <is>
          <t>Alvaro</t>
        </is>
      </c>
      <c r="H586" s="20" t="inlineStr">
        <is>
          <t>Fernández</t>
        </is>
      </c>
      <c r="I586" s="20" t="inlineStr">
        <is>
          <t>Mizgier</t>
        </is>
      </c>
      <c r="J586" s="11" t="inlineStr">
        <is>
          <t>SI</t>
        </is>
      </c>
      <c r="K586" s="20" t="inlineStr">
        <is>
          <t>Naviera Canales Australes SpA</t>
        </is>
      </c>
      <c r="L586" s="20" t="n"/>
      <c r="M586" s="21" t="inlineStr">
        <is>
          <t>LATERAL VIP</t>
        </is>
      </c>
      <c r="N586" s="21">
        <f>IF(AND(UPPER($M586)="VIP",UPPER($J586)&lt;&gt;"NO",$F586&lt;&gt;""),"SI","NO")</f>
        <v/>
      </c>
      <c r="O586" s="21">
        <f>IF(UPPER($J586)="SI","🟢",IF(UPPER($J586)="NO","🔴","🟡"))</f>
        <v/>
      </c>
      <c r="P586" s="21" t="inlineStr"/>
    </row>
    <row r="587" ht="18" customHeight="1">
      <c r="A587" s="17">
        <f>IF(COUNTA(C587:K587)=0,"",ROW()-1)</f>
        <v/>
      </c>
      <c r="B587" s="17">
        <f>IF($F587&lt;&gt;"",$A587,"")</f>
        <v/>
      </c>
      <c r="C587" s="34" t="inlineStr">
        <is>
          <t>PROVEEDORES</t>
        </is>
      </c>
      <c r="D587" s="34" t="inlineStr">
        <is>
          <t>Rector</t>
        </is>
      </c>
      <c r="E587" s="35">
        <f>IF(UPPER($J587)="NO","",$M587)</f>
        <v/>
      </c>
      <c r="F587" s="20" t="inlineStr">
        <is>
          <t>De La Cueva , Juan</t>
        </is>
      </c>
      <c r="G587" s="34" t="inlineStr">
        <is>
          <t>Juan</t>
        </is>
      </c>
      <c r="H587" s="34" t="inlineStr">
        <is>
          <t>De La Cueva</t>
        </is>
      </c>
      <c r="I587" s="34" t="n"/>
      <c r="J587" s="15" t="inlineStr">
        <is>
          <t>PENDIENTE</t>
        </is>
      </c>
      <c r="K587" s="34" t="inlineStr">
        <is>
          <t>Director Comercial NAVANTIA</t>
        </is>
      </c>
      <c r="L587" s="20" t="n"/>
      <c r="M587" s="21" t="inlineStr">
        <is>
          <t>VIP</t>
        </is>
      </c>
      <c r="N587" s="21">
        <f>IF(AND(UPPER($M587)="VIP",UPPER($J587)&lt;&gt;"NO",$F587&lt;&gt;""),"SI","NO")</f>
        <v/>
      </c>
      <c r="O587" s="21">
        <f>IF(UPPER($J587)="SI","🟢",IF(UPPER($J587)="NO","🔴","🟡"))</f>
        <v/>
      </c>
      <c r="P587" s="21" t="inlineStr">
        <is>
          <t>PENDIENTE POR ASIGNAR</t>
        </is>
      </c>
    </row>
    <row r="588" ht="18" customHeight="1">
      <c r="A588" s="17">
        <f>IF(COUNTA(C588:K588)=0,"",ROW()-1)</f>
        <v/>
      </c>
      <c r="B588" s="17">
        <f>IF($F588&lt;&gt;"",$A588,"")</f>
        <v/>
      </c>
      <c r="C588" s="34" t="inlineStr">
        <is>
          <t>PROVEEDORES</t>
        </is>
      </c>
      <c r="D588" s="34" t="inlineStr">
        <is>
          <t>Almte.</t>
        </is>
      </c>
      <c r="E588" s="35">
        <f>IF(UPPER($J588)="NO","",$M588)</f>
        <v/>
      </c>
      <c r="F588" s="20" t="inlineStr">
        <is>
          <t>Romero Caramelo, Javier</t>
        </is>
      </c>
      <c r="G588" s="34" t="inlineStr">
        <is>
          <t>Javier</t>
        </is>
      </c>
      <c r="H588" s="34" t="inlineStr">
        <is>
          <t>Romero</t>
        </is>
      </c>
      <c r="I588" s="34" t="inlineStr">
        <is>
          <t>Caramelo</t>
        </is>
      </c>
      <c r="J588" s="11" t="inlineStr">
        <is>
          <t>SI</t>
        </is>
      </c>
      <c r="K588" s="34" t="inlineStr">
        <is>
          <t>Director de Gabinete Presidente- Líder de la Delegacion de NAVANTIA</t>
        </is>
      </c>
      <c r="L588" s="20" t="n"/>
      <c r="M588" s="21" t="inlineStr">
        <is>
          <t>VIP</t>
        </is>
      </c>
      <c r="N588" s="21">
        <f>IF(AND(UPPER($M588)="VIP",UPPER($J588)&lt;&gt;"NO",$F588&lt;&gt;""),"SI","NO")</f>
        <v/>
      </c>
      <c r="O588" s="21">
        <f>IF(UPPER($J588)="SI","🟢",IF(UPPER($J588)="NO","🔴","🟡"))</f>
        <v/>
      </c>
      <c r="P588" s="21" t="inlineStr">
        <is>
          <t>PENDIENTE POR ASIGNAR</t>
        </is>
      </c>
    </row>
    <row r="589" ht="18" customHeight="1">
      <c r="A589" s="17">
        <f>IF(COUNTA(C589:K589)=0,"",ROW()-1)</f>
        <v/>
      </c>
      <c r="B589" s="17">
        <f>IF($F589&lt;&gt;"",$A589,"")</f>
        <v/>
      </c>
      <c r="C589" s="34" t="inlineStr">
        <is>
          <t>PROVEEDORES</t>
        </is>
      </c>
      <c r="D589" s="34" t="n"/>
      <c r="E589" s="35">
        <f>IF(UPPER($J589)="NO","",$M589)</f>
        <v/>
      </c>
      <c r="F589" s="20" t="inlineStr">
        <is>
          <t>López , Aaron</t>
        </is>
      </c>
      <c r="G589" s="34" t="inlineStr">
        <is>
          <t>Aaron</t>
        </is>
      </c>
      <c r="H589" s="34" t="inlineStr">
        <is>
          <t>López</t>
        </is>
      </c>
      <c r="I589" s="34" t="n"/>
      <c r="J589" s="15" t="inlineStr">
        <is>
          <t>PENDIENTE</t>
        </is>
      </c>
      <c r="K589" s="34" t="inlineStr">
        <is>
          <t>Ex Country Manager NAVANTIA</t>
        </is>
      </c>
      <c r="L589" s="20" t="n"/>
      <c r="M589" s="21" t="inlineStr">
        <is>
          <t>VIP</t>
        </is>
      </c>
      <c r="N589" s="21">
        <f>IF(AND(UPPER($M589)="VIP",UPPER($J589)&lt;&gt;"NO",$F589&lt;&gt;""),"SI","NO")</f>
        <v/>
      </c>
      <c r="O589" s="21">
        <f>IF(UPPER($J589)="SI","🟢",IF(UPPER($J589)="NO","🔴","🟡"))</f>
        <v/>
      </c>
      <c r="P589" s="21" t="inlineStr">
        <is>
          <t>PENDIENTE POR ASIGNAR</t>
        </is>
      </c>
    </row>
    <row r="590" ht="18" customHeight="1">
      <c r="A590" s="17">
        <f>IF(COUNTA(C590:K590)=0,"",ROW()-1)</f>
        <v/>
      </c>
      <c r="B590" s="17">
        <f>IF($F590&lt;&gt;"",$A590,"")</f>
        <v/>
      </c>
      <c r="C590" s="34" t="inlineStr">
        <is>
          <t>PROVEEDORES</t>
        </is>
      </c>
      <c r="D590" s="34" t="inlineStr">
        <is>
          <t>Presidente</t>
        </is>
      </c>
      <c r="E590" s="35">
        <f>IF(UPPER($J590)="NO","",$M590)</f>
        <v/>
      </c>
      <c r="F590" s="20" t="inlineStr">
        <is>
          <t>Domínguez , Ricardo</t>
        </is>
      </c>
      <c r="G590" s="34" t="inlineStr">
        <is>
          <t>Ricardo</t>
        </is>
      </c>
      <c r="H590" s="34" t="inlineStr">
        <is>
          <t>Domínguez</t>
        </is>
      </c>
      <c r="I590" s="34" t="n"/>
      <c r="J590" s="15" t="inlineStr">
        <is>
          <t>PENDIENTE</t>
        </is>
      </c>
      <c r="K590" s="34" t="inlineStr">
        <is>
          <t>Presidente NAVANTIA</t>
        </is>
      </c>
      <c r="L590" s="20" t="n"/>
      <c r="M590" s="21" t="inlineStr">
        <is>
          <t>VIP</t>
        </is>
      </c>
      <c r="N590" s="21">
        <f>IF(AND(UPPER($M590)="VIP",UPPER($J590)&lt;&gt;"NO",$F590&lt;&gt;""),"SI","NO")</f>
        <v/>
      </c>
      <c r="O590" s="21">
        <f>IF(UPPER($J590)="SI","🟢",IF(UPPER($J590)="NO","🔴","🟡"))</f>
        <v/>
      </c>
      <c r="P590" s="21" t="inlineStr">
        <is>
          <t>PENDIENTE POR ASIGNAR</t>
        </is>
      </c>
    </row>
    <row r="591" ht="18" customHeight="1">
      <c r="A591" s="17">
        <f>IF(COUNTA(C591:K591)=0,"",ROW()-1)</f>
        <v/>
      </c>
      <c r="B591" s="17">
        <f>IF($F591&lt;&gt;"",$A591,"")</f>
        <v/>
      </c>
      <c r="C591" s="34" t="inlineStr">
        <is>
          <t>PROVEEDORES</t>
        </is>
      </c>
      <c r="D591" s="34" t="inlineStr">
        <is>
          <t>Presidente</t>
        </is>
      </c>
      <c r="E591" s="35">
        <f>IF(UPPER($J591)="NO","",$M591)</f>
        <v/>
      </c>
      <c r="F591" s="20" t="inlineStr">
        <is>
          <t>Dobarro Rubido, Eduardo</t>
        </is>
      </c>
      <c r="G591" s="34" t="inlineStr">
        <is>
          <t>Eduardo</t>
        </is>
      </c>
      <c r="H591" s="34" t="inlineStr">
        <is>
          <t>Dobarro</t>
        </is>
      </c>
      <c r="I591" s="34" t="inlineStr">
        <is>
          <t>Rubido</t>
        </is>
      </c>
      <c r="J591" s="11" t="inlineStr">
        <is>
          <t>SI</t>
        </is>
      </c>
      <c r="K591" s="34" t="inlineStr">
        <is>
          <t>Vicepresidente Negocio de Fragatas y Buques de Intervención NAVANTIA</t>
        </is>
      </c>
      <c r="L591" s="20" t="n"/>
      <c r="M591" s="21" t="inlineStr">
        <is>
          <t>VIP</t>
        </is>
      </c>
      <c r="N591" s="21">
        <f>IF(AND(UPPER($M591)="VIP",UPPER($J591)&lt;&gt;"NO",$F591&lt;&gt;""),"SI","NO")</f>
        <v/>
      </c>
      <c r="O591" s="21">
        <f>IF(UPPER($J591)="SI","🟢",IF(UPPER($J591)="NO","🔴","🟡"))</f>
        <v/>
      </c>
      <c r="P591" s="21" t="inlineStr">
        <is>
          <t>PENDIENTE POR ASIGNAR</t>
        </is>
      </c>
    </row>
    <row r="592" ht="18" customHeight="1">
      <c r="A592" s="17">
        <f>IF(COUNTA(C592:K592)=0,"",ROW()-1)</f>
        <v/>
      </c>
      <c r="B592" s="17">
        <f>IF($F592&lt;&gt;"",$A592,"")</f>
        <v/>
      </c>
      <c r="C592" s="34" t="inlineStr">
        <is>
          <t>PROVEEDORES</t>
        </is>
      </c>
      <c r="D592" s="34" t="inlineStr">
        <is>
          <t>Rector</t>
        </is>
      </c>
      <c r="E592" s="35">
        <f>IF(UPPER($J592)="NO","",$M592)</f>
        <v/>
      </c>
      <c r="F592" s="20" t="inlineStr">
        <is>
          <t>Menéndez Gómez, Pablo</t>
        </is>
      </c>
      <c r="G592" s="34" t="inlineStr">
        <is>
          <t>Pablo</t>
        </is>
      </c>
      <c r="H592" s="34" t="inlineStr">
        <is>
          <t>Menéndez</t>
        </is>
      </c>
      <c r="I592" s="34" t="inlineStr">
        <is>
          <t>Gómez</t>
        </is>
      </c>
      <c r="J592" s="11" t="inlineStr">
        <is>
          <t>SI</t>
        </is>
      </c>
      <c r="K592" s="34" t="inlineStr">
        <is>
          <t>Director Comercial América, NAVANTIA</t>
        </is>
      </c>
      <c r="L592" s="20" t="n"/>
      <c r="M592" s="21" t="inlineStr">
        <is>
          <t>VIP</t>
        </is>
      </c>
      <c r="N592" s="21">
        <f>IF(AND(UPPER($M592)="VIP",UPPER($J592)&lt;&gt;"NO",$F592&lt;&gt;""),"SI","NO")</f>
        <v/>
      </c>
      <c r="O592" s="21">
        <f>IF(UPPER($J592)="SI","🟢",IF(UPPER($J592)="NO","🔴","🟡"))</f>
        <v/>
      </c>
      <c r="P592" s="21" t="inlineStr">
        <is>
          <t>PENDIENTE POR ASIGNAR</t>
        </is>
      </c>
    </row>
    <row r="593" ht="18" customHeight="1">
      <c r="A593" s="17">
        <f>IF(COUNTA(C593:K593)=0,"",ROW()-1)</f>
        <v/>
      </c>
      <c r="B593" s="17">
        <f>IF($F593&lt;&gt;"",$A593,"")</f>
        <v/>
      </c>
      <c r="C593" s="34" t="inlineStr">
        <is>
          <t>PROVEEDORES</t>
        </is>
      </c>
      <c r="D593" s="34" t="inlineStr">
        <is>
          <t>Rector</t>
        </is>
      </c>
      <c r="E593" s="35">
        <f>IF(UPPER($J593)="NO","",$M593)</f>
        <v/>
      </c>
      <c r="F593" s="20" t="inlineStr">
        <is>
          <t>Mateo , Gonzalo</t>
        </is>
      </c>
      <c r="G593" s="34" t="inlineStr">
        <is>
          <t>Gonzalo</t>
        </is>
      </c>
      <c r="H593" s="34" t="inlineStr">
        <is>
          <t>Mateo</t>
        </is>
      </c>
      <c r="I593" s="34" t="n"/>
      <c r="J593" s="15" t="inlineStr">
        <is>
          <t>PENDIENTE</t>
        </is>
      </c>
      <c r="K593" s="34" t="inlineStr">
        <is>
          <t>Director NAVANTIA</t>
        </is>
      </c>
      <c r="L593" s="20" t="n"/>
      <c r="M593" s="21" t="inlineStr">
        <is>
          <t>VIP</t>
        </is>
      </c>
      <c r="N593" s="21">
        <f>IF(AND(UPPER($M593)="VIP",UPPER($J593)&lt;&gt;"NO",$F593&lt;&gt;""),"SI","NO")</f>
        <v/>
      </c>
      <c r="O593" s="21">
        <f>IF(UPPER($J593)="SI","🟢",IF(UPPER($J593)="NO","🔴","🟡"))</f>
        <v/>
      </c>
      <c r="P593" s="21" t="inlineStr">
        <is>
          <t>PENDIENTE POR ASIGNAR</t>
        </is>
      </c>
    </row>
    <row r="594" ht="18" customHeight="1">
      <c r="A594" s="17">
        <f>IF(COUNTA(C594:K594)=0,"",ROW()-1)</f>
        <v/>
      </c>
      <c r="B594" s="17">
        <f>IF($F594&lt;&gt;"",$A594,"")</f>
        <v/>
      </c>
      <c r="C594" s="20" t="inlineStr">
        <is>
          <t>PROVEEDORES</t>
        </is>
      </c>
      <c r="D594" s="20" t="inlineStr">
        <is>
          <t>Capitán de Navío (R)</t>
        </is>
      </c>
      <c r="E594" s="21">
        <f>IF(UPPER($J594)="NO","",$M594)</f>
        <v/>
      </c>
      <c r="F594" s="20" t="inlineStr">
        <is>
          <t>Johnson Aranda, Cristian</t>
        </is>
      </c>
      <c r="G594" s="20" t="inlineStr">
        <is>
          <t>Cristian</t>
        </is>
      </c>
      <c r="H594" s="20" t="inlineStr">
        <is>
          <t>Johnson</t>
        </is>
      </c>
      <c r="I594" s="20" t="inlineStr">
        <is>
          <t>Aranda</t>
        </is>
      </c>
      <c r="J594" s="11" t="inlineStr">
        <is>
          <t>SI</t>
        </is>
      </c>
      <c r="K594" s="20" t="inlineStr">
        <is>
          <t>Gerente General Consultoria Naval e Industrial</t>
        </is>
      </c>
      <c r="L594" s="20" t="n"/>
      <c r="M594" s="21" t="inlineStr">
        <is>
          <t>LATERAL VIP</t>
        </is>
      </c>
      <c r="N594" s="21">
        <f>IF(AND(UPPER($M594)="VIP",UPPER($J594)&lt;&gt;"NO",$F594&lt;&gt;""),"SI","NO")</f>
        <v/>
      </c>
      <c r="O594" s="21">
        <f>IF(UPPER($J594)="SI","🟢",IF(UPPER($J594)="NO","🔴","🟡"))</f>
        <v/>
      </c>
      <c r="P594" s="21" t="inlineStr"/>
    </row>
    <row r="595" ht="18" customHeight="1">
      <c r="A595" s="17">
        <f>IF(COUNTA(C595:K595)=0,"",ROW()-1)</f>
        <v/>
      </c>
      <c r="B595" s="17">
        <f>IF($F595&lt;&gt;"",$A595,"")</f>
        <v/>
      </c>
      <c r="C595" s="34" t="inlineStr">
        <is>
          <t>PROVEEDORES</t>
        </is>
      </c>
      <c r="D595" s="34" t="inlineStr">
        <is>
          <t>Rector</t>
        </is>
      </c>
      <c r="E595" s="35">
        <f>IF(UPPER($J595)="NO","",$M595)</f>
        <v/>
      </c>
      <c r="F595" s="20" t="inlineStr">
        <is>
          <t>Fernández , Pablo</t>
        </is>
      </c>
      <c r="G595" s="34" t="inlineStr">
        <is>
          <t>Pablo</t>
        </is>
      </c>
      <c r="H595" s="34" t="inlineStr">
        <is>
          <t>Fernández</t>
        </is>
      </c>
      <c r="I595" s="34" t="n"/>
      <c r="J595" s="11" t="inlineStr">
        <is>
          <t>SI</t>
        </is>
      </c>
      <c r="K595" s="34" t="inlineStr">
        <is>
          <t>Director Corporativo Grupo Fernandez Jove</t>
        </is>
      </c>
      <c r="L595" s="20" t="n"/>
      <c r="M595" s="21" t="inlineStr">
        <is>
          <t>VIP</t>
        </is>
      </c>
      <c r="N595" s="21">
        <f>IF(AND(UPPER($M595)="VIP",UPPER($J595)&lt;&gt;"NO",$F595&lt;&gt;""),"SI","NO")</f>
        <v/>
      </c>
      <c r="O595" s="21">
        <f>IF(UPPER($J595)="SI","🟢",IF(UPPER($J595)="NO","🔴","🟡"))</f>
        <v/>
      </c>
      <c r="P595" s="21" t="inlineStr">
        <is>
          <t>PENDIENTE POR ASIGNAR</t>
        </is>
      </c>
    </row>
    <row r="596" ht="18" customHeight="1">
      <c r="A596" s="17">
        <f>IF(COUNTA(C596:K596)=0,"",ROW()-1)</f>
        <v/>
      </c>
      <c r="B596" s="17">
        <f>IF($F596&lt;&gt;"",$A596,"")</f>
        <v/>
      </c>
      <c r="C596" s="34" t="inlineStr">
        <is>
          <t>PROVEEDORES</t>
        </is>
      </c>
      <c r="D596" s="34" t="inlineStr">
        <is>
          <t>Rector</t>
        </is>
      </c>
      <c r="E596" s="35">
        <f>IF(UPPER($J596)="NO","",$M596)</f>
        <v/>
      </c>
      <c r="F596" s="20" t="inlineStr">
        <is>
          <t>Navarro , Luis</t>
        </is>
      </c>
      <c r="G596" s="34" t="inlineStr">
        <is>
          <t>Luis</t>
        </is>
      </c>
      <c r="H596" s="34" t="inlineStr">
        <is>
          <t>Navarro</t>
        </is>
      </c>
      <c r="I596" s="34" t="n"/>
      <c r="J596" s="11" t="inlineStr">
        <is>
          <t>SI</t>
        </is>
      </c>
      <c r="K596" s="34" t="inlineStr">
        <is>
          <t>Director Comercial Fernández Jove Comercial e Ingenieria S.L.</t>
        </is>
      </c>
      <c r="L596" s="20" t="n"/>
      <c r="M596" s="21" t="inlineStr">
        <is>
          <t>LATERAL VIP</t>
        </is>
      </c>
      <c r="N596" s="21">
        <f>IF(AND(UPPER($M596)="VIP",UPPER($J596)&lt;&gt;"NO",$F596&lt;&gt;""),"SI","NO")</f>
        <v/>
      </c>
      <c r="O596" s="21">
        <f>IF(UPPER($J596)="SI","🟢",IF(UPPER($J596)="NO","🔴","🟡"))</f>
        <v/>
      </c>
      <c r="P596" s="21" t="inlineStr"/>
    </row>
    <row r="597" ht="18" customHeight="1">
      <c r="A597" s="17">
        <f>IF(COUNTA(C597:K597)=0,"",ROW()-1)</f>
        <v/>
      </c>
      <c r="B597" s="17">
        <f>IF($F597&lt;&gt;"",$A597,"")</f>
        <v/>
      </c>
      <c r="C597" s="20" t="inlineStr">
        <is>
          <t>PROVEEDORES</t>
        </is>
      </c>
      <c r="D597" s="20" t="n"/>
      <c r="E597" s="21">
        <f>IF(UPPER($J597)="NO","",$M597)</f>
        <v/>
      </c>
      <c r="F597" s="20" t="inlineStr">
        <is>
          <t>Álvarez Ordoñez, Federico</t>
        </is>
      </c>
      <c r="G597" s="20" t="inlineStr">
        <is>
          <t>Federico</t>
        </is>
      </c>
      <c r="H597" s="20" t="inlineStr">
        <is>
          <t>Álvarez</t>
        </is>
      </c>
      <c r="I597" s="20" t="inlineStr">
        <is>
          <t>Ordoñez</t>
        </is>
      </c>
      <c r="J597" s="15" t="inlineStr">
        <is>
          <t>PENDIENTE</t>
        </is>
      </c>
      <c r="K597" s="20" t="inlineStr">
        <is>
          <t>Gerente Comercial División Marina GHENOVA</t>
        </is>
      </c>
      <c r="L597" s="20" t="n"/>
      <c r="M597" s="21" t="inlineStr">
        <is>
          <t>VIP</t>
        </is>
      </c>
      <c r="N597" s="21">
        <f>IF(AND(UPPER($M597)="VIP",UPPER($J597)&lt;&gt;"NO",$F597&lt;&gt;""),"SI","NO")</f>
        <v/>
      </c>
      <c r="O597" s="21">
        <f>IF(UPPER($J597)="SI","🟢",IF(UPPER($J597)="NO","🔴","🟡"))</f>
        <v/>
      </c>
      <c r="P597" s="21" t="inlineStr">
        <is>
          <t>PENDIENTE POR ASIGNAR</t>
        </is>
      </c>
    </row>
    <row r="598" ht="18" customHeight="1">
      <c r="A598" s="17">
        <f>IF(COUNTA(C598:K598)=0,"",ROW()-1)</f>
        <v/>
      </c>
      <c r="B598" s="17">
        <f>IF($F598&lt;&gt;"",$A598,"")</f>
        <v/>
      </c>
      <c r="C598" s="34" t="inlineStr">
        <is>
          <t>PROVEEDORES</t>
        </is>
      </c>
      <c r="D598" s="34" t="inlineStr">
        <is>
          <t>Rector</t>
        </is>
      </c>
      <c r="E598" s="35">
        <f>IF(UPPER($J598)="NO","",$M598)</f>
        <v/>
      </c>
      <c r="F598" s="20" t="inlineStr">
        <is>
          <t>Campoy Zuasti, Carlos</t>
        </is>
      </c>
      <c r="G598" s="34" t="inlineStr">
        <is>
          <t>Carlos</t>
        </is>
      </c>
      <c r="H598" s="34" t="inlineStr">
        <is>
          <t>Campoy</t>
        </is>
      </c>
      <c r="I598" s="34" t="inlineStr">
        <is>
          <t>Zuasti</t>
        </is>
      </c>
      <c r="J598" s="16" t="inlineStr">
        <is>
          <t>NO</t>
        </is>
      </c>
      <c r="K598" s="34" t="inlineStr">
        <is>
          <t>Director y Dueno de Oficina Técnica ABANCE</t>
        </is>
      </c>
      <c r="L598" s="20" t="n"/>
      <c r="M598" s="21" t="n"/>
      <c r="N598" s="21">
        <f>IF(AND(UPPER($M598)="VIP",UPPER($J598)&lt;&gt;"NO",$F598&lt;&gt;""),"SI","NO")</f>
        <v/>
      </c>
      <c r="O598" s="21">
        <f>IF(UPPER($J598)="SI","🟢",IF(UPPER($J598)="NO","🔴","🟡"))</f>
        <v/>
      </c>
      <c r="P598" s="21" t="inlineStr"/>
    </row>
    <row r="599" ht="18" customHeight="1">
      <c r="A599" s="17">
        <f>IF(COUNTA(C599:K599)=0,"",ROW()-1)</f>
        <v/>
      </c>
      <c r="B599" s="17">
        <f>IF($F599&lt;&gt;"",$A599,"")</f>
        <v/>
      </c>
      <c r="C599" s="20" t="inlineStr">
        <is>
          <t>PROVEEDORES</t>
        </is>
      </c>
      <c r="D599" s="20" t="n"/>
      <c r="E599" s="21">
        <f>IF(UPPER($J599)="NO","",$M599)</f>
        <v/>
      </c>
      <c r="F599" s="20" t="inlineStr">
        <is>
          <t>Spikin , Juan Ignacio</t>
        </is>
      </c>
      <c r="G599" s="20" t="inlineStr">
        <is>
          <t>Juan Ignacio</t>
        </is>
      </c>
      <c r="H599" s="20" t="inlineStr">
        <is>
          <t>Spikin</t>
        </is>
      </c>
      <c r="I599" s="20" t="n"/>
      <c r="J599" s="15" t="inlineStr">
        <is>
          <t>PENDIENTE</t>
        </is>
      </c>
      <c r="K599" s="20" t="inlineStr">
        <is>
          <t>Gerente Operaciones Astillero CALBUCO</t>
        </is>
      </c>
      <c r="L599" s="20" t="n"/>
      <c r="M599" s="21" t="inlineStr">
        <is>
          <t>LATERAL</t>
        </is>
      </c>
      <c r="N599" s="21">
        <f>IF(AND(UPPER($M599)="VIP",UPPER($J599)&lt;&gt;"NO",$F599&lt;&gt;""),"SI","NO")</f>
        <v/>
      </c>
      <c r="O599" s="21">
        <f>IF(UPPER($J599)="SI","🟢",IF(UPPER($J599)="NO","🔴","🟡"))</f>
        <v/>
      </c>
      <c r="P599" s="21" t="inlineStr"/>
    </row>
    <row r="600" ht="18" customFormat="1" customHeight="1" s="5">
      <c r="A600" s="17">
        <f>IF(COUNTA(C600:K600)=0,"",ROW()-1)</f>
        <v/>
      </c>
      <c r="B600" s="17">
        <f>IF($F600&lt;&gt;"",$A600,"")</f>
        <v/>
      </c>
      <c r="C600" s="20" t="inlineStr">
        <is>
          <t>PROVEEDORES</t>
        </is>
      </c>
      <c r="D600" s="20" t="n"/>
      <c r="E600" s="21">
        <f>IF(UPPER($J600)="NO","",$M600)</f>
        <v/>
      </c>
      <c r="F600" s="20" t="inlineStr">
        <is>
          <t>Bacigalupo Falcón, Héctor</t>
        </is>
      </c>
      <c r="G600" s="20" t="inlineStr">
        <is>
          <t>Héctor</t>
        </is>
      </c>
      <c r="H600" s="20" t="inlineStr">
        <is>
          <t>Bacigalupo</t>
        </is>
      </c>
      <c r="I600" s="20" t="inlineStr">
        <is>
          <t>Falcón</t>
        </is>
      </c>
      <c r="J600" s="15" t="inlineStr">
        <is>
          <t>PENDIENTE</t>
        </is>
      </c>
      <c r="K600" s="20" t="inlineStr">
        <is>
          <t>Gerente General SONAPESCA</t>
        </is>
      </c>
      <c r="L600" s="20" t="n"/>
      <c r="M600" s="21" t="inlineStr">
        <is>
          <t>VIP</t>
        </is>
      </c>
      <c r="N600" s="21">
        <f>IF(AND(UPPER($M600)="VIP",UPPER($J600)&lt;&gt;"NO",$F600&lt;&gt;""),"SI","NO")</f>
        <v/>
      </c>
      <c r="O600" s="21">
        <f>IF(UPPER($J600)="SI","🟢",IF(UPPER($J600)="NO","🔴","🟡"))</f>
        <v/>
      </c>
      <c r="P600" s="21" t="inlineStr">
        <is>
          <t>PENDIENTE POR ASIGNAR</t>
        </is>
      </c>
    </row>
    <row r="601" ht="18" customHeight="1">
      <c r="A601" s="17">
        <f>IF(COUNTA(C601:K601)=0,"",ROW()-1)</f>
        <v/>
      </c>
      <c r="B601" s="17">
        <f>IF($F601&lt;&gt;"",$A601,"")</f>
        <v/>
      </c>
      <c r="C601" s="37" t="inlineStr">
        <is>
          <t xml:space="preserve">ASMAR </t>
        </is>
      </c>
      <c r="D601" s="37" t="inlineStr">
        <is>
          <t>Capitán de Navío</t>
        </is>
      </c>
      <c r="E601" s="38">
        <f>IF(UPPER($J601)="NO","",$M601)</f>
        <v/>
      </c>
      <c r="F601" s="20" t="inlineStr">
        <is>
          <t>Callejas Quiróz, Juan</t>
        </is>
      </c>
      <c r="G601" s="37" t="inlineStr">
        <is>
          <t>Juan</t>
        </is>
      </c>
      <c r="H601" s="37" t="inlineStr">
        <is>
          <t>Callejas</t>
        </is>
      </c>
      <c r="I601" s="37" t="inlineStr">
        <is>
          <t>Quiróz</t>
        </is>
      </c>
      <c r="J601" s="11" t="inlineStr">
        <is>
          <t>SI</t>
        </is>
      </c>
      <c r="K601" s="37" t="inlineStr">
        <is>
          <t>Administrador ASMAR(M)</t>
        </is>
      </c>
      <c r="L601" s="20" t="n"/>
      <c r="M601" s="21" t="inlineStr">
        <is>
          <t>LATERAL VIP</t>
        </is>
      </c>
      <c r="N601" s="21">
        <f>IF(AND(UPPER($M601)="VIP",UPPER($J601)&lt;&gt;"NO",$F601&lt;&gt;""),"SI","NO")</f>
        <v/>
      </c>
      <c r="O601" s="21">
        <f>IF(UPPER($J601)="SI","🟢",IF(UPPER($J601)="NO","🔴","🟡"))</f>
        <v/>
      </c>
      <c r="P601" s="21" t="inlineStr"/>
    </row>
    <row r="602" ht="18" customHeight="1">
      <c r="A602" s="17">
        <f>IF(COUNTA(C602:K602)=0,"",ROW()-1)</f>
        <v/>
      </c>
      <c r="B602" s="17">
        <f>IF($F602&lt;&gt;"",$A602,"")</f>
        <v/>
      </c>
      <c r="C602" s="20" t="inlineStr">
        <is>
          <t xml:space="preserve">ASMAR </t>
        </is>
      </c>
      <c r="D602" s="20" t="inlineStr">
        <is>
          <t>Capitán de Navío</t>
        </is>
      </c>
      <c r="E602" s="14">
        <f>IF(UPPER($J602)="NO","",$M602)</f>
        <v/>
      </c>
      <c r="F602" s="20" t="inlineStr">
        <is>
          <t>Illanes Guerra, Sebastián</t>
        </is>
      </c>
      <c r="G602" s="20" t="inlineStr">
        <is>
          <t>Sebastián</t>
        </is>
      </c>
      <c r="H602" s="20" t="inlineStr">
        <is>
          <t>Illanes</t>
        </is>
      </c>
      <c r="I602" s="20" t="inlineStr">
        <is>
          <t>Guerra</t>
        </is>
      </c>
      <c r="J602" s="11" t="inlineStr">
        <is>
          <t>SI</t>
        </is>
      </c>
      <c r="K602" s="20" t="inlineStr">
        <is>
          <t>Administrador ASMAR(V)</t>
        </is>
      </c>
      <c r="L602" s="20" t="n"/>
      <c r="M602" s="21" t="inlineStr">
        <is>
          <t>LATERAL VIP</t>
        </is>
      </c>
      <c r="N602" s="21">
        <f>IF(AND(UPPER($M602)="VIP",UPPER($J602)&lt;&gt;"NO",$F602&lt;&gt;""),"SI","NO")</f>
        <v/>
      </c>
      <c r="O602" s="21">
        <f>IF(UPPER($J602)="SI","🟢",IF(UPPER($J602)="NO","🔴","🟡"))</f>
        <v/>
      </c>
      <c r="P602" s="21" t="inlineStr"/>
    </row>
    <row r="603" ht="18" customHeight="1">
      <c r="A603" s="17">
        <f>IF(COUNTA(C603:K603)=0,"",ROW()-1)</f>
        <v/>
      </c>
      <c r="B603" s="17">
        <f>IF($F603&lt;&gt;"",$A603,"")</f>
        <v/>
      </c>
      <c r="C603" s="37" t="inlineStr">
        <is>
          <t xml:space="preserve">ASMAR </t>
        </is>
      </c>
      <c r="D603" s="37" t="inlineStr">
        <is>
          <t>Capitán de Navío</t>
        </is>
      </c>
      <c r="E603" s="38">
        <f>IF(UPPER($J603)="NO","",$M603)</f>
        <v/>
      </c>
      <c r="F603" s="20" t="inlineStr">
        <is>
          <t>Castillo Vallejos, Rafael</t>
        </is>
      </c>
      <c r="G603" s="37" t="inlineStr">
        <is>
          <t>Rafael</t>
        </is>
      </c>
      <c r="H603" s="37" t="inlineStr">
        <is>
          <t>Castillo</t>
        </is>
      </c>
      <c r="I603" s="37" t="inlineStr">
        <is>
          <t>Vallejos</t>
        </is>
      </c>
      <c r="J603" s="11" t="inlineStr">
        <is>
          <t>SI</t>
        </is>
      </c>
      <c r="K603" s="37" t="inlineStr">
        <is>
          <t>Admistrador ASMAR (T)</t>
        </is>
      </c>
      <c r="L603" s="20" t="n"/>
      <c r="M603" s="21" t="inlineStr">
        <is>
          <t>VIP</t>
        </is>
      </c>
      <c r="N603" s="21">
        <f>IF(AND(UPPER($M603)="VIP",UPPER($J603)&lt;&gt;"NO",$F603&lt;&gt;""),"SI","NO")</f>
        <v/>
      </c>
      <c r="O603" s="21">
        <f>IF(UPPER($J603)="SI","🟢",IF(UPPER($J603)="NO","🔴","🟡"))</f>
        <v/>
      </c>
      <c r="P603" s="21" t="inlineStr">
        <is>
          <t>PENDIENTE POR ASIGNAR</t>
        </is>
      </c>
    </row>
    <row r="604" ht="18" customHeight="1">
      <c r="A604" s="17">
        <f>IF(COUNTA(C604:K604)=0,"",ROW()-1)</f>
        <v/>
      </c>
      <c r="B604" s="17">
        <f>IF($F604&lt;&gt;"",$A604,"")</f>
        <v/>
      </c>
      <c r="C604" s="37" t="inlineStr">
        <is>
          <t>ASMAR DIRECCIÓN</t>
        </is>
      </c>
      <c r="D604" s="37" t="inlineStr">
        <is>
          <t>Capitán de Navío</t>
        </is>
      </c>
      <c r="E604" s="38">
        <f>IF(UPPER($J604)="NO","",$M604)</f>
        <v/>
      </c>
      <c r="F604" s="20" t="inlineStr">
        <is>
          <t>Makray Baylaucq, Luis</t>
        </is>
      </c>
      <c r="G604" s="37" t="inlineStr">
        <is>
          <t>Luis</t>
        </is>
      </c>
      <c r="H604" s="37" t="inlineStr">
        <is>
          <t>Makray</t>
        </is>
      </c>
      <c r="I604" s="37" t="inlineStr">
        <is>
          <t>Baylaucq</t>
        </is>
      </c>
      <c r="J604" s="11" t="inlineStr">
        <is>
          <t>SI</t>
        </is>
      </c>
      <c r="K604" s="37" t="inlineStr">
        <is>
          <t>Subdirector ASMAR</t>
        </is>
      </c>
      <c r="L604" s="20" t="n"/>
      <c r="M604" s="21" t="inlineStr">
        <is>
          <t>LATERAL VIP</t>
        </is>
      </c>
      <c r="N604" s="21">
        <f>IF(AND(UPPER($M604)="VIP",UPPER($J604)&lt;&gt;"NO",$F604&lt;&gt;""),"SI","NO")</f>
        <v/>
      </c>
      <c r="O604" s="21">
        <f>IF(UPPER($J604)="SI","🟢",IF(UPPER($J604)="NO","🔴","🟡"))</f>
        <v/>
      </c>
      <c r="P604" s="21" t="inlineStr"/>
    </row>
    <row r="605" ht="18" customHeight="1">
      <c r="A605" s="17">
        <f>IF(COUNTA(C605:K605)=0,"",ROW()-1)</f>
        <v/>
      </c>
      <c r="B605" s="17">
        <f>IF($F605&lt;&gt;"",$A605,"")</f>
        <v/>
      </c>
      <c r="C605" s="13" t="inlineStr">
        <is>
          <t>ASMAR DIRECCIÓN</t>
        </is>
      </c>
      <c r="D605" s="13" t="inlineStr">
        <is>
          <t>Capitán de Navío (R)</t>
        </is>
      </c>
      <c r="E605" s="14">
        <f>IF(UPPER($J605)="NO","",$M605)</f>
        <v/>
      </c>
      <c r="F605" s="20" t="inlineStr">
        <is>
          <t>Terrazas Michell, Jorge</t>
        </is>
      </c>
      <c r="G605" s="13" t="inlineStr">
        <is>
          <t>Jorge</t>
        </is>
      </c>
      <c r="H605" s="13" t="inlineStr">
        <is>
          <t>Terrazas</t>
        </is>
      </c>
      <c r="I605" s="13" t="inlineStr">
        <is>
          <t>Michell</t>
        </is>
      </c>
      <c r="J605" s="11" t="inlineStr">
        <is>
          <t>SI</t>
        </is>
      </c>
      <c r="K605" s="13" t="inlineStr">
        <is>
          <t>Secretario General</t>
        </is>
      </c>
      <c r="L605" s="20" t="n"/>
      <c r="M605" s="21" t="inlineStr">
        <is>
          <t>LATERAL VIP</t>
        </is>
      </c>
      <c r="N605" s="21">
        <f>IF(AND(UPPER($M605)="VIP",UPPER($J605)&lt;&gt;"NO",$F605&lt;&gt;""),"SI","NO")</f>
        <v/>
      </c>
      <c r="O605" s="21">
        <f>IF(UPPER($J605)="SI","🟢",IF(UPPER($J605)="NO","🔴","🟡"))</f>
        <v/>
      </c>
      <c r="P605" s="21" t="inlineStr"/>
    </row>
    <row r="606" ht="18" customHeight="1">
      <c r="A606" s="17">
        <f>IF(COUNTA(C606:K606)=0,"",ROW()-1)</f>
        <v/>
      </c>
      <c r="B606" s="17">
        <f>IF($F606&lt;&gt;"",$A606,"")</f>
        <v/>
      </c>
      <c r="C606" s="37" t="inlineStr">
        <is>
          <t>ASMAR DIRECCIÓN</t>
        </is>
      </c>
      <c r="D606" s="37" t="inlineStr">
        <is>
          <t>Vicealmirante</t>
        </is>
      </c>
      <c r="E606" s="38">
        <f>IF(UPPER($J606)="NO","",$M606)</f>
        <v/>
      </c>
      <c r="F606" s="20" t="inlineStr">
        <is>
          <t>Niemann Figari, Pablo</t>
        </is>
      </c>
      <c r="G606" s="37" t="inlineStr">
        <is>
          <t>Pablo</t>
        </is>
      </c>
      <c r="H606" s="37" t="inlineStr">
        <is>
          <t>Niemann</t>
        </is>
      </c>
      <c r="I606" s="37" t="inlineStr">
        <is>
          <t>Figari</t>
        </is>
      </c>
      <c r="J606" s="11" t="inlineStr">
        <is>
          <t>SI</t>
        </is>
      </c>
      <c r="K606" s="37" t="inlineStr">
        <is>
          <t>Gerente de Asuntos Corporativos</t>
        </is>
      </c>
      <c r="L606" s="20" t="n"/>
      <c r="M606" s="21" t="inlineStr">
        <is>
          <t>LATERAL VIP</t>
        </is>
      </c>
      <c r="N606" s="21">
        <f>IF(AND(UPPER($M606)="VIP",UPPER($J606)&lt;&gt;"NO",$F606&lt;&gt;""),"SI","NO")</f>
        <v/>
      </c>
      <c r="O606" s="21">
        <f>IF(UPPER($J606)="SI","🟢",IF(UPPER($J606)="NO","🔴","🟡"))</f>
        <v/>
      </c>
      <c r="P606" s="21" t="inlineStr"/>
    </row>
    <row r="607" ht="18" customHeight="1">
      <c r="A607" s="17">
        <f>IF(COUNTA(C607:K607)=0,"",ROW()-1)</f>
        <v/>
      </c>
      <c r="B607" s="17">
        <f>IF($F607&lt;&gt;"",$A607,"")</f>
        <v/>
      </c>
      <c r="C607" s="13" t="inlineStr">
        <is>
          <t>ASMAR DIRECCIÓN</t>
        </is>
      </c>
      <c r="D607" s="13" t="inlineStr">
        <is>
          <t>Contraalmirante</t>
        </is>
      </c>
      <c r="E607" s="14">
        <f>IF(UPPER($J607)="NO","",$M607)</f>
        <v/>
      </c>
      <c r="F607" s="20" t="inlineStr">
        <is>
          <t>Sotomayor Bustamante, Jaime</t>
        </is>
      </c>
      <c r="G607" s="13" t="inlineStr">
        <is>
          <t>Jaime</t>
        </is>
      </c>
      <c r="H607" s="13" t="inlineStr">
        <is>
          <t>Sotomayor</t>
        </is>
      </c>
      <c r="I607" s="13" t="inlineStr">
        <is>
          <t>Bustamante</t>
        </is>
      </c>
      <c r="J607" s="11" t="inlineStr">
        <is>
          <t>SI</t>
        </is>
      </c>
      <c r="K607" s="13" t="inlineStr">
        <is>
          <t>Gerente Comercial Corporativo</t>
        </is>
      </c>
      <c r="L607" s="20" t="n"/>
      <c r="M607" s="21" t="inlineStr">
        <is>
          <t>LATERAL VIP</t>
        </is>
      </c>
      <c r="N607" s="21">
        <f>IF(AND(UPPER($M607)="VIP",UPPER($J607)&lt;&gt;"NO",$F607&lt;&gt;""),"SI","NO")</f>
        <v/>
      </c>
      <c r="O607" s="21">
        <f>IF(UPPER($J607)="SI","🟢",IF(UPPER($J607)="NO","🔴","🟡"))</f>
        <v/>
      </c>
      <c r="P607" s="21" t="inlineStr"/>
    </row>
    <row r="608" ht="18" customHeight="1">
      <c r="A608" s="17">
        <f>IF(COUNTA(C608:K608)=0,"",ROW()-1)</f>
        <v/>
      </c>
      <c r="B608" s="17">
        <f>IF($F608&lt;&gt;"",$A608,"")</f>
        <v/>
      </c>
      <c r="C608" s="37" t="inlineStr">
        <is>
          <t>ASMAR DIRECCIÓN</t>
        </is>
      </c>
      <c r="D608" s="37" t="inlineStr">
        <is>
          <t>Contraalmirante</t>
        </is>
      </c>
      <c r="E608" s="38">
        <f>IF(UPPER($J608)="NO","",$M608)</f>
        <v/>
      </c>
      <c r="F608" s="20" t="inlineStr">
        <is>
          <t>Cabrera Crespo, Guido</t>
        </is>
      </c>
      <c r="G608" s="37" t="inlineStr">
        <is>
          <t>Guido</t>
        </is>
      </c>
      <c r="H608" s="37" t="inlineStr">
        <is>
          <t>Cabrera</t>
        </is>
      </c>
      <c r="I608" s="37" t="inlineStr">
        <is>
          <t>Crespo</t>
        </is>
      </c>
      <c r="J608" s="11" t="inlineStr">
        <is>
          <t>SI</t>
        </is>
      </c>
      <c r="K608" s="37" t="inlineStr">
        <is>
          <t>Auditor Corporativo</t>
        </is>
      </c>
      <c r="L608" s="20" t="n"/>
      <c r="M608" s="21" t="inlineStr">
        <is>
          <t>LATERAL VIP</t>
        </is>
      </c>
      <c r="N608" s="21">
        <f>IF(AND(UPPER($M608)="VIP",UPPER($J608)&lt;&gt;"NO",$F608&lt;&gt;""),"SI","NO")</f>
        <v/>
      </c>
      <c r="O608" s="21">
        <f>IF(UPPER($J608)="SI","🟢",IF(UPPER($J608)="NO","🔴","🟡"))</f>
        <v/>
      </c>
      <c r="P608" s="21" t="inlineStr"/>
    </row>
    <row r="609" ht="18" customHeight="1">
      <c r="A609" s="17">
        <f>IF(COUNTA(C609:K609)=0,"",ROW()-1)</f>
        <v/>
      </c>
      <c r="B609" s="17">
        <f>IF($F609&lt;&gt;"",$A609,"")</f>
        <v/>
      </c>
      <c r="C609" s="13" t="inlineStr">
        <is>
          <t>ASMAR DIRECCIÓN</t>
        </is>
      </c>
      <c r="D609" s="20" t="inlineStr">
        <is>
          <t>Contraalmirante</t>
        </is>
      </c>
      <c r="E609" s="14">
        <f>IF(UPPER($J609)="NO","",$M609)</f>
        <v/>
      </c>
      <c r="F609" s="20" t="inlineStr">
        <is>
          <t>Cereceda Valenzuela, Claudio</t>
        </is>
      </c>
      <c r="G609" s="20" t="inlineStr">
        <is>
          <t>Claudio</t>
        </is>
      </c>
      <c r="H609" s="20" t="inlineStr">
        <is>
          <t>Cereceda</t>
        </is>
      </c>
      <c r="I609" s="20" t="inlineStr">
        <is>
          <t>Valenzuela</t>
        </is>
      </c>
      <c r="J609" s="11" t="inlineStr">
        <is>
          <t>SI</t>
        </is>
      </c>
      <c r="K609" s="20" t="inlineStr">
        <is>
          <t>Fiscal</t>
        </is>
      </c>
      <c r="L609" s="20" t="n"/>
      <c r="M609" s="21" t="inlineStr">
        <is>
          <t>LATERAL VIP</t>
        </is>
      </c>
      <c r="N609" s="21">
        <f>IF(AND(UPPER($M609)="VIP",UPPER($J609)&lt;&gt;"NO",$F609&lt;&gt;""),"SI","NO")</f>
        <v/>
      </c>
      <c r="O609" s="21">
        <f>IF(UPPER($J609)="SI","🟢",IF(UPPER($J609)="NO","🔴","🟡"))</f>
        <v/>
      </c>
      <c r="P609" s="21" t="inlineStr"/>
    </row>
    <row r="610" ht="18" customHeight="1">
      <c r="A610" s="17">
        <f>IF(COUNTA(C610:K610)=0,"",ROW()-1)</f>
        <v/>
      </c>
      <c r="B610" s="17">
        <f>IF($F610&lt;&gt;"",$A610,"")</f>
        <v/>
      </c>
      <c r="C610" s="37" t="inlineStr">
        <is>
          <t>ASMAR DIRECCIÓN</t>
        </is>
      </c>
      <c r="D610" s="37" t="inlineStr">
        <is>
          <t>Contraalmirante</t>
        </is>
      </c>
      <c r="E610" s="38">
        <f>IF(UPPER($J610)="NO","",$M610)</f>
        <v/>
      </c>
      <c r="F610" s="20" t="inlineStr">
        <is>
          <t>Kohler Gary, Luis</t>
        </is>
      </c>
      <c r="G610" s="37" t="inlineStr">
        <is>
          <t>Luis</t>
        </is>
      </c>
      <c r="H610" s="37" t="inlineStr">
        <is>
          <t>Kohler</t>
        </is>
      </c>
      <c r="I610" s="37" t="inlineStr">
        <is>
          <t>Gary</t>
        </is>
      </c>
      <c r="J610" s="11" t="inlineStr">
        <is>
          <t>SI</t>
        </is>
      </c>
      <c r="K610" s="37" t="inlineStr">
        <is>
          <t>Gerente Corp. Operaciones</t>
        </is>
      </c>
      <c r="L610" s="20" t="n"/>
      <c r="M610" s="21" t="inlineStr">
        <is>
          <t>LATERAL VIP</t>
        </is>
      </c>
      <c r="N610" s="21">
        <f>IF(AND(UPPER($M610)="VIP",UPPER($J610)&lt;&gt;"NO",$F610&lt;&gt;""),"SI","NO")</f>
        <v/>
      </c>
      <c r="O610" s="21">
        <f>IF(UPPER($J610)="SI","🟢",IF(UPPER($J610)="NO","🔴","🟡"))</f>
        <v/>
      </c>
      <c r="P610" s="21" t="inlineStr"/>
    </row>
    <row r="611" ht="18" customHeight="1">
      <c r="A611" s="17">
        <f>IF(COUNTA(C611:K611)=0,"",ROW()-1)</f>
        <v/>
      </c>
      <c r="B611" s="17">
        <f>IF($F611&lt;&gt;"",$A611,"")</f>
        <v/>
      </c>
      <c r="C611" s="20" t="inlineStr">
        <is>
          <t>ASMAR DIRECCIÓN</t>
        </is>
      </c>
      <c r="D611" s="20" t="inlineStr">
        <is>
          <t>Vicealmirante</t>
        </is>
      </c>
      <c r="E611" s="14">
        <f>IF(UPPER($J611)="NO","",$M611)</f>
        <v/>
      </c>
      <c r="F611" s="20" t="inlineStr">
        <is>
          <t>Ramos Perez, Cristian</t>
        </is>
      </c>
      <c r="G611" s="20" t="inlineStr">
        <is>
          <t>Cristian</t>
        </is>
      </c>
      <c r="H611" s="20" t="inlineStr">
        <is>
          <t>Ramos</t>
        </is>
      </c>
      <c r="I611" s="20" t="inlineStr">
        <is>
          <t>Perez</t>
        </is>
      </c>
      <c r="J611" s="11" t="inlineStr">
        <is>
          <t>SI</t>
        </is>
      </c>
      <c r="K611" s="20" t="inlineStr">
        <is>
          <t>Gerente Corp. Planificación y Desarrollo</t>
        </is>
      </c>
      <c r="L611" s="20" t="n"/>
      <c r="M611" s="21" t="inlineStr">
        <is>
          <t>LATERAL VIP</t>
        </is>
      </c>
      <c r="N611" s="21">
        <f>IF(AND(UPPER($M611)="VIP",UPPER($J611)&lt;&gt;"NO",$F611&lt;&gt;""),"SI","NO")</f>
        <v/>
      </c>
      <c r="O611" s="21">
        <f>IF(UPPER($J611)="SI","🟢",IF(UPPER($J611)="NO","🔴","🟡"))</f>
        <v/>
      </c>
      <c r="P611" s="21" t="inlineStr"/>
    </row>
    <row r="612" ht="18" customHeight="1">
      <c r="A612" s="17">
        <f>IF(COUNTA(C612:K612)=0,"",ROW()-1)</f>
        <v/>
      </c>
      <c r="B612" s="17">
        <f>IF($F612&lt;&gt;"",$A612,"")</f>
        <v/>
      </c>
      <c r="C612" s="37" t="inlineStr">
        <is>
          <t>ASMAR DIRECCIÓN</t>
        </is>
      </c>
      <c r="D612" s="37" t="inlineStr">
        <is>
          <t>Señor</t>
        </is>
      </c>
      <c r="E612" s="38">
        <f>IF(UPPER($J612)="NO","",$M612)</f>
        <v/>
      </c>
      <c r="F612" s="20" t="inlineStr">
        <is>
          <t>Gómez García, Francisco</t>
        </is>
      </c>
      <c r="G612" s="37" t="inlineStr">
        <is>
          <t>Francisco</t>
        </is>
      </c>
      <c r="H612" s="37" t="inlineStr">
        <is>
          <t>Gómez</t>
        </is>
      </c>
      <c r="I612" s="37" t="inlineStr">
        <is>
          <t>García</t>
        </is>
      </c>
      <c r="J612" s="11" t="inlineStr">
        <is>
          <t>SI</t>
        </is>
      </c>
      <c r="K612" s="37" t="inlineStr">
        <is>
          <t>Gerente Corporativo de Finanzas (S)</t>
        </is>
      </c>
      <c r="L612" s="20" t="n"/>
      <c r="M612" s="21" t="inlineStr">
        <is>
          <t>LATERAL VIP</t>
        </is>
      </c>
      <c r="N612" s="21">
        <f>IF(AND(UPPER($M612)="VIP",UPPER($J612)&lt;&gt;"NO",$F612&lt;&gt;""),"SI","NO")</f>
        <v/>
      </c>
      <c r="O612" s="21">
        <f>IF(UPPER($J612)="SI","🟢",IF(UPPER($J612)="NO","🔴","🟡"))</f>
        <v/>
      </c>
      <c r="P612" s="21" t="inlineStr"/>
    </row>
    <row r="613" ht="18" customHeight="1">
      <c r="A613" s="17">
        <f>IF(COUNTA(C613:K613)=0,"",ROW()-1)</f>
        <v/>
      </c>
      <c r="B613" s="17">
        <f>IF($F613&lt;&gt;"",$A613,"")</f>
        <v/>
      </c>
      <c r="C613" s="20" t="inlineStr">
        <is>
          <t>ASMAR DIRECCIÓN</t>
        </is>
      </c>
      <c r="D613" s="20" t="inlineStr">
        <is>
          <t>Vicealmirante</t>
        </is>
      </c>
      <c r="E613" s="14">
        <f>IF(UPPER($J613)="NO","",$M613)</f>
        <v/>
      </c>
      <c r="F613" s="20" t="inlineStr">
        <is>
          <t>Stagno Canziani, Giancarlo</t>
        </is>
      </c>
      <c r="G613" s="20" t="inlineStr">
        <is>
          <t>Giancarlo</t>
        </is>
      </c>
      <c r="H613" s="20" t="inlineStr">
        <is>
          <t>Stagno</t>
        </is>
      </c>
      <c r="I613" s="20" t="inlineStr">
        <is>
          <t>Canziani</t>
        </is>
      </c>
      <c r="J613" s="11" t="inlineStr">
        <is>
          <t>SI</t>
        </is>
      </c>
      <c r="K613" s="20" t="inlineStr">
        <is>
          <t>Gerente Corporativo de Personas</t>
        </is>
      </c>
      <c r="L613" s="20" t="n"/>
      <c r="M613" s="21" t="inlineStr">
        <is>
          <t>LATERAL VIP</t>
        </is>
      </c>
      <c r="N613" s="21">
        <f>IF(AND(UPPER($M613)="VIP",UPPER($J613)&lt;&gt;"NO",$F613&lt;&gt;""),"SI","NO")</f>
        <v/>
      </c>
      <c r="O613" s="21">
        <f>IF(UPPER($J613)="SI","🟢",IF(UPPER($J613)="NO","🔴","🟡"))</f>
        <v/>
      </c>
      <c r="P613" s="21" t="inlineStr"/>
    </row>
    <row r="614" ht="18" customHeight="1">
      <c r="A614" s="17">
        <f>IF(COUNTA(C614:K614)=0,"",ROW()-1)</f>
        <v/>
      </c>
      <c r="B614" s="17">
        <f>IF($F614&lt;&gt;"",$A614,"")</f>
        <v/>
      </c>
      <c r="C614" s="37" t="inlineStr">
        <is>
          <t>ASMAR DIRECCIÓN</t>
        </is>
      </c>
      <c r="D614" s="37" t="inlineStr">
        <is>
          <t>Señora</t>
        </is>
      </c>
      <c r="E614" s="38">
        <f>IF(UPPER($J614)="NO","",$M614)</f>
        <v/>
      </c>
      <c r="F614" s="20" t="inlineStr">
        <is>
          <t>Gonzalez Bustos, Sandra</t>
        </is>
      </c>
      <c r="G614" s="37" t="inlineStr">
        <is>
          <t>Sandra</t>
        </is>
      </c>
      <c r="H614" s="37" t="inlineStr">
        <is>
          <t>Gonzalez</t>
        </is>
      </c>
      <c r="I614" s="37" t="inlineStr">
        <is>
          <t>Bustos</t>
        </is>
      </c>
      <c r="J614" s="11" t="inlineStr">
        <is>
          <t>SI</t>
        </is>
      </c>
      <c r="K614" s="37" t="inlineStr">
        <is>
          <t>Jefe Corporativo RR.PP. Y Comunicaciones</t>
        </is>
      </c>
      <c r="L614" s="20" t="n"/>
      <c r="M614" s="21" t="inlineStr">
        <is>
          <t>LATERAL</t>
        </is>
      </c>
      <c r="N614" s="21">
        <f>IF(AND(UPPER($M614)="VIP",UPPER($J614)&lt;&gt;"NO",$F614&lt;&gt;""),"SI","NO")</f>
        <v/>
      </c>
      <c r="O614" s="21">
        <f>IF(UPPER($J614)="SI","🟢",IF(UPPER($J614)="NO","🔴","🟡"))</f>
        <v/>
      </c>
      <c r="P614" s="21" t="inlineStr"/>
    </row>
    <row r="615" ht="18" customHeight="1">
      <c r="A615" s="17">
        <f>IF(COUNTA(C615:K615)=0,"",ROW()-1)</f>
        <v/>
      </c>
      <c r="B615" s="17">
        <f>IF($F615&lt;&gt;"",$A615,"")</f>
        <v/>
      </c>
      <c r="C615" s="20" t="inlineStr">
        <is>
          <t>ASMAR DIRECCIÓN</t>
        </is>
      </c>
      <c r="D615" s="13" t="inlineStr">
        <is>
          <t>Vicealmirante</t>
        </is>
      </c>
      <c r="E615" s="14">
        <f>IF(UPPER($J615)="NO","",$M615)</f>
        <v/>
      </c>
      <c r="F615" s="20" t="inlineStr">
        <is>
          <t>Luttges Mathieu, Guillermo</t>
        </is>
      </c>
      <c r="G615" s="13" t="inlineStr">
        <is>
          <t>Guillermo</t>
        </is>
      </c>
      <c r="H615" s="13" t="inlineStr">
        <is>
          <t>Luttges</t>
        </is>
      </c>
      <c r="I615" s="13" t="inlineStr">
        <is>
          <t>Mathieu</t>
        </is>
      </c>
      <c r="J615" s="11" t="inlineStr">
        <is>
          <t>SI</t>
        </is>
      </c>
      <c r="K615" s="13" t="inlineStr">
        <is>
          <t>Gerente Corporativo  de Construcción Naval</t>
        </is>
      </c>
      <c r="L615" s="20" t="n"/>
      <c r="M615" s="21" t="inlineStr">
        <is>
          <t>VIP</t>
        </is>
      </c>
      <c r="N615" s="21">
        <f>IF(AND(UPPER($M615)="VIP",UPPER($J615)&lt;&gt;"NO",$F615&lt;&gt;""),"SI","NO")</f>
        <v/>
      </c>
      <c r="O615" s="21">
        <f>IF(UPPER($J615)="SI","🟢",IF(UPPER($J615)="NO","🔴","🟡"))</f>
        <v/>
      </c>
      <c r="P615" s="21" t="inlineStr">
        <is>
          <t>PENDIENTE POR ASIGNAR</t>
        </is>
      </c>
    </row>
    <row r="616" ht="18" customHeight="1">
      <c r="A616" s="17">
        <f>IF(COUNTA(C616:K616)=0,"",ROW()-1)</f>
        <v/>
      </c>
      <c r="B616" s="17">
        <f>IF($F616&lt;&gt;"",$A616,"")</f>
        <v/>
      </c>
      <c r="C616" s="37" t="inlineStr">
        <is>
          <t>ASMAR DIRECCIÓN</t>
        </is>
      </c>
      <c r="D616" s="37" t="inlineStr">
        <is>
          <t>Capitán de Navío (R)</t>
        </is>
      </c>
      <c r="E616" s="38">
        <f>IF(UPPER($J616)="NO","",$M616)</f>
        <v/>
      </c>
      <c r="F616" s="20" t="inlineStr">
        <is>
          <t>Cornejo Sepúlveda, Orlando</t>
        </is>
      </c>
      <c r="G616" s="37" t="inlineStr">
        <is>
          <t>Orlando</t>
        </is>
      </c>
      <c r="H616" s="37" t="inlineStr">
        <is>
          <t>Cornejo</t>
        </is>
      </c>
      <c r="I616" s="37" t="inlineStr">
        <is>
          <t>Sepúlveda</t>
        </is>
      </c>
      <c r="J616" s="11" t="inlineStr">
        <is>
          <t>SI</t>
        </is>
      </c>
      <c r="K616" s="37" t="inlineStr">
        <is>
          <t>Jefe Corporativo Unidad de SS</t>
        </is>
      </c>
      <c r="L616" s="20" t="n"/>
      <c r="M616" s="21" t="inlineStr">
        <is>
          <t>LATERAL VIP</t>
        </is>
      </c>
      <c r="N616" s="21">
        <f>IF(AND(UPPER($M616)="VIP",UPPER($J616)&lt;&gt;"NO",$F616&lt;&gt;""),"SI","NO")</f>
        <v/>
      </c>
      <c r="O616" s="21">
        <f>IF(UPPER($J616)="SI","🟢",IF(UPPER($J616)="NO","🔴","🟡"))</f>
        <v/>
      </c>
      <c r="P616" s="21" t="inlineStr"/>
    </row>
    <row r="617" ht="18" customHeight="1">
      <c r="A617" s="17">
        <f>IF(COUNTA(C617:K617)=0,"",ROW()-1)</f>
        <v/>
      </c>
      <c r="B617" s="17">
        <f>IF($F617&lt;&gt;"",$A617,"")</f>
        <v/>
      </c>
      <c r="C617" s="20" t="inlineStr">
        <is>
          <t>ASMAR DIRECCIÓN</t>
        </is>
      </c>
      <c r="D617" s="13" t="n"/>
      <c r="E617" s="14">
        <f>IF(UPPER($J617)="NO","",$M617)</f>
        <v/>
      </c>
      <c r="F617" s="20" t="inlineStr">
        <is>
          <t>Quintanal Quinteros, Carmen</t>
        </is>
      </c>
      <c r="G617" s="13" t="inlineStr">
        <is>
          <t>Carmen</t>
        </is>
      </c>
      <c r="H617" s="13" t="inlineStr">
        <is>
          <t>Quintanal</t>
        </is>
      </c>
      <c r="I617" s="13" t="inlineStr">
        <is>
          <t>Quinteros</t>
        </is>
      </c>
      <c r="J617" s="11" t="inlineStr">
        <is>
          <t>SI</t>
        </is>
      </c>
      <c r="K617" s="13" t="inlineStr">
        <is>
          <t>Asistente Ejecutiva Fiscalía</t>
        </is>
      </c>
      <c r="L617" s="20" t="n"/>
      <c r="M617" s="21" t="inlineStr">
        <is>
          <t>LATERAL</t>
        </is>
      </c>
      <c r="N617" s="21">
        <f>IF(AND(UPPER($M617)="VIP",UPPER($J617)&lt;&gt;"NO",$F617&lt;&gt;""),"SI","NO")</f>
        <v/>
      </c>
      <c r="O617" s="21">
        <f>IF(UPPER($J617)="SI","🟢",IF(UPPER($J617)="NO","🔴","🟡"))</f>
        <v/>
      </c>
      <c r="P617" s="21" t="inlineStr"/>
    </row>
    <row r="618" ht="18" customHeight="1">
      <c r="A618" s="17">
        <f>IF(COUNTA(C618:K618)=0,"",ROW()-1)</f>
        <v/>
      </c>
      <c r="B618" s="17">
        <f>IF($F618&lt;&gt;"",$A618,"")</f>
        <v/>
      </c>
      <c r="C618" s="37" t="inlineStr">
        <is>
          <t>ASMAR DIRECCIÓN</t>
        </is>
      </c>
      <c r="D618" s="37" t="n"/>
      <c r="E618" s="38">
        <f>IF(UPPER($J618)="NO","",$M618)</f>
        <v/>
      </c>
      <c r="F618" s="20" t="inlineStr">
        <is>
          <t>Salinas García, Londa</t>
        </is>
      </c>
      <c r="G618" s="37" t="inlineStr">
        <is>
          <t xml:space="preserve">Londa </t>
        </is>
      </c>
      <c r="H618" s="37" t="inlineStr">
        <is>
          <t>Salinas</t>
        </is>
      </c>
      <c r="I618" s="37" t="inlineStr">
        <is>
          <t>García</t>
        </is>
      </c>
      <c r="J618" s="11" t="inlineStr">
        <is>
          <t>SI</t>
        </is>
      </c>
      <c r="K618" s="37" t="inlineStr">
        <is>
          <t>Jefa de Adquisiciones y Contratos</t>
        </is>
      </c>
      <c r="L618" s="20" t="n"/>
      <c r="M618" s="21" t="inlineStr">
        <is>
          <t>LATERAL</t>
        </is>
      </c>
      <c r="N618" s="21">
        <f>IF(AND(UPPER($M618)="VIP",UPPER($J618)&lt;&gt;"NO",$F618&lt;&gt;""),"SI","NO")</f>
        <v/>
      </c>
      <c r="O618" s="21">
        <f>IF(UPPER($J618)="SI","🟢",IF(UPPER($J618)="NO","🔴","🟡"))</f>
        <v/>
      </c>
      <c r="P618" s="21" t="inlineStr"/>
    </row>
    <row r="619" ht="18" customHeight="1">
      <c r="A619" s="17">
        <f>IF(COUNTA(C619:K619)=0,"",ROW()-1)</f>
        <v/>
      </c>
      <c r="B619" s="17">
        <f>IF($F619&lt;&gt;"",$A619,"")</f>
        <v/>
      </c>
      <c r="C619" s="20" t="inlineStr">
        <is>
          <t>ASMAR DIRECCIÓN</t>
        </is>
      </c>
      <c r="D619" s="13" t="n"/>
      <c r="E619" s="14">
        <f>IF(UPPER($J619)="NO","",$M619)</f>
        <v/>
      </c>
      <c r="F619" s="20" t="inlineStr">
        <is>
          <t>Rojas Verdugo, Mónica</t>
        </is>
      </c>
      <c r="G619" s="13" t="inlineStr">
        <is>
          <t>Mónica</t>
        </is>
      </c>
      <c r="H619" s="13" t="inlineStr">
        <is>
          <t xml:space="preserve">Rojas </t>
        </is>
      </c>
      <c r="I619" s="13" t="inlineStr">
        <is>
          <t>Verdugo</t>
        </is>
      </c>
      <c r="J619" s="11" t="inlineStr">
        <is>
          <t>SI</t>
        </is>
      </c>
      <c r="K619" s="13" t="inlineStr">
        <is>
          <t>Jefa Corporativo de Unidad de Inversiones y Desarrollo</t>
        </is>
      </c>
      <c r="L619" s="20" t="n"/>
      <c r="M619" s="21" t="inlineStr">
        <is>
          <t>LATERAL</t>
        </is>
      </c>
      <c r="N619" s="21">
        <f>IF(AND(UPPER($M619)="VIP",UPPER($J619)&lt;&gt;"NO",$F619&lt;&gt;""),"SI","NO")</f>
        <v/>
      </c>
      <c r="O619" s="21">
        <f>IF(UPPER($J619)="SI","🟢",IF(UPPER($J619)="NO","🔴","🟡"))</f>
        <v/>
      </c>
      <c r="P619" s="21" t="inlineStr"/>
    </row>
    <row r="620" ht="18" customHeight="1">
      <c r="A620" s="17">
        <f>IF(COUNTA(C620:K620)=0,"",ROW()-1)</f>
        <v/>
      </c>
      <c r="B620" s="17">
        <f>IF($F620&lt;&gt;"",$A620,"")</f>
        <v/>
      </c>
      <c r="C620" s="37" t="inlineStr">
        <is>
          <t>ASMAR DIRECCIÓN</t>
        </is>
      </c>
      <c r="D620" s="37" t="n"/>
      <c r="E620" s="38">
        <f>IF(UPPER($J620)="NO","",$M620)</f>
        <v/>
      </c>
      <c r="F620" s="20" t="inlineStr">
        <is>
          <t>Toro Quezada, Ana</t>
        </is>
      </c>
      <c r="G620" s="37" t="inlineStr">
        <is>
          <t xml:space="preserve">Ana </t>
        </is>
      </c>
      <c r="H620" s="37" t="inlineStr">
        <is>
          <t>Toro</t>
        </is>
      </c>
      <c r="I620" s="37" t="inlineStr">
        <is>
          <t>Quezada</t>
        </is>
      </c>
      <c r="J620" s="11" t="inlineStr">
        <is>
          <t>SI</t>
        </is>
      </c>
      <c r="K620" s="37" t="inlineStr">
        <is>
          <t>Analista Control de Gestión Finanzas</t>
        </is>
      </c>
      <c r="L620" s="20" t="n"/>
      <c r="M620" s="21" t="inlineStr">
        <is>
          <t>LATERAL</t>
        </is>
      </c>
      <c r="N620" s="21">
        <f>IF(AND(UPPER($M620)="VIP",UPPER($J620)&lt;&gt;"NO",$F620&lt;&gt;""),"SI","NO")</f>
        <v/>
      </c>
      <c r="O620" s="21">
        <f>IF(UPPER($J620)="SI","🟢",IF(UPPER($J620)="NO","🔴","🟡"))</f>
        <v/>
      </c>
      <c r="P620" s="21" t="inlineStr"/>
    </row>
    <row r="621" ht="18" customHeight="1">
      <c r="A621" s="17">
        <f>IF(COUNTA(C621:K621)=0,"",ROW()-1)</f>
        <v/>
      </c>
      <c r="B621" s="17">
        <f>IF($F621&lt;&gt;"",$A621,"")</f>
        <v/>
      </c>
      <c r="C621" s="20" t="inlineStr">
        <is>
          <t>ASMAR DIRECCIÓN</t>
        </is>
      </c>
      <c r="D621" s="13" t="n"/>
      <c r="E621" s="14">
        <f>IF(UPPER($J621)="NO","",$M621)</f>
        <v/>
      </c>
      <c r="F621" s="20" t="inlineStr">
        <is>
          <t>Vicuña Bastías, Hilda</t>
        </is>
      </c>
      <c r="G621" s="13" t="inlineStr">
        <is>
          <t xml:space="preserve">Hilda </t>
        </is>
      </c>
      <c r="H621" s="13" t="inlineStr">
        <is>
          <t>Vicuña</t>
        </is>
      </c>
      <c r="I621" s="13" t="inlineStr">
        <is>
          <t>Bastías</t>
        </is>
      </c>
      <c r="J621" s="11" t="inlineStr">
        <is>
          <t>SI</t>
        </is>
      </c>
      <c r="K621" s="13" t="inlineStr">
        <is>
          <t>Contador Corporativo Serv. de Bienestar</t>
        </is>
      </c>
      <c r="L621" s="20" t="n"/>
      <c r="M621" s="21" t="inlineStr">
        <is>
          <t>LATERAL</t>
        </is>
      </c>
      <c r="N621" s="21">
        <f>IF(AND(UPPER($M621)="VIP",UPPER($J621)&lt;&gt;"NO",$F621&lt;&gt;""),"SI","NO")</f>
        <v/>
      </c>
      <c r="O621" s="21">
        <f>IF(UPPER($J621)="SI","🟢",IF(UPPER($J621)="NO","🔴","🟡"))</f>
        <v/>
      </c>
      <c r="P621" s="21" t="inlineStr"/>
    </row>
    <row r="622" ht="18" customHeight="1">
      <c r="A622" s="17">
        <f>IF(COUNTA(C622:K622)=0,"",ROW()-1)</f>
        <v/>
      </c>
      <c r="B622" s="17">
        <f>IF($F622&lt;&gt;"",$A622,"")</f>
        <v/>
      </c>
      <c r="C622" s="37" t="inlineStr">
        <is>
          <t>ASMAR DIRECCIÓN</t>
        </is>
      </c>
      <c r="D622" s="37" t="n"/>
      <c r="E622" s="38">
        <f>IF(UPPER($J622)="NO","",$M622)</f>
        <v/>
      </c>
      <c r="F622" s="20" t="inlineStr">
        <is>
          <t>Cordero Pulgar, Katya</t>
        </is>
      </c>
      <c r="G622" s="37" t="inlineStr">
        <is>
          <t>Katya</t>
        </is>
      </c>
      <c r="H622" s="37" t="inlineStr">
        <is>
          <t>Cordero</t>
        </is>
      </c>
      <c r="I622" s="37" t="inlineStr">
        <is>
          <t>Pulgar</t>
        </is>
      </c>
      <c r="J622" s="11" t="inlineStr">
        <is>
          <t>SI</t>
        </is>
      </c>
      <c r="K622" s="37" t="inlineStr">
        <is>
          <t xml:space="preserve">Asistente Ejecutiva Gerencia Corp. Planif. Des. </t>
        </is>
      </c>
      <c r="L622" s="20" t="n"/>
      <c r="M622" s="21" t="inlineStr">
        <is>
          <t>LATERAL</t>
        </is>
      </c>
      <c r="N622" s="21">
        <f>IF(AND(UPPER($M622)="VIP",UPPER($J622)&lt;&gt;"NO",$F622&lt;&gt;""),"SI","NO")</f>
        <v/>
      </c>
      <c r="O622" s="21">
        <f>IF(UPPER($J622)="SI","🟢",IF(UPPER($J622)="NO","🔴","🟡"))</f>
        <v/>
      </c>
      <c r="P622" s="21" t="inlineStr"/>
    </row>
    <row r="623" ht="18" customHeight="1">
      <c r="A623" s="17">
        <f>IF(COUNTA(C623:K623)=0,"",ROW()-1)</f>
        <v/>
      </c>
      <c r="B623" s="17">
        <f>IF($F623&lt;&gt;"",$A623,"")</f>
        <v/>
      </c>
      <c r="C623" s="20" t="inlineStr">
        <is>
          <t>ASMAR DIRECCIÓN</t>
        </is>
      </c>
      <c r="D623" s="13" t="n"/>
      <c r="E623" s="14">
        <f>IF(UPPER($J623)="NO","",$M623)</f>
        <v/>
      </c>
      <c r="F623" s="20" t="inlineStr">
        <is>
          <t>Montenegro Kellet, Ana María</t>
        </is>
      </c>
      <c r="G623" s="13" t="inlineStr">
        <is>
          <t>Ana María</t>
        </is>
      </c>
      <c r="H623" s="13" t="inlineStr">
        <is>
          <t>Montenegro</t>
        </is>
      </c>
      <c r="I623" s="13" t="inlineStr">
        <is>
          <t>Kellet</t>
        </is>
      </c>
      <c r="J623" s="11" t="inlineStr">
        <is>
          <t>SI</t>
        </is>
      </c>
      <c r="K623" s="13" t="inlineStr">
        <is>
          <t>Asistente Ejecutiva Gerencia Corporativa C.N.</t>
        </is>
      </c>
      <c r="L623" s="20" t="n"/>
      <c r="M623" s="21" t="inlineStr">
        <is>
          <t>LATERAL</t>
        </is>
      </c>
      <c r="N623" s="21">
        <f>IF(AND(UPPER($M623)="VIP",UPPER($J623)&lt;&gt;"NO",$F623&lt;&gt;""),"SI","NO")</f>
        <v/>
      </c>
      <c r="O623" s="21">
        <f>IF(UPPER($J623)="SI","🟢",IF(UPPER($J623)="NO","🔴","🟡"))</f>
        <v/>
      </c>
      <c r="P623" s="21" t="inlineStr"/>
    </row>
    <row r="624" ht="18" customHeight="1">
      <c r="A624" s="17">
        <f>IF(COUNTA(C624:K624)=0,"",ROW()-1)</f>
        <v/>
      </c>
      <c r="B624" s="17">
        <f>IF($F624&lt;&gt;"",$A624,"")</f>
        <v/>
      </c>
      <c r="C624" s="37" t="inlineStr">
        <is>
          <t>ASMAR DIRECCIÓN</t>
        </is>
      </c>
      <c r="D624" s="37" t="n"/>
      <c r="E624" s="38">
        <f>IF(UPPER($J624)="NO","",$M624)</f>
        <v/>
      </c>
      <c r="F624" s="20" t="inlineStr">
        <is>
          <t>Soto , Eduardo</t>
        </is>
      </c>
      <c r="G624" s="37" t="inlineStr">
        <is>
          <t>Eduardo</t>
        </is>
      </c>
      <c r="H624" s="37" t="inlineStr">
        <is>
          <t>Soto</t>
        </is>
      </c>
      <c r="I624" s="37" t="n"/>
      <c r="J624" s="11" t="inlineStr">
        <is>
          <t>SI</t>
        </is>
      </c>
      <c r="K624" s="37" t="inlineStr">
        <is>
          <t>Encargado Servicios Generales ASMAR (D)</t>
        </is>
      </c>
      <c r="L624" s="20" t="n"/>
      <c r="M624" s="21" t="inlineStr">
        <is>
          <t>LATERAL</t>
        </is>
      </c>
      <c r="N624" s="21">
        <f>IF(AND(UPPER($M624)="VIP",UPPER($J624)&lt;&gt;"NO",$F624&lt;&gt;""),"SI","NO")</f>
        <v/>
      </c>
      <c r="O624" s="21">
        <f>IF(UPPER($J624)="SI","🟢",IF(UPPER($J624)="NO","🔴","🟡"))</f>
        <v/>
      </c>
      <c r="P624" s="21" t="inlineStr"/>
    </row>
    <row r="625" ht="18" customHeight="1">
      <c r="A625" s="17">
        <f>IF(COUNTA(C625:K625)=0,"",ROW()-1)</f>
        <v/>
      </c>
      <c r="B625" s="17">
        <f>IF($F625&lt;&gt;"",$A625,"")</f>
        <v/>
      </c>
      <c r="C625" s="20" t="inlineStr">
        <is>
          <t>ASMAR DIRECCIÓN</t>
        </is>
      </c>
      <c r="D625" s="13" t="n"/>
      <c r="E625" s="14">
        <f>IF(UPPER($J625)="NO","",$M625)</f>
        <v/>
      </c>
      <c r="F625" s="20" t="inlineStr">
        <is>
          <t>Díaz González, Danilo</t>
        </is>
      </c>
      <c r="G625" s="13" t="inlineStr">
        <is>
          <t>Danilo</t>
        </is>
      </c>
      <c r="H625" s="13" t="inlineStr">
        <is>
          <t xml:space="preserve">Díaz </t>
        </is>
      </c>
      <c r="I625" s="13" t="inlineStr">
        <is>
          <t>González</t>
        </is>
      </c>
      <c r="J625" s="11" t="inlineStr">
        <is>
          <t>SI</t>
        </is>
      </c>
      <c r="K625" s="13" t="inlineStr">
        <is>
          <t>Encargado Secretaría ASMAR (D)</t>
        </is>
      </c>
      <c r="L625" s="20" t="n"/>
      <c r="M625" s="21" t="inlineStr">
        <is>
          <t>LATERAL</t>
        </is>
      </c>
      <c r="N625" s="21">
        <f>IF(AND(UPPER($M625)="VIP",UPPER($J625)&lt;&gt;"NO",$F625&lt;&gt;""),"SI","NO")</f>
        <v/>
      </c>
      <c r="O625" s="21">
        <f>IF(UPPER($J625)="SI","🟢",IF(UPPER($J625)="NO","🔴","🟡"))</f>
        <v/>
      </c>
      <c r="P625" s="21" t="inlineStr"/>
    </row>
    <row r="626" ht="18" customHeight="1">
      <c r="A626" s="17">
        <f>IF(COUNTA(C626:K626)=0,"",ROW()-1)</f>
        <v/>
      </c>
      <c r="B626" s="17">
        <f>IF($F626&lt;&gt;"",$A626,"")</f>
        <v/>
      </c>
      <c r="C626" s="37" t="inlineStr">
        <is>
          <t>ASMAR DIRECCIÓN</t>
        </is>
      </c>
      <c r="D626" s="37" t="n"/>
      <c r="E626" s="38">
        <f>IF(UPPER($J626)="NO","",$M626)</f>
        <v/>
      </c>
      <c r="F626" s="20" t="inlineStr">
        <is>
          <t>Zurita Cisternas, Ricardo</t>
        </is>
      </c>
      <c r="G626" s="37" t="inlineStr">
        <is>
          <t>Ricardo</t>
        </is>
      </c>
      <c r="H626" s="37" t="inlineStr">
        <is>
          <t>Zurita</t>
        </is>
      </c>
      <c r="I626" s="37" t="inlineStr">
        <is>
          <t>Cisternas</t>
        </is>
      </c>
      <c r="J626" s="11" t="inlineStr">
        <is>
          <t>SI</t>
        </is>
      </c>
      <c r="K626" s="37" t="inlineStr">
        <is>
          <t>Jefe Corporativo de Unidad de Contabilidad y Asuntos Tributarios</t>
        </is>
      </c>
      <c r="L626" s="20" t="n"/>
      <c r="M626" s="21" t="inlineStr">
        <is>
          <t>LATERAL</t>
        </is>
      </c>
      <c r="N626" s="21">
        <f>IF(AND(UPPER($M626)="VIP",UPPER($J626)&lt;&gt;"NO",$F626&lt;&gt;""),"SI","NO")</f>
        <v/>
      </c>
      <c r="O626" s="21">
        <f>IF(UPPER($J626)="SI","🟢",IF(UPPER($J626)="NO","🔴","🟡"))</f>
        <v/>
      </c>
      <c r="P626" s="21" t="inlineStr"/>
    </row>
    <row r="627" ht="18" customHeight="1">
      <c r="A627" s="17">
        <f>IF(COUNTA(C627:K627)=0,"",ROW()-1)</f>
        <v/>
      </c>
      <c r="B627" s="17">
        <f>IF($F627&lt;&gt;"",$A627,"")</f>
        <v/>
      </c>
      <c r="C627" s="20" t="inlineStr">
        <is>
          <t>ASMAR DIRECCIÓN</t>
        </is>
      </c>
      <c r="D627" s="13" t="n"/>
      <c r="E627" s="14">
        <f>IF(UPPER($J627)="NO","",$M627)</f>
        <v/>
      </c>
      <c r="F627" s="20" t="inlineStr">
        <is>
          <t>Cárdenas Velasquez, René</t>
        </is>
      </c>
      <c r="G627" s="13" t="inlineStr">
        <is>
          <t>René</t>
        </is>
      </c>
      <c r="H627" s="13" t="inlineStr">
        <is>
          <t>Cárdenas</t>
        </is>
      </c>
      <c r="I627" s="13" t="inlineStr">
        <is>
          <t>Velasquez</t>
        </is>
      </c>
      <c r="J627" s="11" t="inlineStr">
        <is>
          <t>SI</t>
        </is>
      </c>
      <c r="K627" s="13" t="inlineStr">
        <is>
          <t>Jefe Departamento Presupuesto Corporativo</t>
        </is>
      </c>
      <c r="L627" s="20" t="n"/>
      <c r="M627" s="21" t="inlineStr">
        <is>
          <t>LATERAL</t>
        </is>
      </c>
      <c r="N627" s="21">
        <f>IF(AND(UPPER($M627)="VIP",UPPER($J627)&lt;&gt;"NO",$F627&lt;&gt;""),"SI","NO")</f>
        <v/>
      </c>
      <c r="O627" s="21">
        <f>IF(UPPER($J627)="SI","🟢",IF(UPPER($J627)="NO","🔴","🟡"))</f>
        <v/>
      </c>
      <c r="P627" s="21" t="inlineStr"/>
    </row>
    <row r="628" ht="18" customFormat="1" customHeight="1" s="5">
      <c r="A628" s="17">
        <f>IF(COUNTA(C628:K628)=0,"",ROW()-1)</f>
        <v/>
      </c>
      <c r="B628" s="17">
        <f>IF($F628&lt;&gt;"",$A628,"")</f>
        <v/>
      </c>
      <c r="C628" s="37" t="inlineStr">
        <is>
          <t>ASMAR DIRECCIÓN</t>
        </is>
      </c>
      <c r="D628" s="37" t="n"/>
      <c r="E628" s="38">
        <f>IF(UPPER($J628)="NO","",$M628)</f>
        <v/>
      </c>
      <c r="F628" s="20" t="inlineStr">
        <is>
          <t>Flores Jorquera, José</t>
        </is>
      </c>
      <c r="G628" s="37" t="inlineStr">
        <is>
          <t xml:space="preserve">José </t>
        </is>
      </c>
      <c r="H628" s="37" t="inlineStr">
        <is>
          <t>Flores</t>
        </is>
      </c>
      <c r="I628" s="37" t="inlineStr">
        <is>
          <t>Jorquera</t>
        </is>
      </c>
      <c r="J628" s="11" t="inlineStr">
        <is>
          <t>SI</t>
        </is>
      </c>
      <c r="K628" s="37" t="inlineStr">
        <is>
          <t>Jefe Unidad Control de Gestión</t>
        </is>
      </c>
      <c r="L628" s="20" t="n"/>
      <c r="M628" s="21" t="inlineStr">
        <is>
          <t>LATERAL</t>
        </is>
      </c>
      <c r="N628" s="21">
        <f>IF(AND(UPPER($M628)="VIP",UPPER($J628)&lt;&gt;"NO",$F628&lt;&gt;""),"SI","NO")</f>
        <v/>
      </c>
      <c r="O628" s="21">
        <f>IF(UPPER($J628)="SI","🟢",IF(UPPER($J628)="NO","🔴","🟡"))</f>
        <v/>
      </c>
      <c r="P628" s="21" t="inlineStr"/>
    </row>
    <row r="629" ht="18" customHeight="1">
      <c r="A629" s="17">
        <f>IF(COUNTA(C629:K629)=0,"",ROW()-1)</f>
        <v/>
      </c>
      <c r="B629" s="17">
        <f>IF($F629&lt;&gt;"",$A629,"")</f>
        <v/>
      </c>
      <c r="C629" s="20" t="inlineStr">
        <is>
          <t>ASMARVALP</t>
        </is>
      </c>
      <c r="D629" s="20" t="inlineStr">
        <is>
          <t>Capitán de Navío (R.)</t>
        </is>
      </c>
      <c r="E629" s="21">
        <f>IF(UPPER($J629)="NO","",$M629)</f>
        <v/>
      </c>
      <c r="F629" s="20" t="inlineStr">
        <is>
          <t>Ansoleaga Bengoechea, Juan Luis</t>
        </is>
      </c>
      <c r="G629" s="20" t="inlineStr">
        <is>
          <t xml:space="preserve">Juan Luis </t>
        </is>
      </c>
      <c r="H629" s="20" t="inlineStr">
        <is>
          <t>Ansoleaga</t>
        </is>
      </c>
      <c r="I629" s="20" t="inlineStr">
        <is>
          <t>Bengoechea</t>
        </is>
      </c>
      <c r="J629" s="11" t="inlineStr">
        <is>
          <t>SI</t>
        </is>
      </c>
      <c r="K629" s="20" t="inlineStr">
        <is>
          <t xml:space="preserve">Subgerente Comercial </t>
        </is>
      </c>
      <c r="L629" s="20" t="n"/>
      <c r="M629" s="21" t="inlineStr">
        <is>
          <t>LATERAL VIP</t>
        </is>
      </c>
      <c r="N629" s="21">
        <f>IF(AND(UPPER($M629)="VIP",UPPER($J629)&lt;&gt;"NO",$F629&lt;&gt;""),"SI","NO")</f>
        <v/>
      </c>
      <c r="O629" s="21">
        <f>IF(UPPER($J629)="SI","🟢",IF(UPPER($J629)="NO","🔴","🟡"))</f>
        <v/>
      </c>
      <c r="P629" s="21" t="inlineStr"/>
    </row>
    <row r="630" ht="18" customHeight="1">
      <c r="A630" s="17">
        <f>IF(COUNTA(C630:K630)=0,"",ROW()-1)</f>
        <v/>
      </c>
      <c r="B630" s="17">
        <f>IF($F630&lt;&gt;"",$A630,"")</f>
        <v/>
      </c>
      <c r="C630" s="37" t="inlineStr">
        <is>
          <t>ASMARVALP</t>
        </is>
      </c>
      <c r="D630" s="37" t="n"/>
      <c r="E630" s="38">
        <f>IF(UPPER($J630)="NO","",$M630)</f>
        <v/>
      </c>
      <c r="F630" s="20" t="inlineStr">
        <is>
          <t>Saavedra Quintero, Julio</t>
        </is>
      </c>
      <c r="G630" s="37" t="inlineStr">
        <is>
          <t>Julio</t>
        </is>
      </c>
      <c r="H630" s="37" t="inlineStr">
        <is>
          <t>Saavedra</t>
        </is>
      </c>
      <c r="I630" s="37" t="inlineStr">
        <is>
          <t>Quintero</t>
        </is>
      </c>
      <c r="J630" s="11" t="inlineStr">
        <is>
          <t>SI</t>
        </is>
      </c>
      <c r="K630" s="37" t="inlineStr">
        <is>
          <t>Jefe Proyecto</t>
        </is>
      </c>
      <c r="L630" s="20" t="n"/>
      <c r="M630" s="21" t="inlineStr">
        <is>
          <t>LATERAL</t>
        </is>
      </c>
      <c r="N630" s="21">
        <f>IF(AND(UPPER($M630)="VIP",UPPER($J630)&lt;&gt;"NO",$F630&lt;&gt;""),"SI","NO")</f>
        <v/>
      </c>
      <c r="O630" s="21">
        <f>IF(UPPER($J630)="SI","🟢",IF(UPPER($J630)="NO","🔴","🟡"))</f>
        <v/>
      </c>
      <c r="P630" s="21" t="inlineStr"/>
    </row>
    <row r="631" ht="18" customHeight="1">
      <c r="A631" s="17">
        <f>IF(COUNTA(C631:K631)=0,"",ROW()-1)</f>
        <v/>
      </c>
      <c r="B631" s="17">
        <f>IF($F631&lt;&gt;"",$A631,"")</f>
        <v/>
      </c>
      <c r="C631" s="13" t="inlineStr">
        <is>
          <t>ASMARVALP</t>
        </is>
      </c>
      <c r="D631" s="13" t="n"/>
      <c r="E631" s="14">
        <f>IF(UPPER($J631)="NO","",$M631)</f>
        <v/>
      </c>
      <c r="F631" s="20" t="inlineStr">
        <is>
          <t>Rojas Adonis, Sebastián</t>
        </is>
      </c>
      <c r="G631" s="13" t="inlineStr">
        <is>
          <t>Sebastián</t>
        </is>
      </c>
      <c r="H631" s="13" t="inlineStr">
        <is>
          <t xml:space="preserve">Rojas </t>
        </is>
      </c>
      <c r="I631" s="13" t="inlineStr">
        <is>
          <t>Adonis</t>
        </is>
      </c>
      <c r="J631" s="11" t="inlineStr">
        <is>
          <t>SI</t>
        </is>
      </c>
      <c r="K631" s="13" t="inlineStr">
        <is>
          <t>Jefe Proyecto</t>
        </is>
      </c>
      <c r="L631" s="20" t="n"/>
      <c r="M631" s="21" t="inlineStr">
        <is>
          <t>LATERAL</t>
        </is>
      </c>
      <c r="N631" s="21">
        <f>IF(AND(UPPER($M631)="VIP",UPPER($J631)&lt;&gt;"NO",$F631&lt;&gt;""),"SI","NO")</f>
        <v/>
      </c>
      <c r="O631" s="21">
        <f>IF(UPPER($J631)="SI","🟢",IF(UPPER($J631)="NO","🔴","🟡"))</f>
        <v/>
      </c>
      <c r="P631" s="21" t="inlineStr"/>
    </row>
    <row r="632" ht="18" customHeight="1">
      <c r="A632" s="17">
        <f>IF(COUNTA(C632:K632)=0,"",ROW()-1)</f>
        <v/>
      </c>
      <c r="B632" s="17">
        <f>IF($F632&lt;&gt;"",$A632,"")</f>
        <v/>
      </c>
      <c r="C632" s="37" t="inlineStr">
        <is>
          <t>ASMARVALP</t>
        </is>
      </c>
      <c r="D632" s="37" t="n"/>
      <c r="E632" s="38">
        <f>IF(UPPER($J632)="NO","",$M632)</f>
        <v/>
      </c>
      <c r="F632" s="20" t="inlineStr">
        <is>
          <t>Pedreros Valenzuela, Carola</t>
        </is>
      </c>
      <c r="G632" s="37" t="inlineStr">
        <is>
          <t>Carola</t>
        </is>
      </c>
      <c r="H632" s="37" t="inlineStr">
        <is>
          <t>Pedreros</t>
        </is>
      </c>
      <c r="I632" s="37" t="inlineStr">
        <is>
          <t>Valenzuela</t>
        </is>
      </c>
      <c r="J632" s="11" t="inlineStr">
        <is>
          <t>SI</t>
        </is>
      </c>
      <c r="K632" s="37" t="inlineStr">
        <is>
          <t>Asistente Ejecutiva Administrador</t>
        </is>
      </c>
      <c r="L632" s="20" t="n"/>
      <c r="M632" s="21" t="inlineStr">
        <is>
          <t>LATERAL</t>
        </is>
      </c>
      <c r="N632" s="21">
        <f>IF(AND(UPPER($M632)="VIP",UPPER($J632)&lt;&gt;"NO",$F632&lt;&gt;""),"SI","NO")</f>
        <v/>
      </c>
      <c r="O632" s="21">
        <f>IF(UPPER($J632)="SI","🟢",IF(UPPER($J632)="NO","🔴","🟡"))</f>
        <v/>
      </c>
      <c r="P632" s="21" t="inlineStr"/>
    </row>
    <row r="633" ht="18" customHeight="1">
      <c r="A633" s="17">
        <f>IF(COUNTA(C633:K633)=0,"",ROW()-1)</f>
        <v/>
      </c>
      <c r="B633" s="17">
        <f>IF($F633&lt;&gt;"",$A633,"")</f>
        <v/>
      </c>
      <c r="C633" s="13" t="inlineStr">
        <is>
          <t>ASMARVALP</t>
        </is>
      </c>
      <c r="D633" s="13" t="n"/>
      <c r="E633" s="14">
        <f>IF(UPPER($J633)="NO","",$M633)</f>
        <v/>
      </c>
      <c r="F633" s="20" t="inlineStr">
        <is>
          <t>Medina Romero, José</t>
        </is>
      </c>
      <c r="G633" s="13" t="inlineStr">
        <is>
          <t>José</t>
        </is>
      </c>
      <c r="H633" s="13" t="inlineStr">
        <is>
          <t>Medina</t>
        </is>
      </c>
      <c r="I633" s="13" t="inlineStr">
        <is>
          <t>Romero</t>
        </is>
      </c>
      <c r="J633" s="11" t="inlineStr">
        <is>
          <t>SI</t>
        </is>
      </c>
      <c r="K633" s="13" t="inlineStr">
        <is>
          <t>SPL Estructuras</t>
        </is>
      </c>
      <c r="L633" s="20" t="n"/>
      <c r="M633" s="21" t="inlineStr">
        <is>
          <t>LATERAL</t>
        </is>
      </c>
      <c r="N633" s="21">
        <f>IF(AND(UPPER($M633)="VIP",UPPER($J633)&lt;&gt;"NO",$F633&lt;&gt;""),"SI","NO")</f>
        <v/>
      </c>
      <c r="O633" s="21">
        <f>IF(UPPER($J633)="SI","🟢",IF(UPPER($J633)="NO","🔴","🟡"))</f>
        <v/>
      </c>
      <c r="P633" s="21" t="inlineStr"/>
    </row>
    <row r="634" ht="18" customHeight="1">
      <c r="A634" s="17">
        <f>IF(COUNTA(C634:K634)=0,"",ROW()-1)</f>
        <v/>
      </c>
      <c r="B634" s="17">
        <f>IF($F634&lt;&gt;"",$A634,"")</f>
        <v/>
      </c>
      <c r="C634" s="37" t="inlineStr">
        <is>
          <t>ASMARVALP</t>
        </is>
      </c>
      <c r="D634" s="37" t="n"/>
      <c r="E634" s="38">
        <f>IF(UPPER($J634)="NO","",$M634)</f>
        <v/>
      </c>
      <c r="F634" s="20" t="inlineStr">
        <is>
          <t>Pérez Parra, Carlos</t>
        </is>
      </c>
      <c r="G634" s="37" t="inlineStr">
        <is>
          <t>Carlos</t>
        </is>
      </c>
      <c r="H634" s="37" t="inlineStr">
        <is>
          <t>Pérez</t>
        </is>
      </c>
      <c r="I634" s="37" t="inlineStr">
        <is>
          <t>Parra</t>
        </is>
      </c>
      <c r="J634" s="11" t="inlineStr">
        <is>
          <t>SI</t>
        </is>
      </c>
      <c r="K634" s="37" t="inlineStr">
        <is>
          <t>Jefe Depto. Electricidad</t>
        </is>
      </c>
      <c r="L634" s="20" t="n"/>
      <c r="M634" s="21" t="inlineStr">
        <is>
          <t>LATERAL</t>
        </is>
      </c>
      <c r="N634" s="21">
        <f>IF(AND(UPPER($M634)="VIP",UPPER($J634)&lt;&gt;"NO",$F634&lt;&gt;""),"SI","NO")</f>
        <v/>
      </c>
      <c r="O634" s="21">
        <f>IF(UPPER($J634)="SI","🟢",IF(UPPER($J634)="NO","🔴","🟡"))</f>
        <v/>
      </c>
      <c r="P634" s="21" t="inlineStr"/>
    </row>
    <row r="635" ht="18" customHeight="1">
      <c r="A635" s="17">
        <f>IF(COUNTA(C635:K635)=0,"",ROW()-1)</f>
        <v/>
      </c>
      <c r="B635" s="17">
        <f>IF($F635&lt;&gt;"",$A635,"")</f>
        <v/>
      </c>
      <c r="C635" s="13" t="inlineStr">
        <is>
          <t>ASMARVALP</t>
        </is>
      </c>
      <c r="D635" s="13" t="n"/>
      <c r="E635" s="14">
        <f>IF(UPPER($J635)="NO","",$M635)</f>
        <v/>
      </c>
      <c r="F635" s="20" t="inlineStr">
        <is>
          <t>Mena Apablaza, Christopher</t>
        </is>
      </c>
      <c r="G635" s="13" t="inlineStr">
        <is>
          <t>Christopher</t>
        </is>
      </c>
      <c r="H635" s="13" t="inlineStr">
        <is>
          <t>Mena</t>
        </is>
      </c>
      <c r="I635" s="13" t="inlineStr">
        <is>
          <t>Apablaza</t>
        </is>
      </c>
      <c r="J635" s="11" t="inlineStr">
        <is>
          <t>SI</t>
        </is>
      </c>
      <c r="K635" s="13" t="inlineStr">
        <is>
          <t>Preparador Electricidad</t>
        </is>
      </c>
      <c r="L635" s="20" t="n"/>
      <c r="M635" s="21" t="inlineStr">
        <is>
          <t>LATERAL</t>
        </is>
      </c>
      <c r="N635" s="21">
        <f>IF(AND(UPPER($M635)="VIP",UPPER($J635)&lt;&gt;"NO",$F635&lt;&gt;""),"SI","NO")</f>
        <v/>
      </c>
      <c r="O635" s="21">
        <f>IF(UPPER($J635)="SI","🟢",IF(UPPER($J635)="NO","🔴","🟡"))</f>
        <v/>
      </c>
      <c r="P635" s="21" t="inlineStr"/>
    </row>
    <row r="636" ht="18" customHeight="1">
      <c r="A636" s="17">
        <f>IF(COUNTA(C636:K636)=0,"",ROW()-1)</f>
        <v/>
      </c>
      <c r="B636" s="17">
        <f>IF($F636&lt;&gt;"",$A636,"")</f>
        <v/>
      </c>
      <c r="C636" s="37" t="inlineStr">
        <is>
          <t>ASMARVALP</t>
        </is>
      </c>
      <c r="D636" s="37" t="n"/>
      <c r="E636" s="38">
        <f>IF(UPPER($J636)="NO","",$M636)</f>
        <v/>
      </c>
      <c r="F636" s="20" t="inlineStr">
        <is>
          <t>Gaete Gonzalez, Benjamín</t>
        </is>
      </c>
      <c r="G636" s="37" t="inlineStr">
        <is>
          <t>Benjamín</t>
        </is>
      </c>
      <c r="H636" s="37" t="inlineStr">
        <is>
          <t>Gaete</t>
        </is>
      </c>
      <c r="I636" s="37" t="inlineStr">
        <is>
          <t>Gonzalez</t>
        </is>
      </c>
      <c r="J636" s="11" t="inlineStr">
        <is>
          <t>SI</t>
        </is>
      </c>
      <c r="K636" s="37" t="inlineStr">
        <is>
          <t>Mecánico Bombas</t>
        </is>
      </c>
      <c r="L636" s="20" t="n"/>
      <c r="M636" s="21" t="inlineStr">
        <is>
          <t>LATERAL</t>
        </is>
      </c>
      <c r="N636" s="21">
        <f>IF(AND(UPPER($M636)="VIP",UPPER($J636)&lt;&gt;"NO",$F636&lt;&gt;""),"SI","NO")</f>
        <v/>
      </c>
      <c r="O636" s="21">
        <f>IF(UPPER($J636)="SI","🟢",IF(UPPER($J636)="NO","🔴","🟡"))</f>
        <v/>
      </c>
      <c r="P636" s="21" t="inlineStr"/>
    </row>
    <row r="637" ht="18" customHeight="1">
      <c r="A637" s="17">
        <f>IF(COUNTA(C637:K637)=0,"",ROW()-1)</f>
        <v/>
      </c>
      <c r="B637" s="17">
        <f>IF($F637&lt;&gt;"",$A637,"")</f>
        <v/>
      </c>
      <c r="C637" s="13" t="inlineStr">
        <is>
          <t>ASMARVALP</t>
        </is>
      </c>
      <c r="D637" s="13" t="n"/>
      <c r="E637" s="14">
        <f>IF(UPPER($J637)="NO","",$M637)</f>
        <v/>
      </c>
      <c r="F637" s="20" t="inlineStr">
        <is>
          <t>Becerra Astudillo, Evelyn</t>
        </is>
      </c>
      <c r="G637" s="13" t="inlineStr">
        <is>
          <t>Evelyn</t>
        </is>
      </c>
      <c r="H637" s="13" t="inlineStr">
        <is>
          <t>Becerra</t>
        </is>
      </c>
      <c r="I637" s="13" t="inlineStr">
        <is>
          <t>Astudillo</t>
        </is>
      </c>
      <c r="J637" s="11" t="inlineStr">
        <is>
          <t>SI</t>
        </is>
      </c>
      <c r="K637" s="13" t="n"/>
      <c r="L637" s="20" t="n"/>
      <c r="M637" s="21" t="inlineStr">
        <is>
          <t>LATERAL</t>
        </is>
      </c>
      <c r="N637" s="21">
        <f>IF(AND(UPPER($M637)="VIP",UPPER($J637)&lt;&gt;"NO",$F637&lt;&gt;""),"SI","NO")</f>
        <v/>
      </c>
      <c r="O637" s="21">
        <f>IF(UPPER($J637)="SI","🟢",IF(UPPER($J637)="NO","🔴","🟡"))</f>
        <v/>
      </c>
      <c r="P637" s="21" t="inlineStr"/>
    </row>
    <row r="638" ht="18" customHeight="1">
      <c r="A638" s="17">
        <f>IF(COUNTA(C638:K638)=0,"",ROW()-1)</f>
        <v/>
      </c>
      <c r="B638" s="17">
        <f>IF($F638&lt;&gt;"",$A638,"")</f>
        <v/>
      </c>
      <c r="C638" s="37" t="inlineStr">
        <is>
          <t>ASMARVALP</t>
        </is>
      </c>
      <c r="D638" s="37" t="n"/>
      <c r="E638" s="38">
        <f>IF(UPPER($J638)="NO","",$M638)</f>
        <v/>
      </c>
      <c r="F638" s="20" t="inlineStr">
        <is>
          <t>Díaz Suazo, Nancy</t>
        </is>
      </c>
      <c r="G638" s="37" t="inlineStr">
        <is>
          <t>Nancy</t>
        </is>
      </c>
      <c r="H638" s="37" t="inlineStr">
        <is>
          <t>Díaz</t>
        </is>
      </c>
      <c r="I638" s="37" t="inlineStr">
        <is>
          <t>Suazo</t>
        </is>
      </c>
      <c r="J638" s="11" t="inlineStr">
        <is>
          <t>SI</t>
        </is>
      </c>
      <c r="K638" s="37" t="inlineStr">
        <is>
          <t>Jefe Depto. Personas</t>
        </is>
      </c>
      <c r="L638" s="20" t="n"/>
      <c r="M638" s="21" t="inlineStr">
        <is>
          <t>LATERAL</t>
        </is>
      </c>
      <c r="N638" s="21">
        <f>IF(AND(UPPER($M638)="VIP",UPPER($J638)&lt;&gt;"NO",$F638&lt;&gt;""),"SI","NO")</f>
        <v/>
      </c>
      <c r="O638" s="21">
        <f>IF(UPPER($J638)="SI","🟢",IF(UPPER($J638)="NO","🔴","🟡"))</f>
        <v/>
      </c>
      <c r="P638" s="21" t="inlineStr"/>
    </row>
    <row r="639" ht="18" customHeight="1">
      <c r="A639" s="17">
        <f>IF(COUNTA(C639:K639)=0,"",ROW()-1)</f>
        <v/>
      </c>
      <c r="B639" s="17">
        <f>IF($F639&lt;&gt;"",$A639,"")</f>
        <v/>
      </c>
      <c r="C639" s="37" t="inlineStr">
        <is>
          <t>ASMARVALP</t>
        </is>
      </c>
      <c r="D639" s="37" t="n"/>
      <c r="E639" s="38">
        <f>IF(UPPER($J639)="NO","",$M639)</f>
        <v/>
      </c>
      <c r="F639" s="20" t="inlineStr">
        <is>
          <t>Díaz Seguel, René</t>
        </is>
      </c>
      <c r="G639" s="37" t="inlineStr">
        <is>
          <t>René</t>
        </is>
      </c>
      <c r="H639" s="37" t="inlineStr">
        <is>
          <t>Díaz</t>
        </is>
      </c>
      <c r="I639" s="37" t="inlineStr">
        <is>
          <t>Seguel</t>
        </is>
      </c>
      <c r="J639" s="11" t="inlineStr">
        <is>
          <t>SI</t>
        </is>
      </c>
      <c r="K639" s="37" t="inlineStr">
        <is>
          <t>Pastor Evangélico ASMAR(T)</t>
        </is>
      </c>
      <c r="L639" s="20" t="n"/>
      <c r="M639" s="21" t="inlineStr">
        <is>
          <t>LATERAL</t>
        </is>
      </c>
      <c r="N639" s="21">
        <f>IF(AND(UPPER($M639)="VIP",UPPER($J639)&lt;&gt;"NO",$F639&lt;&gt;""),"SI","NO")</f>
        <v/>
      </c>
      <c r="O639" s="21">
        <f>IF(UPPER($J639)="SI","🟢",IF(UPPER($J639)="NO","🔴","🟡"))</f>
        <v/>
      </c>
      <c r="P639" s="21" t="inlineStr"/>
    </row>
    <row r="640" ht="18" customHeight="1">
      <c r="A640" s="17">
        <f>IF(COUNTA(C640:K640)=0,"",ROW()-1)</f>
        <v/>
      </c>
      <c r="B640" s="17">
        <f>IF($F640&lt;&gt;"",$A640,"")</f>
        <v/>
      </c>
      <c r="C640" s="13" t="inlineStr">
        <is>
          <t>ASMARTALC</t>
        </is>
      </c>
      <c r="D640" s="13" t="n"/>
      <c r="E640" s="14">
        <f>IF(UPPER($J640)="NO","",$M640)</f>
        <v/>
      </c>
      <c r="F640" s="20" t="inlineStr">
        <is>
          <t>König Scheihing, Alejandro</t>
        </is>
      </c>
      <c r="G640" s="13" t="inlineStr">
        <is>
          <t xml:space="preserve">Alejandro </t>
        </is>
      </c>
      <c r="H640" s="13" t="inlineStr">
        <is>
          <t>König</t>
        </is>
      </c>
      <c r="I640" s="13" t="inlineStr">
        <is>
          <t>Scheihing</t>
        </is>
      </c>
      <c r="J640" s="11" t="inlineStr">
        <is>
          <t>SI</t>
        </is>
      </c>
      <c r="K640" s="13" t="inlineStr">
        <is>
          <t>Ingeniero Senior Administrador</t>
        </is>
      </c>
      <c r="L640" s="20" t="n"/>
      <c r="M640" s="21" t="inlineStr">
        <is>
          <t>LATERAL</t>
        </is>
      </c>
      <c r="N640" s="21">
        <f>IF(AND(UPPER($M640)="VIP",UPPER($J640)&lt;&gt;"NO",$F640&lt;&gt;""),"SI","NO")</f>
        <v/>
      </c>
      <c r="O640" s="21">
        <f>IF(UPPER($J640)="SI","🟢",IF(UPPER($J640)="NO","🔴","🟡"))</f>
        <v/>
      </c>
      <c r="P640" s="21" t="inlineStr"/>
    </row>
    <row r="641" ht="18" customHeight="1">
      <c r="A641" s="17">
        <f>IF(COUNTA(C641:K641)=0,"",ROW()-1)</f>
        <v/>
      </c>
      <c r="B641" s="17">
        <f>IF($F641&lt;&gt;"",$A641,"")</f>
        <v/>
      </c>
      <c r="C641" s="37" t="inlineStr">
        <is>
          <t>ASMARTALC</t>
        </is>
      </c>
      <c r="D641" s="37" t="inlineStr">
        <is>
          <t>Capitán de Fragata</t>
        </is>
      </c>
      <c r="E641" s="38">
        <f>IF(UPPER($J641)="NO","",$M641)</f>
        <v/>
      </c>
      <c r="F641" s="20" t="inlineStr">
        <is>
          <t>Varela Ruiz, Diego</t>
        </is>
      </c>
      <c r="G641" s="37" t="inlineStr">
        <is>
          <t>Diego</t>
        </is>
      </c>
      <c r="H641" s="37" t="inlineStr">
        <is>
          <t>Varela</t>
        </is>
      </c>
      <c r="I641" s="37" t="inlineStr">
        <is>
          <t>Ruiz</t>
        </is>
      </c>
      <c r="J641" s="11" t="inlineStr">
        <is>
          <t>SI</t>
        </is>
      </c>
      <c r="K641" s="37" t="inlineStr">
        <is>
          <t>Gerente Ventas Armada</t>
        </is>
      </c>
      <c r="L641" s="20" t="n"/>
      <c r="M641" s="21" t="inlineStr">
        <is>
          <t>LATERAL</t>
        </is>
      </c>
      <c r="N641" s="21">
        <f>IF(AND(UPPER($M641)="VIP",UPPER($J641)&lt;&gt;"NO",$F641&lt;&gt;""),"SI","NO")</f>
        <v/>
      </c>
      <c r="O641" s="21">
        <f>IF(UPPER($J641)="SI","🟢",IF(UPPER($J641)="NO","🔴","🟡"))</f>
        <v/>
      </c>
      <c r="P641" s="21" t="inlineStr"/>
    </row>
    <row r="642" ht="18" customHeight="1">
      <c r="A642" s="17">
        <f>IF(COUNTA(C642:K642)=0,"",ROW()-1)</f>
        <v/>
      </c>
      <c r="B642" s="17">
        <f>IF($F642&lt;&gt;"",$A642,"")</f>
        <v/>
      </c>
      <c r="C642" s="13" t="inlineStr">
        <is>
          <t>ASMARTALC</t>
        </is>
      </c>
      <c r="D642" s="13" t="n"/>
      <c r="E642" s="14">
        <f>IF(UPPER($J642)="NO","",$M642)</f>
        <v/>
      </c>
      <c r="F642" s="20" t="inlineStr">
        <is>
          <t>Bugueño Nazer, Juan Carlos</t>
        </is>
      </c>
      <c r="G642" s="13" t="inlineStr">
        <is>
          <t>Juan Carlos</t>
        </is>
      </c>
      <c r="H642" s="13" t="inlineStr">
        <is>
          <t>Bugueño</t>
        </is>
      </c>
      <c r="I642" s="13" t="inlineStr">
        <is>
          <t>Nazer</t>
        </is>
      </c>
      <c r="J642" s="11" t="inlineStr">
        <is>
          <t>SI</t>
        </is>
      </c>
      <c r="K642" s="13" t="inlineStr">
        <is>
          <t>Gerente Comercial Buques Mercantes y Pesqueros</t>
        </is>
      </c>
      <c r="L642" s="20" t="n"/>
      <c r="M642" s="21" t="inlineStr">
        <is>
          <t>LATERAL</t>
        </is>
      </c>
      <c r="N642" s="21">
        <f>IF(AND(UPPER($M642)="VIP",UPPER($J642)&lt;&gt;"NO",$F642&lt;&gt;""),"SI","NO")</f>
        <v/>
      </c>
      <c r="O642" s="21">
        <f>IF(UPPER($J642)="SI","🟢",IF(UPPER($J642)="NO","🔴","🟡"))</f>
        <v/>
      </c>
      <c r="P642" s="21" t="inlineStr"/>
    </row>
    <row r="643" ht="18" customHeight="1">
      <c r="A643" s="17">
        <f>IF(COUNTA(C643:K643)=0,"",ROW()-1)</f>
        <v/>
      </c>
      <c r="B643" s="17">
        <f>IF($F643&lt;&gt;"",$A643,"")</f>
        <v/>
      </c>
      <c r="C643" s="37" t="inlineStr">
        <is>
          <t>ASMARTALC</t>
        </is>
      </c>
      <c r="D643" s="37" t="inlineStr">
        <is>
          <t>Capitán de Fragata</t>
        </is>
      </c>
      <c r="E643" s="38">
        <f>IF(UPPER($J643)="NO","",$M643)</f>
        <v/>
      </c>
      <c r="F643" s="20" t="inlineStr">
        <is>
          <t>Munita Greene, Juan José</t>
        </is>
      </c>
      <c r="G643" s="37" t="inlineStr">
        <is>
          <t xml:space="preserve">Juan José </t>
        </is>
      </c>
      <c r="H643" s="37" t="inlineStr">
        <is>
          <t>Munita</t>
        </is>
      </c>
      <c r="I643" s="37" t="inlineStr">
        <is>
          <t>Greene</t>
        </is>
      </c>
      <c r="J643" s="11" t="inlineStr">
        <is>
          <t>SI</t>
        </is>
      </c>
      <c r="K643" s="37" t="inlineStr">
        <is>
          <t>Gerente Construcción Naval</t>
        </is>
      </c>
      <c r="L643" s="20" t="n"/>
      <c r="M643" s="21" t="inlineStr">
        <is>
          <t>LATERAL</t>
        </is>
      </c>
      <c r="N643" s="21">
        <f>IF(AND(UPPER($M643)="VIP",UPPER($J643)&lt;&gt;"NO",$F643&lt;&gt;""),"SI","NO")</f>
        <v/>
      </c>
      <c r="O643" s="21">
        <f>IF(UPPER($J643)="SI","🟢",IF(UPPER($J643)="NO","🔴","🟡"))</f>
        <v/>
      </c>
      <c r="P643" s="21" t="inlineStr"/>
    </row>
    <row r="644" ht="18" customHeight="1">
      <c r="A644" s="17">
        <f>IF(COUNTA(C644:K644)=0,"",ROW()-1)</f>
        <v/>
      </c>
      <c r="B644" s="17">
        <f>IF($F644&lt;&gt;"",$A644,"")</f>
        <v/>
      </c>
      <c r="C644" s="13" t="inlineStr">
        <is>
          <t>ASMARTALC</t>
        </is>
      </c>
      <c r="D644" s="13" t="n"/>
      <c r="E644" s="14">
        <f>IF(UPPER($J644)="NO","",$M644)</f>
        <v/>
      </c>
      <c r="F644" s="20" t="inlineStr">
        <is>
          <t>Leon Del Pedregal, Felipe</t>
        </is>
      </c>
      <c r="G644" s="13" t="inlineStr">
        <is>
          <t xml:space="preserve">Felipe </t>
        </is>
      </c>
      <c r="H644" s="13" t="inlineStr">
        <is>
          <t>Leon</t>
        </is>
      </c>
      <c r="I644" s="13" t="inlineStr">
        <is>
          <t>Del Pedregal</t>
        </is>
      </c>
      <c r="J644" s="16" t="inlineStr">
        <is>
          <t>NO</t>
        </is>
      </c>
      <c r="K644" s="13" t="inlineStr">
        <is>
          <t>Gerente de Investigacion, Desarrollo e Inversiones</t>
        </is>
      </c>
      <c r="L644" s="20" t="n"/>
      <c r="M644" s="21" t="inlineStr">
        <is>
          <t>LATERAL</t>
        </is>
      </c>
      <c r="N644" s="21">
        <f>IF(AND(UPPER($M644)="VIP",UPPER($J644)&lt;&gt;"NO",$F644&lt;&gt;""),"SI","NO")</f>
        <v/>
      </c>
      <c r="O644" s="21">
        <f>IF(UPPER($J644)="SI","🟢",IF(UPPER($J644)="NO","🔴","🟡"))</f>
        <v/>
      </c>
      <c r="P644" s="21" t="inlineStr"/>
    </row>
    <row r="645" ht="18" customHeight="1">
      <c r="A645" s="17">
        <f>IF(COUNTA(C645:K645)=0,"",ROW()-1)</f>
        <v/>
      </c>
      <c r="B645" s="17">
        <f>IF($F645&lt;&gt;"",$A645,"")</f>
        <v/>
      </c>
      <c r="C645" s="37" t="inlineStr">
        <is>
          <t>ASMARTALC</t>
        </is>
      </c>
      <c r="D645" s="37" t="n"/>
      <c r="E645" s="38">
        <f>IF(UPPER($J645)="NO","",$M645)</f>
        <v/>
      </c>
      <c r="F645" s="20" t="inlineStr">
        <is>
          <t>Soto Tirapegui, Loreto</t>
        </is>
      </c>
      <c r="G645" s="37" t="inlineStr">
        <is>
          <t xml:space="preserve">Loreto </t>
        </is>
      </c>
      <c r="H645" s="37" t="inlineStr">
        <is>
          <t>Soto</t>
        </is>
      </c>
      <c r="I645" s="37" t="inlineStr">
        <is>
          <t>Tirapegui</t>
        </is>
      </c>
      <c r="J645" s="11" t="inlineStr">
        <is>
          <t>SI</t>
        </is>
      </c>
      <c r="K645" s="37" t="inlineStr">
        <is>
          <t>Gerente Gestion</t>
        </is>
      </c>
      <c r="L645" s="20" t="n"/>
      <c r="M645" s="21" t="inlineStr">
        <is>
          <t>LATERAL</t>
        </is>
      </c>
      <c r="N645" s="21">
        <f>IF(AND(UPPER($M645)="VIP",UPPER($J645)&lt;&gt;"NO",$F645&lt;&gt;""),"SI","NO")</f>
        <v/>
      </c>
      <c r="O645" s="21">
        <f>IF(UPPER($J645)="SI","🟢",IF(UPPER($J645)="NO","🔴","🟡"))</f>
        <v/>
      </c>
      <c r="P645" s="21" t="inlineStr"/>
    </row>
    <row r="646" ht="18" customHeight="1">
      <c r="A646" s="17">
        <f>IF(COUNTA(C646:K646)=0,"",ROW()-1)</f>
        <v/>
      </c>
      <c r="B646" s="17">
        <f>IF($F646&lt;&gt;"",$A646,"")</f>
        <v/>
      </c>
      <c r="C646" s="13" t="inlineStr">
        <is>
          <t>ASMARTALC</t>
        </is>
      </c>
      <c r="D646" s="13" t="inlineStr">
        <is>
          <t>Capitán de Fragata</t>
        </is>
      </c>
      <c r="E646" s="14">
        <f>IF(UPPER($J646)="NO","",$M646)</f>
        <v/>
      </c>
      <c r="F646" s="20" t="inlineStr">
        <is>
          <t>Lefian Mujica, Felipe</t>
        </is>
      </c>
      <c r="G646" s="13" t="inlineStr">
        <is>
          <t xml:space="preserve">Felipe </t>
        </is>
      </c>
      <c r="H646" s="13" t="inlineStr">
        <is>
          <t>Lefian</t>
        </is>
      </c>
      <c r="I646" s="13" t="inlineStr">
        <is>
          <t>Mujica</t>
        </is>
      </c>
      <c r="J646" s="11" t="inlineStr">
        <is>
          <t>SI</t>
        </is>
      </c>
      <c r="K646" s="13" t="inlineStr">
        <is>
          <t>Gerente Logística</t>
        </is>
      </c>
      <c r="L646" s="20" t="n"/>
      <c r="M646" s="21" t="inlineStr">
        <is>
          <t>LATERAL</t>
        </is>
      </c>
      <c r="N646" s="21">
        <f>IF(AND(UPPER($M646)="VIP",UPPER($J646)&lt;&gt;"NO",$F646&lt;&gt;""),"SI","NO")</f>
        <v/>
      </c>
      <c r="O646" s="21">
        <f>IF(UPPER($J646)="SI","🟢",IF(UPPER($J646)="NO","🔴","🟡"))</f>
        <v/>
      </c>
      <c r="P646" s="21" t="inlineStr"/>
    </row>
    <row r="647" ht="18" customHeight="1">
      <c r="A647" s="17">
        <f>IF(COUNTA(C647:K647)=0,"",ROW()-1)</f>
        <v/>
      </c>
      <c r="B647" s="17">
        <f>IF($F647&lt;&gt;"",$A647,"")</f>
        <v/>
      </c>
      <c r="C647" s="37" t="inlineStr">
        <is>
          <t>ASMARTALC</t>
        </is>
      </c>
      <c r="D647" s="37" t="inlineStr">
        <is>
          <t>Capitán de Navío</t>
        </is>
      </c>
      <c r="E647" s="38">
        <f>IF(UPPER($J647)="NO","",$M647)</f>
        <v/>
      </c>
      <c r="F647" s="20" t="inlineStr">
        <is>
          <t>Ferrada Córdova, José</t>
        </is>
      </c>
      <c r="G647" s="37" t="inlineStr">
        <is>
          <t>José</t>
        </is>
      </c>
      <c r="H647" s="37" t="inlineStr">
        <is>
          <t>Ferrada</t>
        </is>
      </c>
      <c r="I647" s="37" t="inlineStr">
        <is>
          <t>Córdova</t>
        </is>
      </c>
      <c r="J647" s="11" t="inlineStr">
        <is>
          <t>SI</t>
        </is>
      </c>
      <c r="K647" s="37" t="inlineStr">
        <is>
          <t>Gerente Operaciones</t>
        </is>
      </c>
      <c r="L647" s="20" t="n"/>
      <c r="M647" s="21" t="inlineStr">
        <is>
          <t>LATERAL VIP</t>
        </is>
      </c>
      <c r="N647" s="21">
        <f>IF(AND(UPPER($M647)="VIP",UPPER($J647)&lt;&gt;"NO",$F647&lt;&gt;""),"SI","NO")</f>
        <v/>
      </c>
      <c r="O647" s="21">
        <f>IF(UPPER($J647)="SI","🟢",IF(UPPER($J647)="NO","🔴","🟡"))</f>
        <v/>
      </c>
      <c r="P647" s="21" t="inlineStr"/>
    </row>
    <row r="648" ht="18" customHeight="1">
      <c r="A648" s="17">
        <f>IF(COUNTA(C648:K648)=0,"",ROW()-1)</f>
        <v/>
      </c>
      <c r="B648" s="17">
        <f>IF($F648&lt;&gt;"",$A648,"")</f>
        <v/>
      </c>
      <c r="C648" s="13" t="inlineStr">
        <is>
          <t>ASMARTALC</t>
        </is>
      </c>
      <c r="D648" s="13" t="inlineStr">
        <is>
          <t>Capitán de Fragata</t>
        </is>
      </c>
      <c r="E648" s="14">
        <f>IF(UPPER($J648)="NO","",$M648)</f>
        <v/>
      </c>
      <c r="F648" s="20" t="inlineStr">
        <is>
          <t>Espinoza Llanos, Julio</t>
        </is>
      </c>
      <c r="G648" s="13" t="inlineStr">
        <is>
          <t>Julio</t>
        </is>
      </c>
      <c r="H648" s="13" t="inlineStr">
        <is>
          <t>Espinoza</t>
        </is>
      </c>
      <c r="I648" s="13" t="inlineStr">
        <is>
          <t>Llanos</t>
        </is>
      </c>
      <c r="J648" s="11" t="inlineStr">
        <is>
          <t>SI</t>
        </is>
      </c>
      <c r="K648" s="13" t="inlineStr">
        <is>
          <t>Gerente Reparaciones</t>
        </is>
      </c>
      <c r="L648" s="20" t="n"/>
      <c r="M648" s="21" t="inlineStr">
        <is>
          <t>LATERAL</t>
        </is>
      </c>
      <c r="N648" s="21">
        <f>IF(AND(UPPER($M648)="VIP",UPPER($J648)&lt;&gt;"NO",$F648&lt;&gt;""),"SI","NO")</f>
        <v/>
      </c>
      <c r="O648" s="21">
        <f>IF(UPPER($J648)="SI","🟢",IF(UPPER($J648)="NO","🔴","🟡"))</f>
        <v/>
      </c>
      <c r="P648" s="21" t="inlineStr"/>
    </row>
    <row r="649" ht="18" customHeight="1">
      <c r="A649" s="17">
        <f>IF(COUNTA(C649:K649)=0,"",ROW()-1)</f>
        <v/>
      </c>
      <c r="B649" s="17">
        <f>IF($F649&lt;&gt;"",$A649,"")</f>
        <v/>
      </c>
      <c r="C649" s="37" t="inlineStr">
        <is>
          <t>ASMARTALC</t>
        </is>
      </c>
      <c r="D649" s="37" t="n"/>
      <c r="E649" s="38">
        <f>IF(UPPER($J649)="NO","",$M649)</f>
        <v/>
      </c>
      <c r="F649" s="20" t="inlineStr">
        <is>
          <t>Tapia Araneda, Gerardo</t>
        </is>
      </c>
      <c r="G649" s="37" t="inlineStr">
        <is>
          <t>Gerardo</t>
        </is>
      </c>
      <c r="H649" s="37" t="inlineStr">
        <is>
          <t>Tapia</t>
        </is>
      </c>
      <c r="I649" s="37" t="inlineStr">
        <is>
          <t>Araneda</t>
        </is>
      </c>
      <c r="J649" s="11" t="inlineStr">
        <is>
          <t>SI</t>
        </is>
      </c>
      <c r="K649" s="37" t="inlineStr">
        <is>
          <t>Gerente RRHH</t>
        </is>
      </c>
      <c r="L649" s="20" t="n"/>
      <c r="M649" s="21" t="inlineStr">
        <is>
          <t>LATERAL</t>
        </is>
      </c>
      <c r="N649" s="21">
        <f>IF(AND(UPPER($M649)="VIP",UPPER($J649)&lt;&gt;"NO",$F649&lt;&gt;""),"SI","NO")</f>
        <v/>
      </c>
      <c r="O649" s="21">
        <f>IF(UPPER($J649)="SI","🟢",IF(UPPER($J649)="NO","🔴","🟡"))</f>
        <v/>
      </c>
      <c r="P649" s="21" t="inlineStr"/>
    </row>
    <row r="650" ht="18" customHeight="1">
      <c r="A650" s="17">
        <f>IF(COUNTA(C650:K650)=0,"",ROW()-1)</f>
        <v/>
      </c>
      <c r="B650" s="17">
        <f>IF($F650&lt;&gt;"",$A650,"")</f>
        <v/>
      </c>
      <c r="C650" s="13" t="inlineStr">
        <is>
          <t>ASMARTALC</t>
        </is>
      </c>
      <c r="D650" s="13" t="n"/>
      <c r="E650" s="14">
        <f>IF(UPPER($J650)="NO","",$M650)</f>
        <v/>
      </c>
      <c r="F650" s="20" t="inlineStr">
        <is>
          <t>Retamal Valenzuela, Armando</t>
        </is>
      </c>
      <c r="G650" s="13" t="inlineStr">
        <is>
          <t>Armando</t>
        </is>
      </c>
      <c r="H650" s="13" t="inlineStr">
        <is>
          <t>Retamal</t>
        </is>
      </c>
      <c r="I650" s="13" t="inlineStr">
        <is>
          <t>Valenzuela</t>
        </is>
      </c>
      <c r="J650" s="11" t="inlineStr">
        <is>
          <t>SI</t>
        </is>
      </c>
      <c r="K650" s="13" t="inlineStr">
        <is>
          <t>Presidente Sindicato de Funcionarios(as)</t>
        </is>
      </c>
      <c r="L650" s="20" t="n"/>
      <c r="M650" s="21" t="inlineStr">
        <is>
          <t>LATERAL</t>
        </is>
      </c>
      <c r="N650" s="21">
        <f>IF(AND(UPPER($M650)="VIP",UPPER($J650)&lt;&gt;"NO",$F650&lt;&gt;""),"SI","NO")</f>
        <v/>
      </c>
      <c r="O650" s="21">
        <f>IF(UPPER($J650)="SI","🟢",IF(UPPER($J650)="NO","🔴","🟡"))</f>
        <v/>
      </c>
      <c r="P650" s="21" t="inlineStr"/>
    </row>
    <row r="651" ht="18" customHeight="1">
      <c r="A651" s="17">
        <f>IF(COUNTA(C651:K651)=0,"",ROW()-1)</f>
        <v/>
      </c>
      <c r="B651" s="17">
        <f>IF($F651&lt;&gt;"",$A651,"")</f>
        <v/>
      </c>
      <c r="C651" s="37" t="inlineStr">
        <is>
          <t>ASMARTALC</t>
        </is>
      </c>
      <c r="D651" s="37" t="n"/>
      <c r="E651" s="38">
        <f>IF(UPPER($J651)="NO","",$M651)</f>
        <v/>
      </c>
      <c r="F651" s="20" t="inlineStr">
        <is>
          <t>Hidalgo Venegas, Rosita</t>
        </is>
      </c>
      <c r="G651" s="37" t="inlineStr">
        <is>
          <t>Rosita</t>
        </is>
      </c>
      <c r="H651" s="37" t="inlineStr">
        <is>
          <t>Hidalgo</t>
        </is>
      </c>
      <c r="I651" s="37" t="inlineStr">
        <is>
          <t>Venegas</t>
        </is>
      </c>
      <c r="J651" s="11" t="inlineStr">
        <is>
          <t>SI</t>
        </is>
      </c>
      <c r="K651" s="37" t="inlineStr">
        <is>
          <t>Presidente Sindicato de Profesionales</t>
        </is>
      </c>
      <c r="L651" s="20" t="n"/>
      <c r="M651" s="21" t="inlineStr">
        <is>
          <t>LATERAL</t>
        </is>
      </c>
      <c r="N651" s="21">
        <f>IF(AND(UPPER($M651)="VIP",UPPER($J651)&lt;&gt;"NO",$F651&lt;&gt;""),"SI","NO")</f>
        <v/>
      </c>
      <c r="O651" s="21">
        <f>IF(UPPER($J651)="SI","🟢",IF(UPPER($J651)="NO","🔴","🟡"))</f>
        <v/>
      </c>
      <c r="P651" s="21" t="inlineStr"/>
    </row>
    <row r="652" ht="18" customHeight="1">
      <c r="A652" s="17">
        <f>IF(COUNTA(C652:K652)=0,"",ROW()-1)</f>
        <v/>
      </c>
      <c r="B652" s="17">
        <f>IF($F652&lt;&gt;"",$A652,"")</f>
        <v/>
      </c>
      <c r="C652" s="13" t="inlineStr">
        <is>
          <t>ASMARTALC</t>
        </is>
      </c>
      <c r="D652" s="13" t="n"/>
      <c r="E652" s="14">
        <f>IF(UPPER($J652)="NO","",$M652)</f>
        <v/>
      </c>
      <c r="F652" s="20" t="inlineStr">
        <is>
          <t>Del Pino Gecele, Paula</t>
        </is>
      </c>
      <c r="G652" s="13" t="inlineStr">
        <is>
          <t xml:space="preserve">Paula </t>
        </is>
      </c>
      <c r="H652" s="13" t="inlineStr">
        <is>
          <t>Del Pino</t>
        </is>
      </c>
      <c r="I652" s="13" t="inlineStr">
        <is>
          <t>Gecele</t>
        </is>
      </c>
      <c r="J652" s="15" t="inlineStr">
        <is>
          <t>PENDIENTE</t>
        </is>
      </c>
      <c r="K652" s="13" t="inlineStr">
        <is>
          <t>Presidente Sindicato de Trabajadores</t>
        </is>
      </c>
      <c r="L652" s="20" t="n"/>
      <c r="M652" s="21" t="inlineStr">
        <is>
          <t>LATERAL</t>
        </is>
      </c>
      <c r="N652" s="21">
        <f>IF(AND(UPPER($M652)="VIP",UPPER($J652)&lt;&gt;"NO",$F652&lt;&gt;""),"SI","NO")</f>
        <v/>
      </c>
      <c r="O652" s="21">
        <f>IF(UPPER($J652)="SI","🟢",IF(UPPER($J652)="NO","🔴","🟡"))</f>
        <v/>
      </c>
      <c r="P652" s="21" t="inlineStr"/>
    </row>
    <row r="653" ht="18" customHeight="1">
      <c r="A653" s="17">
        <f>IF(COUNTA(C653:K653)=0,"",ROW()-1)</f>
        <v/>
      </c>
      <c r="B653" s="17">
        <f>IF($F653&lt;&gt;"",$A653,"")</f>
        <v/>
      </c>
      <c r="C653" s="37" t="inlineStr">
        <is>
          <t>ASMARTALC</t>
        </is>
      </c>
      <c r="D653" s="37" t="n"/>
      <c r="E653" s="38">
        <f>IF(UPPER($J653)="NO","",$M653)</f>
        <v/>
      </c>
      <c r="F653" s="20" t="inlineStr">
        <is>
          <t>Ringele Valenzuela, Juan Carlos</t>
        </is>
      </c>
      <c r="G653" s="37" t="inlineStr">
        <is>
          <t>Juan Carlos</t>
        </is>
      </c>
      <c r="H653" s="37" t="inlineStr">
        <is>
          <t>Ringele</t>
        </is>
      </c>
      <c r="I653" s="37" t="inlineStr">
        <is>
          <t>Valenzuela</t>
        </is>
      </c>
      <c r="J653" s="11" t="inlineStr">
        <is>
          <t>SI</t>
        </is>
      </c>
      <c r="K653" s="37" t="inlineStr">
        <is>
          <t>Presidente Sindicato Inter Empresas de Supervisores</t>
        </is>
      </c>
      <c r="L653" s="20" t="n"/>
      <c r="M653" s="21" t="inlineStr">
        <is>
          <t>LATERAL</t>
        </is>
      </c>
      <c r="N653" s="21">
        <f>IF(AND(UPPER($M653)="VIP",UPPER($J653)&lt;&gt;"NO",$F653&lt;&gt;""),"SI","NO")</f>
        <v/>
      </c>
      <c r="O653" s="21">
        <f>IF(UPPER($J653)="SI","🟢",IF(UPPER($J653)="NO","🔴","🟡"))</f>
        <v/>
      </c>
      <c r="P653" s="21" t="inlineStr"/>
    </row>
    <row r="654" ht="18" customHeight="1">
      <c r="A654" s="17">
        <f>IF(COUNTA(C654:K654)=0,"",ROW()-1)</f>
        <v/>
      </c>
      <c r="B654" s="17">
        <f>IF($F654&lt;&gt;"",$A654,"")</f>
        <v/>
      </c>
      <c r="C654" s="13" t="inlineStr">
        <is>
          <t>ASMARTALC</t>
        </is>
      </c>
      <c r="D654" s="13" t="n"/>
      <c r="E654" s="14">
        <f>IF(UPPER($J654)="NO","",$M654)</f>
        <v/>
      </c>
      <c r="F654" s="20" t="inlineStr">
        <is>
          <t>Rojas Acuña, Patricio</t>
        </is>
      </c>
      <c r="G654" s="13" t="inlineStr">
        <is>
          <t>Patricio</t>
        </is>
      </c>
      <c r="H654" s="13" t="inlineStr">
        <is>
          <t>Rojas</t>
        </is>
      </c>
      <c r="I654" s="13" t="inlineStr">
        <is>
          <t>Acuña</t>
        </is>
      </c>
      <c r="J654" s="11" t="inlineStr">
        <is>
          <t>SI</t>
        </is>
      </c>
      <c r="K654" s="13" t="inlineStr">
        <is>
          <t>Sindicato de Empleados. Operador de Producción. Taller de aceros y pintura</t>
        </is>
      </c>
      <c r="L654" s="20" t="n"/>
      <c r="M654" s="21" t="inlineStr">
        <is>
          <t>LATERAL</t>
        </is>
      </c>
      <c r="N654" s="21">
        <f>IF(AND(UPPER($M654)="VIP",UPPER($J654)&lt;&gt;"NO",$F654&lt;&gt;""),"SI","NO")</f>
        <v/>
      </c>
      <c r="O654" s="21">
        <f>IF(UPPER($J654)="SI","🟢",IF(UPPER($J654)="NO","🔴","🟡"))</f>
        <v/>
      </c>
      <c r="P654" s="21" t="inlineStr"/>
    </row>
    <row r="655" ht="18" customHeight="1">
      <c r="A655" s="17">
        <f>IF(COUNTA(C655:K655)=0,"",ROW()-1)</f>
        <v/>
      </c>
      <c r="B655" s="17">
        <f>IF($F655&lt;&gt;"",$A655,"")</f>
        <v/>
      </c>
      <c r="C655" s="37" t="inlineStr">
        <is>
          <t>ASMARTALC</t>
        </is>
      </c>
      <c r="D655" s="37" t="inlineStr">
        <is>
          <t>Suboficial Mayor</t>
        </is>
      </c>
      <c r="E655" s="38">
        <f>IF(UPPER($J655)="NO","",$M655)</f>
        <v/>
      </c>
      <c r="F655" s="20" t="inlineStr">
        <is>
          <t>Cisternas Suarez, Manuel</t>
        </is>
      </c>
      <c r="G655" s="37" t="inlineStr">
        <is>
          <t>Manuel</t>
        </is>
      </c>
      <c r="H655" s="37" t="inlineStr">
        <is>
          <t>Cisternas</t>
        </is>
      </c>
      <c r="I655" s="37" t="inlineStr">
        <is>
          <t>Suarez</t>
        </is>
      </c>
      <c r="J655" s="11" t="inlineStr">
        <is>
          <t>SI</t>
        </is>
      </c>
      <c r="K655" s="37" t="inlineStr">
        <is>
          <t>Condestable Mayor ASMAR T</t>
        </is>
      </c>
      <c r="L655" s="20" t="n"/>
      <c r="M655" s="21" t="inlineStr">
        <is>
          <t>LATERAL</t>
        </is>
      </c>
      <c r="N655" s="21">
        <f>IF(AND(UPPER($M655)="VIP",UPPER($J655)&lt;&gt;"NO",$F655&lt;&gt;""),"SI","NO")</f>
        <v/>
      </c>
      <c r="O655" s="21">
        <f>IF(UPPER($J655)="SI","🟢",IF(UPPER($J655)="NO","🔴","🟡"))</f>
        <v/>
      </c>
      <c r="P655" s="21" t="inlineStr"/>
    </row>
    <row r="656" ht="18" customHeight="1">
      <c r="A656" s="17">
        <f>IF(COUNTA(C656:K656)=0,"",ROW()-1)</f>
        <v/>
      </c>
      <c r="B656" s="17">
        <f>IF($F656&lt;&gt;"",$A656,"")</f>
        <v/>
      </c>
      <c r="C656" s="13" t="inlineStr">
        <is>
          <t>ASMARTALC</t>
        </is>
      </c>
      <c r="D656" s="13" t="n"/>
      <c r="E656" s="14">
        <f>IF(UPPER($J656)="NO","",$M656)</f>
        <v/>
      </c>
      <c r="F656" s="20" t="inlineStr">
        <is>
          <t>Aguayo Bravo, Susana</t>
        </is>
      </c>
      <c r="G656" s="13" t="inlineStr">
        <is>
          <t>Susana</t>
        </is>
      </c>
      <c r="H656" s="13" t="inlineStr">
        <is>
          <t>Aguayo</t>
        </is>
      </c>
      <c r="I656" s="13" t="inlineStr">
        <is>
          <t>Bravo</t>
        </is>
      </c>
      <c r="J656" s="11" t="inlineStr">
        <is>
          <t>SI</t>
        </is>
      </c>
      <c r="K656" s="13" t="inlineStr">
        <is>
          <t>Jefe Sección Almacenamiento</t>
        </is>
      </c>
      <c r="L656" s="20" t="n"/>
      <c r="M656" s="21" t="inlineStr">
        <is>
          <t>LATERAL</t>
        </is>
      </c>
      <c r="N656" s="21">
        <f>IF(AND(UPPER($M656)="VIP",UPPER($J656)&lt;&gt;"NO",$F656&lt;&gt;""),"SI","NO")</f>
        <v/>
      </c>
      <c r="O656" s="21">
        <f>IF(UPPER($J656)="SI","🟢",IF(UPPER($J656)="NO","🔴","🟡"))</f>
        <v/>
      </c>
      <c r="P656" s="21" t="inlineStr"/>
    </row>
    <row r="657" ht="18" customHeight="1">
      <c r="A657" s="17">
        <f>IF(COUNTA(C657:K657)=0,"",ROW()-1)</f>
        <v/>
      </c>
      <c r="B657" s="17">
        <f>IF($F657&lt;&gt;"",$A657,"")</f>
        <v/>
      </c>
      <c r="C657" s="37" t="inlineStr">
        <is>
          <t>ASMARTALC</t>
        </is>
      </c>
      <c r="D657" s="37" t="inlineStr">
        <is>
          <t>Capitán de Corbeta</t>
        </is>
      </c>
      <c r="E657" s="38">
        <f>IF(UPPER($J657)="NO","",$M657)</f>
        <v/>
      </c>
      <c r="F657" s="20" t="inlineStr">
        <is>
          <t>Dominguez Carvajal, Hugo</t>
        </is>
      </c>
      <c r="G657" s="37" t="inlineStr">
        <is>
          <t>Hugo</t>
        </is>
      </c>
      <c r="H657" s="37" t="inlineStr">
        <is>
          <t>Dominguez</t>
        </is>
      </c>
      <c r="I657" s="37" t="inlineStr">
        <is>
          <t>Carvajal</t>
        </is>
      </c>
      <c r="J657" s="11" t="inlineStr">
        <is>
          <t>SI</t>
        </is>
      </c>
      <c r="K657" s="37" t="inlineStr">
        <is>
          <t xml:space="preserve">Jefe de Departamento Integración e Ingeniería de Sistemas </t>
        </is>
      </c>
      <c r="L657" s="20" t="n"/>
      <c r="M657" s="21" t="inlineStr">
        <is>
          <t>LATERAL</t>
        </is>
      </c>
      <c r="N657" s="21">
        <f>IF(AND(UPPER($M657)="VIP",UPPER($J657)&lt;&gt;"NO",$F657&lt;&gt;""),"SI","NO")</f>
        <v/>
      </c>
      <c r="O657" s="21">
        <f>IF(UPPER($J657)="SI","🟢",IF(UPPER($J657)="NO","🔴","🟡"))</f>
        <v/>
      </c>
      <c r="P657" s="21" t="inlineStr"/>
    </row>
    <row r="658" ht="18" customHeight="1">
      <c r="A658" s="17">
        <f>IF(COUNTA(C658:K658)=0,"",ROW()-1)</f>
        <v/>
      </c>
      <c r="B658" s="17">
        <f>IF($F658&lt;&gt;"",$A658,"")</f>
        <v/>
      </c>
      <c r="C658" s="13" t="inlineStr">
        <is>
          <t>ASMARTALC</t>
        </is>
      </c>
      <c r="D658" s="13" t="inlineStr">
        <is>
          <t>Capitán de Corbeta</t>
        </is>
      </c>
      <c r="E658" s="14">
        <f>IF(UPPER($J658)="NO","",$M658)</f>
        <v/>
      </c>
      <c r="F658" s="20" t="inlineStr">
        <is>
          <t>Obando Aguayo, Ricardo</t>
        </is>
      </c>
      <c r="G658" s="13" t="inlineStr">
        <is>
          <t>Ricardo</t>
        </is>
      </c>
      <c r="H658" s="13" t="inlineStr">
        <is>
          <t>Obando</t>
        </is>
      </c>
      <c r="I658" s="13" t="inlineStr">
        <is>
          <t>Aguayo</t>
        </is>
      </c>
      <c r="J658" s="11" t="inlineStr">
        <is>
          <t>SI</t>
        </is>
      </c>
      <c r="K658" s="13" t="inlineStr">
        <is>
          <t>Jefe de Departamento de Sistemas de Ingeniería</t>
        </is>
      </c>
      <c r="L658" s="20" t="n"/>
      <c r="M658" s="21" t="inlineStr">
        <is>
          <t>LATERAL</t>
        </is>
      </c>
      <c r="N658" s="21">
        <f>IF(AND(UPPER($M658)="VIP",UPPER($J658)&lt;&gt;"NO",$F658&lt;&gt;""),"SI","NO")</f>
        <v/>
      </c>
      <c r="O658" s="21">
        <f>IF(UPPER($J658)="SI","🟢",IF(UPPER($J658)="NO","🔴","🟡"))</f>
        <v/>
      </c>
      <c r="P658" s="21" t="inlineStr"/>
    </row>
    <row r="659" ht="18" customHeight="1">
      <c r="A659" s="17">
        <f>IF(COUNTA(C659:K659)=0,"",ROW()-1)</f>
        <v/>
      </c>
      <c r="B659" s="17">
        <f>IF($F659&lt;&gt;"",$A659,"")</f>
        <v/>
      </c>
      <c r="C659" s="37" t="inlineStr">
        <is>
          <t>ASMARTALC</t>
        </is>
      </c>
      <c r="D659" s="37" t="inlineStr">
        <is>
          <t>Capitán de Fragata</t>
        </is>
      </c>
      <c r="E659" s="38">
        <f>IF(UPPER($J659)="NO","",$M659)</f>
        <v/>
      </c>
      <c r="F659" s="20" t="inlineStr">
        <is>
          <t>Benavente Ringele, Juan Pablo</t>
        </is>
      </c>
      <c r="G659" s="37" t="inlineStr">
        <is>
          <t>Juan Pablo</t>
        </is>
      </c>
      <c r="H659" s="37" t="inlineStr">
        <is>
          <t>Benavente</t>
        </is>
      </c>
      <c r="I659" s="37" t="inlineStr">
        <is>
          <t>Ringele</t>
        </is>
      </c>
      <c r="J659" s="11" t="inlineStr">
        <is>
          <t>SI</t>
        </is>
      </c>
      <c r="K659" s="37" t="inlineStr">
        <is>
          <t>Jefe de Departamento Investigación y Desarrollo</t>
        </is>
      </c>
      <c r="L659" s="20" t="n"/>
      <c r="M659" s="21" t="inlineStr">
        <is>
          <t>LATERAL</t>
        </is>
      </c>
      <c r="N659" s="21">
        <f>IF(AND(UPPER($M659)="VIP",UPPER($J659)&lt;&gt;"NO",$F659&lt;&gt;""),"SI","NO")</f>
        <v/>
      </c>
      <c r="O659" s="21">
        <f>IF(UPPER($J659)="SI","🟢",IF(UPPER($J659)="NO","🔴","🟡"))</f>
        <v/>
      </c>
      <c r="P659" s="21" t="inlineStr"/>
    </row>
    <row r="660" ht="18" customHeight="1">
      <c r="A660" s="17">
        <f>IF(COUNTA(C660:K660)=0,"",ROW()-1)</f>
        <v/>
      </c>
      <c r="B660" s="17">
        <f>IF($F660&lt;&gt;"",$A660,"")</f>
        <v/>
      </c>
      <c r="C660" s="13" t="inlineStr">
        <is>
          <t>ASMARTALC</t>
        </is>
      </c>
      <c r="D660" s="13" t="n"/>
      <c r="E660" s="14">
        <f>IF(UPPER($J660)="NO","",$M660)</f>
        <v/>
      </c>
      <c r="F660" s="20" t="inlineStr">
        <is>
          <t>Zapata Machmar, Jorge</t>
        </is>
      </c>
      <c r="G660" s="13" t="inlineStr">
        <is>
          <t>Jorge</t>
        </is>
      </c>
      <c r="H660" s="13" t="inlineStr">
        <is>
          <t>Zapata</t>
        </is>
      </c>
      <c r="I660" s="13" t="inlineStr">
        <is>
          <t>Machmar</t>
        </is>
      </c>
      <c r="J660" s="11" t="inlineStr">
        <is>
          <t>SI</t>
        </is>
      </c>
      <c r="K660" s="13" t="inlineStr">
        <is>
          <t>Jefe de Proyecto Senior CN</t>
        </is>
      </c>
      <c r="L660" s="20" t="n"/>
      <c r="M660" s="21" t="inlineStr">
        <is>
          <t>LATERAL</t>
        </is>
      </c>
      <c r="N660" s="21">
        <f>IF(AND(UPPER($M660)="VIP",UPPER($J660)&lt;&gt;"NO",$F660&lt;&gt;""),"SI","NO")</f>
        <v/>
      </c>
      <c r="O660" s="21">
        <f>IF(UPPER($J660)="SI","🟢",IF(UPPER($J660)="NO","🔴","🟡"))</f>
        <v/>
      </c>
      <c r="P660" s="21" t="inlineStr"/>
    </row>
    <row r="661" ht="18" customHeight="1">
      <c r="A661" s="17">
        <f>IF(COUNTA(C661:K661)=0,"",ROW()-1)</f>
        <v/>
      </c>
      <c r="B661" s="17">
        <f>IF($F661&lt;&gt;"",$A661,"")</f>
        <v/>
      </c>
      <c r="C661" s="37" t="inlineStr">
        <is>
          <t>ASMARTALC</t>
        </is>
      </c>
      <c r="D661" s="37" t="inlineStr">
        <is>
          <t>Teniente Primero</t>
        </is>
      </c>
      <c r="E661" s="38">
        <f>IF(UPPER($J661)="NO","",$M661)</f>
        <v/>
      </c>
      <c r="F661" s="20" t="inlineStr">
        <is>
          <t>Proust Cotton, Andrés</t>
        </is>
      </c>
      <c r="G661" s="37" t="inlineStr">
        <is>
          <t>Andrés</t>
        </is>
      </c>
      <c r="H661" s="37" t="inlineStr">
        <is>
          <t xml:space="preserve">Proust </t>
        </is>
      </c>
      <c r="I661" s="37" t="inlineStr">
        <is>
          <t>Cotton</t>
        </is>
      </c>
      <c r="J661" s="11" t="inlineStr">
        <is>
          <t>SI</t>
        </is>
      </c>
      <c r="K661" s="37" t="inlineStr">
        <is>
          <t>Jefe de Taller de Maquinaria Naval</t>
        </is>
      </c>
      <c r="L661" s="20" t="n"/>
      <c r="M661" s="21" t="inlineStr">
        <is>
          <t>LATERAL</t>
        </is>
      </c>
      <c r="N661" s="21">
        <f>IF(AND(UPPER($M661)="VIP",UPPER($J661)&lt;&gt;"NO",$F661&lt;&gt;""),"SI","NO")</f>
        <v/>
      </c>
      <c r="O661" s="21">
        <f>IF(UPPER($J661)="SI","🟢",IF(UPPER($J661)="NO","🔴","🟡"))</f>
        <v/>
      </c>
      <c r="P661" s="21" t="inlineStr"/>
    </row>
    <row r="662" ht="18" customHeight="1">
      <c r="A662" s="17">
        <f>IF(COUNTA(C662:K662)=0,"",ROW()-1)</f>
        <v/>
      </c>
      <c r="B662" s="17">
        <f>IF($F662&lt;&gt;"",$A662,"")</f>
        <v/>
      </c>
      <c r="C662" s="13" t="inlineStr">
        <is>
          <t>ASMARTALC</t>
        </is>
      </c>
      <c r="D662" s="13" t="inlineStr">
        <is>
          <t>Teniente Primero</t>
        </is>
      </c>
      <c r="E662" s="14">
        <f>IF(UPPER($J662)="NO","",$M662)</f>
        <v/>
      </c>
      <c r="F662" s="20" t="inlineStr">
        <is>
          <t>Peralta Vargas, Ignacio</t>
        </is>
      </c>
      <c r="G662" s="13" t="inlineStr">
        <is>
          <t>Ignacio</t>
        </is>
      </c>
      <c r="H662" s="13" t="inlineStr">
        <is>
          <t>Peralta</t>
        </is>
      </c>
      <c r="I662" s="13" t="inlineStr">
        <is>
          <t>Vargas</t>
        </is>
      </c>
      <c r="J662" s="11" t="inlineStr">
        <is>
          <t>SI</t>
        </is>
      </c>
      <c r="K662" s="13" t="inlineStr">
        <is>
          <t>Jefe de Taller Mecánica de Armamentos</t>
        </is>
      </c>
      <c r="L662" s="20" t="n"/>
      <c r="M662" s="21" t="inlineStr">
        <is>
          <t>LATERAL</t>
        </is>
      </c>
      <c r="N662" s="21">
        <f>IF(AND(UPPER($M662)="VIP",UPPER($J662)&lt;&gt;"NO",$F662&lt;&gt;""),"SI","NO")</f>
        <v/>
      </c>
      <c r="O662" s="21">
        <f>IF(UPPER($J662)="SI","🟢",IF(UPPER($J662)="NO","🔴","🟡"))</f>
        <v/>
      </c>
      <c r="P662" s="21" t="inlineStr"/>
    </row>
    <row r="663" ht="18" customHeight="1">
      <c r="A663" s="17">
        <f>IF(COUNTA(C663:K663)=0,"",ROW()-1)</f>
        <v/>
      </c>
      <c r="B663" s="17">
        <f>IF($F663&lt;&gt;"",$A663,"")</f>
        <v/>
      </c>
      <c r="C663" s="37" t="inlineStr">
        <is>
          <t>ASMARTALC</t>
        </is>
      </c>
      <c r="D663" s="37" t="n"/>
      <c r="E663" s="38">
        <f>IF(UPPER($J663)="NO","",$M663)</f>
        <v/>
      </c>
      <c r="F663" s="20" t="inlineStr">
        <is>
          <t>Rivera Bruna, Santiago</t>
        </is>
      </c>
      <c r="G663" s="37" t="inlineStr">
        <is>
          <t xml:space="preserve">Santiago </t>
        </is>
      </c>
      <c r="H663" s="37" t="inlineStr">
        <is>
          <t>Rivera</t>
        </is>
      </c>
      <c r="I663" s="37" t="inlineStr">
        <is>
          <t>Bruna</t>
        </is>
      </c>
      <c r="J663" s="11" t="inlineStr">
        <is>
          <t>SI</t>
        </is>
      </c>
      <c r="K663" s="37" t="inlineStr">
        <is>
          <t>Jefe Depto Servicios</t>
        </is>
      </c>
      <c r="L663" s="20" t="n"/>
      <c r="M663" s="21" t="inlineStr">
        <is>
          <t>LATERAL</t>
        </is>
      </c>
      <c r="N663" s="21">
        <f>IF(AND(UPPER($M663)="VIP",UPPER($J663)&lt;&gt;"NO",$F663&lt;&gt;""),"SI","NO")</f>
        <v/>
      </c>
      <c r="O663" s="21">
        <f>IF(UPPER($J663)="SI","🟢",IF(UPPER($J663)="NO","🔴","🟡"))</f>
        <v/>
      </c>
      <c r="P663" s="21" t="inlineStr"/>
    </row>
    <row r="664" ht="18" customHeight="1">
      <c r="A664" s="17">
        <f>IF(COUNTA(C664:K664)=0,"",ROW()-1)</f>
        <v/>
      </c>
      <c r="B664" s="17">
        <f>IF($F664&lt;&gt;"",$A664,"")</f>
        <v/>
      </c>
      <c r="C664" s="13" t="inlineStr">
        <is>
          <t>ASMARTALC</t>
        </is>
      </c>
      <c r="D664" s="13" t="n"/>
      <c r="E664" s="14">
        <f>IF(UPPER($J664)="NO","",$M664)</f>
        <v/>
      </c>
      <c r="F664" s="20" t="inlineStr">
        <is>
          <t>De Barbieri Boero, Gianfranco</t>
        </is>
      </c>
      <c r="G664" s="13" t="inlineStr">
        <is>
          <t>Gianfranco</t>
        </is>
      </c>
      <c r="H664" s="13" t="inlineStr">
        <is>
          <t>De Barbieri</t>
        </is>
      </c>
      <c r="I664" s="13" t="inlineStr">
        <is>
          <t>Boero</t>
        </is>
      </c>
      <c r="J664" s="11" t="inlineStr">
        <is>
          <t>SI</t>
        </is>
      </c>
      <c r="K664" s="13" t="inlineStr">
        <is>
          <t>Jefe Depto. Abastecimiento</t>
        </is>
      </c>
      <c r="L664" s="20" t="n"/>
      <c r="M664" s="21" t="inlineStr">
        <is>
          <t>LATERAL</t>
        </is>
      </c>
      <c r="N664" s="21">
        <f>IF(AND(UPPER($M664)="VIP",UPPER($J664)&lt;&gt;"NO",$F664&lt;&gt;""),"SI","NO")</f>
        <v/>
      </c>
      <c r="O664" s="21">
        <f>IF(UPPER($J664)="SI","🟢",IF(UPPER($J664)="NO","🔴","🟡"))</f>
        <v/>
      </c>
      <c r="P664" s="21" t="inlineStr"/>
    </row>
    <row r="665" ht="18" customHeight="1">
      <c r="A665" s="17">
        <f>IF(COUNTA(C665:K665)=0,"",ROW()-1)</f>
        <v/>
      </c>
      <c r="B665" s="17">
        <f>IF($F665&lt;&gt;"",$A665,"")</f>
        <v/>
      </c>
      <c r="C665" s="37" t="inlineStr">
        <is>
          <t>ASMARTALC</t>
        </is>
      </c>
      <c r="D665" s="37" t="n"/>
      <c r="E665" s="38">
        <f>IF(UPPER($J665)="NO","",$M665)</f>
        <v/>
      </c>
      <c r="F665" s="20" t="inlineStr">
        <is>
          <t>Momberg Rivas, Gunther</t>
        </is>
      </c>
      <c r="G665" s="37" t="inlineStr">
        <is>
          <t>Gunther</t>
        </is>
      </c>
      <c r="H665" s="37" t="inlineStr">
        <is>
          <t>Momberg</t>
        </is>
      </c>
      <c r="I665" s="37" t="inlineStr">
        <is>
          <t>Rivas</t>
        </is>
      </c>
      <c r="J665" s="11" t="inlineStr">
        <is>
          <t>SI</t>
        </is>
      </c>
      <c r="K665" s="37" t="inlineStr">
        <is>
          <t>Jefe Depto. Asesoría Legal</t>
        </is>
      </c>
      <c r="L665" s="20" t="n"/>
      <c r="M665" s="21" t="inlineStr">
        <is>
          <t>LATERAL</t>
        </is>
      </c>
      <c r="N665" s="21">
        <f>IF(AND(UPPER($M665)="VIP",UPPER($J665)&lt;&gt;"NO",$F665&lt;&gt;""),"SI","NO")</f>
        <v/>
      </c>
      <c r="O665" s="21">
        <f>IF(UPPER($J665)="SI","🟢",IF(UPPER($J665)="NO","🔴","🟡"))</f>
        <v/>
      </c>
      <c r="P665" s="21" t="inlineStr"/>
    </row>
    <row r="666" ht="18" customHeight="1">
      <c r="A666" s="17">
        <f>IF(COUNTA(C666:K666)=0,"",ROW()-1)</f>
        <v/>
      </c>
      <c r="B666" s="17">
        <f>IF($F666&lt;&gt;"",$A666,"")</f>
        <v/>
      </c>
      <c r="C666" s="13" t="inlineStr">
        <is>
          <t>ASMARTALC</t>
        </is>
      </c>
      <c r="D666" s="13" t="n"/>
      <c r="E666" s="14">
        <f>IF(UPPER($J666)="NO","",$M666)</f>
        <v/>
      </c>
      <c r="F666" s="20" t="inlineStr">
        <is>
          <t>Alvarez Flores, Carlos</t>
        </is>
      </c>
      <c r="G666" s="13" t="inlineStr">
        <is>
          <t xml:space="preserve">Carlos </t>
        </is>
      </c>
      <c r="H666" s="13" t="inlineStr">
        <is>
          <t>Alvarez</t>
        </is>
      </c>
      <c r="I666" s="13" t="inlineStr">
        <is>
          <t xml:space="preserve">Flores </t>
        </is>
      </c>
      <c r="J666" s="16" t="inlineStr">
        <is>
          <t>NO</t>
        </is>
      </c>
      <c r="K666" s="13" t="inlineStr">
        <is>
          <t>Jefe Depto. Contabilidad</t>
        </is>
      </c>
      <c r="L666" s="20" t="n"/>
      <c r="M666" s="21" t="inlineStr">
        <is>
          <t>LATERAL</t>
        </is>
      </c>
      <c r="N666" s="21">
        <f>IF(AND(UPPER($M666)="VIP",UPPER($J666)&lt;&gt;"NO",$F666&lt;&gt;""),"SI","NO")</f>
        <v/>
      </c>
      <c r="O666" s="21">
        <f>IF(UPPER($J666)="SI","🟢",IF(UPPER($J666)="NO","🔴","🟡"))</f>
        <v/>
      </c>
      <c r="P666" s="21" t="inlineStr"/>
    </row>
    <row r="667" ht="18" customHeight="1">
      <c r="A667" s="17">
        <f>IF(COUNTA(C667:K667)=0,"",ROW()-1)</f>
        <v/>
      </c>
      <c r="B667" s="17">
        <f>IF($F667&lt;&gt;"",$A667,"")</f>
        <v/>
      </c>
      <c r="C667" s="37" t="inlineStr">
        <is>
          <t>ASMARTALC</t>
        </is>
      </c>
      <c r="D667" s="37" t="n"/>
      <c r="E667" s="38">
        <f>IF(UPPER($J667)="NO","",$M667)</f>
        <v/>
      </c>
      <c r="F667" s="20" t="inlineStr">
        <is>
          <t>Ulloa González, Jhony</t>
        </is>
      </c>
      <c r="G667" s="37" t="inlineStr">
        <is>
          <t>Jhony</t>
        </is>
      </c>
      <c r="H667" s="37" t="inlineStr">
        <is>
          <t>Ulloa</t>
        </is>
      </c>
      <c r="I667" s="37" t="inlineStr">
        <is>
          <t>González</t>
        </is>
      </c>
      <c r="J667" s="11" t="inlineStr">
        <is>
          <t>SI</t>
        </is>
      </c>
      <c r="K667" s="37" t="inlineStr">
        <is>
          <t>Jefe Depto. Diseño C.N.</t>
        </is>
      </c>
      <c r="L667" s="20" t="n"/>
      <c r="M667" s="21" t="inlineStr">
        <is>
          <t>LATERAL</t>
        </is>
      </c>
      <c r="N667" s="21">
        <f>IF(AND(UPPER($M667)="VIP",UPPER($J667)&lt;&gt;"NO",$F667&lt;&gt;""),"SI","NO")</f>
        <v/>
      </c>
      <c r="O667" s="21">
        <f>IF(UPPER($J667)="SI","🟢",IF(UPPER($J667)="NO","🔴","🟡"))</f>
        <v/>
      </c>
      <c r="P667" s="21" t="inlineStr"/>
    </row>
    <row r="668" ht="18" customHeight="1">
      <c r="A668" s="17">
        <f>IF(COUNTA(C668:K668)=0,"",ROW()-1)</f>
        <v/>
      </c>
      <c r="B668" s="17">
        <f>IF($F668&lt;&gt;"",$A668,"")</f>
        <v/>
      </c>
      <c r="C668" s="13" t="inlineStr">
        <is>
          <t>ASMARTALC</t>
        </is>
      </c>
      <c r="D668" s="13" t="n"/>
      <c r="E668" s="14">
        <f>IF(UPPER($J668)="NO","",$M668)</f>
        <v/>
      </c>
      <c r="F668" s="20" t="inlineStr">
        <is>
          <t>Navarrete Yáñez, Jorge</t>
        </is>
      </c>
      <c r="G668" s="13" t="inlineStr">
        <is>
          <t>Jorge</t>
        </is>
      </c>
      <c r="H668" s="13" t="inlineStr">
        <is>
          <t>Navarrete</t>
        </is>
      </c>
      <c r="I668" s="13" t="inlineStr">
        <is>
          <t xml:space="preserve">Yáñez </t>
        </is>
      </c>
      <c r="J668" s="11" t="inlineStr">
        <is>
          <t>SI</t>
        </is>
      </c>
      <c r="K668" s="13" t="inlineStr">
        <is>
          <t>Jefe Depto. Mantención</t>
        </is>
      </c>
      <c r="L668" s="20" t="n"/>
      <c r="M668" s="21" t="inlineStr">
        <is>
          <t>LATERAL</t>
        </is>
      </c>
      <c r="N668" s="21">
        <f>IF(AND(UPPER($M668)="VIP",UPPER($J668)&lt;&gt;"NO",$F668&lt;&gt;""),"SI","NO")</f>
        <v/>
      </c>
      <c r="O668" s="21">
        <f>IF(UPPER($J668)="SI","🟢",IF(UPPER($J668)="NO","🔴","🟡"))</f>
        <v/>
      </c>
      <c r="P668" s="21" t="inlineStr"/>
    </row>
    <row r="669" ht="18" customHeight="1">
      <c r="A669" s="17">
        <f>IF(COUNTA(C669:K669)=0,"",ROW()-1)</f>
        <v/>
      </c>
      <c r="B669" s="17">
        <f>IF($F669&lt;&gt;"",$A669,"")</f>
        <v/>
      </c>
      <c r="C669" s="37" t="inlineStr">
        <is>
          <t>ASMARTALC</t>
        </is>
      </c>
      <c r="D669" s="37" t="n"/>
      <c r="E669" s="38">
        <f>IF(UPPER($J669)="NO","",$M669)</f>
        <v/>
      </c>
      <c r="F669" s="20" t="inlineStr">
        <is>
          <t>Silva Henríquez, Marina</t>
        </is>
      </c>
      <c r="G669" s="37" t="inlineStr">
        <is>
          <t>Marina</t>
        </is>
      </c>
      <c r="H669" s="37" t="inlineStr">
        <is>
          <t>Silva</t>
        </is>
      </c>
      <c r="I669" s="37" t="inlineStr">
        <is>
          <t>Henríquez</t>
        </is>
      </c>
      <c r="J669" s="11" t="inlineStr">
        <is>
          <t>SI</t>
        </is>
      </c>
      <c r="K669" s="37" t="inlineStr">
        <is>
          <t>Jefe Depto. Personas</t>
        </is>
      </c>
      <c r="L669" s="20" t="n"/>
      <c r="M669" s="21" t="inlineStr">
        <is>
          <t>LATERAL</t>
        </is>
      </c>
      <c r="N669" s="21">
        <f>IF(AND(UPPER($M669)="VIP",UPPER($J669)&lt;&gt;"NO",$F669&lt;&gt;""),"SI","NO")</f>
        <v/>
      </c>
      <c r="O669" s="21">
        <f>IF(UPPER($J669)="SI","🟢",IF(UPPER($J669)="NO","🔴","🟡"))</f>
        <v/>
      </c>
      <c r="P669" s="21" t="inlineStr"/>
    </row>
    <row r="670" ht="18" customHeight="1">
      <c r="A670" s="17">
        <f>IF(COUNTA(C670:K670)=0,"",ROW()-1)</f>
        <v/>
      </c>
      <c r="B670" s="17">
        <f>IF($F670&lt;&gt;"",$A670,"")</f>
        <v/>
      </c>
      <c r="C670" s="13" t="inlineStr">
        <is>
          <t>ASMARTALC</t>
        </is>
      </c>
      <c r="D670" s="13" t="n"/>
      <c r="E670" s="14">
        <f>IF(UPPER($J670)="NO","",$M670)</f>
        <v/>
      </c>
      <c r="F670" s="20" t="inlineStr">
        <is>
          <t>Moraga Zambrano, Mario</t>
        </is>
      </c>
      <c r="G670" s="13" t="inlineStr">
        <is>
          <t>Mario</t>
        </is>
      </c>
      <c r="H670" s="13" t="inlineStr">
        <is>
          <t>Moraga</t>
        </is>
      </c>
      <c r="I670" s="13" t="inlineStr">
        <is>
          <t>Zambrano</t>
        </is>
      </c>
      <c r="J670" s="11" t="inlineStr">
        <is>
          <t>SI</t>
        </is>
      </c>
      <c r="K670" s="13" t="inlineStr">
        <is>
          <t>Jefe Depto. Planificación de Reparaciones</t>
        </is>
      </c>
      <c r="L670" s="20" t="n"/>
      <c r="M670" s="21" t="inlineStr">
        <is>
          <t>LATERAL</t>
        </is>
      </c>
      <c r="N670" s="21">
        <f>IF(AND(UPPER($M670)="VIP",UPPER($J670)&lt;&gt;"NO",$F670&lt;&gt;""),"SI","NO")</f>
        <v/>
      </c>
      <c r="O670" s="21">
        <f>IF(UPPER($J670)="SI","🟢",IF(UPPER($J670)="NO","🔴","🟡"))</f>
        <v/>
      </c>
      <c r="P670" s="21" t="inlineStr"/>
    </row>
    <row r="671" ht="18" customHeight="1">
      <c r="A671" s="17">
        <f>IF(COUNTA(C671:K671)=0,"",ROW()-1)</f>
        <v/>
      </c>
      <c r="B671" s="17">
        <f>IF($F671&lt;&gt;"",$A671,"")</f>
        <v/>
      </c>
      <c r="C671" s="37" t="inlineStr">
        <is>
          <t>ASMARTALC</t>
        </is>
      </c>
      <c r="D671" s="37" t="n"/>
      <c r="E671" s="38">
        <f>IF(UPPER($J671)="NO","",$M671)</f>
        <v/>
      </c>
      <c r="F671" s="20" t="inlineStr">
        <is>
          <t>Toro Yagui, Gustavo</t>
        </is>
      </c>
      <c r="G671" s="37" t="inlineStr">
        <is>
          <t>Gustavo</t>
        </is>
      </c>
      <c r="H671" s="37" t="inlineStr">
        <is>
          <t>Toro</t>
        </is>
      </c>
      <c r="I671" s="37" t="inlineStr">
        <is>
          <t>Yagui</t>
        </is>
      </c>
      <c r="J671" s="11" t="inlineStr">
        <is>
          <t>SI</t>
        </is>
      </c>
      <c r="K671" s="37" t="inlineStr">
        <is>
          <t>Jefe Depto. Planificación y Control de Gestión de CN</t>
        </is>
      </c>
      <c r="L671" s="20" t="n"/>
      <c r="M671" s="21" t="inlineStr">
        <is>
          <t>LATERAL</t>
        </is>
      </c>
      <c r="N671" s="21">
        <f>IF(AND(UPPER($M671)="VIP",UPPER($J671)&lt;&gt;"NO",$F671&lt;&gt;""),"SI","NO")</f>
        <v/>
      </c>
      <c r="O671" s="21">
        <f>IF(UPPER($J671)="SI","🟢",IF(UPPER($J671)="NO","🔴","🟡"))</f>
        <v/>
      </c>
      <c r="P671" s="21" t="inlineStr"/>
    </row>
    <row r="672" ht="18" customHeight="1">
      <c r="A672" s="17">
        <f>IF(COUNTA(C672:K672)=0,"",ROW()-1)</f>
        <v/>
      </c>
      <c r="B672" s="17">
        <f>IF($F672&lt;&gt;"",$A672,"")</f>
        <v/>
      </c>
      <c r="C672" s="13" t="inlineStr">
        <is>
          <t>ASMARTALC</t>
        </is>
      </c>
      <c r="D672" s="13" t="n"/>
      <c r="E672" s="14">
        <f>IF(UPPER($J672)="NO","",$M672)</f>
        <v/>
      </c>
      <c r="F672" s="20" t="inlineStr">
        <is>
          <t>Parra Vera, Gabriel</t>
        </is>
      </c>
      <c r="G672" s="13" t="inlineStr">
        <is>
          <t>Gabriel</t>
        </is>
      </c>
      <c r="H672" s="13" t="inlineStr">
        <is>
          <t>Parra</t>
        </is>
      </c>
      <c r="I672" s="13" t="inlineStr">
        <is>
          <t>Vera</t>
        </is>
      </c>
      <c r="J672" s="11" t="inlineStr">
        <is>
          <t>SI</t>
        </is>
      </c>
      <c r="K672" s="13" t="inlineStr">
        <is>
          <t>Jefe Depto. Producción C.N.</t>
        </is>
      </c>
      <c r="L672" s="20" t="n"/>
      <c r="M672" s="21" t="inlineStr">
        <is>
          <t>LATERAL</t>
        </is>
      </c>
      <c r="N672" s="21">
        <f>IF(AND(UPPER($M672)="VIP",UPPER($J672)&lt;&gt;"NO",$F672&lt;&gt;""),"SI","NO")</f>
        <v/>
      </c>
      <c r="O672" s="21">
        <f>IF(UPPER($J672)="SI","🟢",IF(UPPER($J672)="NO","🔴","🟡"))</f>
        <v/>
      </c>
      <c r="P672" s="21" t="inlineStr"/>
    </row>
    <row r="673" ht="18" customHeight="1">
      <c r="A673" s="17">
        <f>IF(COUNTA(C673:K673)=0,"",ROW()-1)</f>
        <v/>
      </c>
      <c r="B673" s="17">
        <f>IF($F673&lt;&gt;"",$A673,"")</f>
        <v/>
      </c>
      <c r="C673" s="37" t="inlineStr">
        <is>
          <t>ASMARTALC</t>
        </is>
      </c>
      <c r="D673" s="37" t="n"/>
      <c r="E673" s="38">
        <f>IF(UPPER($J673)="NO","",$M673)</f>
        <v/>
      </c>
      <c r="F673" s="20" t="inlineStr">
        <is>
          <t>Huerta Castillo, Edgardo</t>
        </is>
      </c>
      <c r="G673" s="37" t="inlineStr">
        <is>
          <t xml:space="preserve">Edgardo </t>
        </is>
      </c>
      <c r="H673" s="37" t="inlineStr">
        <is>
          <t>Huerta</t>
        </is>
      </c>
      <c r="I673" s="37" t="inlineStr">
        <is>
          <t>Castillo</t>
        </is>
      </c>
      <c r="J673" s="11" t="inlineStr">
        <is>
          <t>SI</t>
        </is>
      </c>
      <c r="K673" s="37" t="inlineStr">
        <is>
          <t>Jefe Depto. Seguridad, Salud Ocupacional y Medio Ambiente</t>
        </is>
      </c>
      <c r="L673" s="20" t="n"/>
      <c r="M673" s="21" t="inlineStr">
        <is>
          <t>LATERAL</t>
        </is>
      </c>
      <c r="N673" s="21">
        <f>IF(AND(UPPER($M673)="VIP",UPPER($J673)&lt;&gt;"NO",$F673&lt;&gt;""),"SI","NO")</f>
        <v/>
      </c>
      <c r="O673" s="21">
        <f>IF(UPPER($J673)="SI","🟢",IF(UPPER($J673)="NO","🔴","🟡"))</f>
        <v/>
      </c>
      <c r="P673" s="21" t="inlineStr"/>
    </row>
    <row r="674" ht="18" customHeight="1">
      <c r="A674" s="17">
        <f>IF(COUNTA(C674:K674)=0,"",ROW()-1)</f>
        <v/>
      </c>
      <c r="B674" s="17">
        <f>IF($F674&lt;&gt;"",$A674,"")</f>
        <v/>
      </c>
      <c r="C674" s="13" t="inlineStr">
        <is>
          <t>ASMARTALC</t>
        </is>
      </c>
      <c r="D674" s="13" t="n"/>
      <c r="E674" s="14">
        <f>IF(UPPER($J674)="NO","",$M674)</f>
        <v/>
      </c>
      <c r="F674" s="20" t="inlineStr">
        <is>
          <t>Avendaño Valenzuela, Edison</t>
        </is>
      </c>
      <c r="G674" s="13" t="inlineStr">
        <is>
          <t>Edison</t>
        </is>
      </c>
      <c r="H674" s="13" t="inlineStr">
        <is>
          <t>Avendaño</t>
        </is>
      </c>
      <c r="I674" s="13" t="inlineStr">
        <is>
          <t>Valenzuela</t>
        </is>
      </c>
      <c r="J674" s="11" t="inlineStr">
        <is>
          <t>SI</t>
        </is>
      </c>
      <c r="K674" s="13" t="inlineStr">
        <is>
          <t>Jefe Depto. Subcontratos Suplente</t>
        </is>
      </c>
      <c r="L674" s="20" t="n"/>
      <c r="M674" s="21" t="inlineStr">
        <is>
          <t>LATERAL</t>
        </is>
      </c>
      <c r="N674" s="21">
        <f>IF(AND(UPPER($M674)="VIP",UPPER($J674)&lt;&gt;"NO",$F674&lt;&gt;""),"SI","NO")</f>
        <v/>
      </c>
      <c r="O674" s="21">
        <f>IF(UPPER($J674)="SI","🟢",IF(UPPER($J674)="NO","🔴","🟡"))</f>
        <v/>
      </c>
      <c r="P674" s="21" t="inlineStr"/>
    </row>
    <row r="675" ht="18" customHeight="1">
      <c r="A675" s="17">
        <f>IF(COUNTA(C675:K675)=0,"",ROW()-1)</f>
        <v/>
      </c>
      <c r="B675" s="17">
        <f>IF($F675&lt;&gt;"",$A675,"")</f>
        <v/>
      </c>
      <c r="C675" s="37" t="inlineStr">
        <is>
          <t>ASMARTALC</t>
        </is>
      </c>
      <c r="D675" s="37" t="inlineStr">
        <is>
          <t>Capitán de Corbeta</t>
        </is>
      </c>
      <c r="E675" s="38">
        <f>IF(UPPER($J675)="NO","",$M675)</f>
        <v/>
      </c>
      <c r="F675" s="20" t="inlineStr">
        <is>
          <t>López Soto, Sebastián</t>
        </is>
      </c>
      <c r="G675" s="37" t="inlineStr">
        <is>
          <t>Sebastián</t>
        </is>
      </c>
      <c r="H675" s="37" t="inlineStr">
        <is>
          <t>López</t>
        </is>
      </c>
      <c r="I675" s="37" t="inlineStr">
        <is>
          <t>Soto</t>
        </is>
      </c>
      <c r="J675" s="11" t="inlineStr">
        <is>
          <t>SI</t>
        </is>
      </c>
      <c r="K675" s="37" t="inlineStr">
        <is>
          <t>Jefe Proyecto C.N.</t>
        </is>
      </c>
      <c r="L675" s="20" t="n"/>
      <c r="M675" s="21" t="inlineStr">
        <is>
          <t>LATERAL</t>
        </is>
      </c>
      <c r="N675" s="21">
        <f>IF(AND(UPPER($M675)="VIP",UPPER($J675)&lt;&gt;"NO",$F675&lt;&gt;""),"SI","NO")</f>
        <v/>
      </c>
      <c r="O675" s="21">
        <f>IF(UPPER($J675)="SI","🟢",IF(UPPER($J675)="NO","🔴","🟡"))</f>
        <v/>
      </c>
      <c r="P675" s="21" t="inlineStr"/>
    </row>
    <row r="676" ht="18" customHeight="1">
      <c r="A676" s="17">
        <f>IF(COUNTA(C676:K676)=0,"",ROW()-1)</f>
        <v/>
      </c>
      <c r="B676" s="17">
        <f>IF($F676&lt;&gt;"",$A676,"")</f>
        <v/>
      </c>
      <c r="C676" s="13" t="inlineStr">
        <is>
          <t>ASMARTALC</t>
        </is>
      </c>
      <c r="D676" s="13" t="n"/>
      <c r="E676" s="14">
        <f>IF(UPPER($J676)="NO","",$M676)</f>
        <v/>
      </c>
      <c r="F676" s="20" t="inlineStr">
        <is>
          <t>Pereira Reyes, Guido</t>
        </is>
      </c>
      <c r="G676" s="13" t="inlineStr">
        <is>
          <t>Guido</t>
        </is>
      </c>
      <c r="H676" s="13" t="inlineStr">
        <is>
          <t>Pereira</t>
        </is>
      </c>
      <c r="I676" s="13" t="inlineStr">
        <is>
          <t>Reyes</t>
        </is>
      </c>
      <c r="J676" s="11" t="inlineStr">
        <is>
          <t>SI</t>
        </is>
      </c>
      <c r="K676" s="13" t="inlineStr">
        <is>
          <t>Jefe Taller Aceros C.N.</t>
        </is>
      </c>
      <c r="L676" s="20" t="n"/>
      <c r="M676" s="21" t="inlineStr">
        <is>
          <t>LATERAL</t>
        </is>
      </c>
      <c r="N676" s="21">
        <f>IF(AND(UPPER($M676)="VIP",UPPER($J676)&lt;&gt;"NO",$F676&lt;&gt;""),"SI","NO")</f>
        <v/>
      </c>
      <c r="O676" s="21">
        <f>IF(UPPER($J676)="SI","🟢",IF(UPPER($J676)="NO","🔴","🟡"))</f>
        <v/>
      </c>
      <c r="P676" s="21" t="inlineStr"/>
    </row>
    <row r="677" ht="18" customHeight="1">
      <c r="A677" s="17">
        <f>IF(COUNTA(C677:K677)=0,"",ROW()-1)</f>
        <v/>
      </c>
      <c r="B677" s="17">
        <f>IF($F677&lt;&gt;"",$A677,"")</f>
        <v/>
      </c>
      <c r="C677" s="37" t="inlineStr">
        <is>
          <t>ASMARTALC</t>
        </is>
      </c>
      <c r="D677" s="37" t="n"/>
      <c r="E677" s="38">
        <f>IF(UPPER($J677)="NO","",$M677)</f>
        <v/>
      </c>
      <c r="F677" s="20" t="inlineStr">
        <is>
          <t>Maldonado Marín, Mario</t>
        </is>
      </c>
      <c r="G677" s="37" t="inlineStr">
        <is>
          <t>Mario</t>
        </is>
      </c>
      <c r="H677" s="37" t="inlineStr">
        <is>
          <t>Maldonado</t>
        </is>
      </c>
      <c r="I677" s="37" t="inlineStr">
        <is>
          <t>Marín</t>
        </is>
      </c>
      <c r="J677" s="11" t="inlineStr">
        <is>
          <t>SI</t>
        </is>
      </c>
      <c r="K677" s="37" t="inlineStr">
        <is>
          <t>Jefe Taller Calderas y Cañerías</t>
        </is>
      </c>
      <c r="L677" s="20" t="n"/>
      <c r="M677" s="21" t="inlineStr">
        <is>
          <t>LATERAL</t>
        </is>
      </c>
      <c r="N677" s="21">
        <f>IF(AND(UPPER($M677)="VIP",UPPER($J677)&lt;&gt;"NO",$F677&lt;&gt;""),"SI","NO")</f>
        <v/>
      </c>
      <c r="O677" s="21">
        <f>IF(UPPER($J677)="SI","🟢",IF(UPPER($J677)="NO","🔴","🟡"))</f>
        <v/>
      </c>
      <c r="P677" s="21" t="inlineStr"/>
    </row>
    <row r="678" ht="18" customHeight="1">
      <c r="A678" s="17">
        <f>IF(COUNTA(C678:K678)=0,"",ROW()-1)</f>
        <v/>
      </c>
      <c r="B678" s="17">
        <f>IF($F678&lt;&gt;"",$A678,"")</f>
        <v/>
      </c>
      <c r="C678" s="13" t="inlineStr">
        <is>
          <t>ASMARTALC</t>
        </is>
      </c>
      <c r="D678" s="13" t="n"/>
      <c r="E678" s="14">
        <f>IF(UPPER($J678)="NO","",$M678)</f>
        <v/>
      </c>
      <c r="F678" s="20" t="inlineStr">
        <is>
          <t>Burboa Caamaño, Víctor</t>
        </is>
      </c>
      <c r="G678" s="13" t="inlineStr">
        <is>
          <t>Víctor</t>
        </is>
      </c>
      <c r="H678" s="13" t="inlineStr">
        <is>
          <t>Burboa</t>
        </is>
      </c>
      <c r="I678" s="13" t="inlineStr">
        <is>
          <t>Caamaño</t>
        </is>
      </c>
      <c r="J678" s="11" t="inlineStr">
        <is>
          <t>SI</t>
        </is>
      </c>
      <c r="K678" s="13" t="inlineStr">
        <is>
          <t>Jefe Taller Cañerías y Estructuras Menores</t>
        </is>
      </c>
      <c r="L678" s="20" t="n"/>
      <c r="M678" s="21" t="inlineStr">
        <is>
          <t>LATERAL</t>
        </is>
      </c>
      <c r="N678" s="21">
        <f>IF(AND(UPPER($M678)="VIP",UPPER($J678)&lt;&gt;"NO",$F678&lt;&gt;""),"SI","NO")</f>
        <v/>
      </c>
      <c r="O678" s="21">
        <f>IF(UPPER($J678)="SI","🟢",IF(UPPER($J678)="NO","🔴","🟡"))</f>
        <v/>
      </c>
      <c r="P678" s="21" t="inlineStr"/>
    </row>
    <row r="679" ht="18" customHeight="1">
      <c r="A679" s="17">
        <f>IF(COUNTA(C679:K679)=0,"",ROW()-1)</f>
        <v/>
      </c>
      <c r="B679" s="17">
        <f>IF($F679&lt;&gt;"",$A679,"")</f>
        <v/>
      </c>
      <c r="C679" s="37" t="inlineStr">
        <is>
          <t>ASMARTALC</t>
        </is>
      </c>
      <c r="D679" s="37" t="n"/>
      <c r="E679" s="38">
        <f>IF(UPPER($J679)="NO","",$M679)</f>
        <v/>
      </c>
      <c r="F679" s="20" t="inlineStr">
        <is>
          <t>Saez Carrasco, Nelson</t>
        </is>
      </c>
      <c r="G679" s="37" t="inlineStr">
        <is>
          <t>Nelson</t>
        </is>
      </c>
      <c r="H679" s="37" t="inlineStr">
        <is>
          <t>Saez</t>
        </is>
      </c>
      <c r="I679" s="37" t="inlineStr">
        <is>
          <t>Carrasco</t>
        </is>
      </c>
      <c r="J679" s="11" t="inlineStr">
        <is>
          <t>SI</t>
        </is>
      </c>
      <c r="K679" s="37" t="inlineStr">
        <is>
          <t>Jefe Taller Electricidad</t>
        </is>
      </c>
      <c r="L679" s="20" t="n"/>
      <c r="M679" s="21" t="inlineStr">
        <is>
          <t>LATERAL</t>
        </is>
      </c>
      <c r="N679" s="21">
        <f>IF(AND(UPPER($M679)="VIP",UPPER($J679)&lt;&gt;"NO",$F679&lt;&gt;""),"SI","NO")</f>
        <v/>
      </c>
      <c r="O679" s="21">
        <f>IF(UPPER($J679)="SI","🟢",IF(UPPER($J679)="NO","🔴","🟡"))</f>
        <v/>
      </c>
      <c r="P679" s="21" t="inlineStr"/>
    </row>
    <row r="680" ht="18" customHeight="1">
      <c r="A680" s="17">
        <f>IF(COUNTA(C680:K680)=0,"",ROW()-1)</f>
        <v/>
      </c>
      <c r="B680" s="17">
        <f>IF($F680&lt;&gt;"",$A680,"")</f>
        <v/>
      </c>
      <c r="C680" s="13" t="inlineStr">
        <is>
          <t>ASMARTALC</t>
        </is>
      </c>
      <c r="D680" s="13" t="n"/>
      <c r="E680" s="14">
        <f>IF(UPPER($J680)="NO","",$M680)</f>
        <v/>
      </c>
      <c r="F680" s="20" t="inlineStr">
        <is>
          <t>Figueroa Moraga, Carlos</t>
        </is>
      </c>
      <c r="G680" s="13" t="inlineStr">
        <is>
          <t xml:space="preserve">Carlos </t>
        </is>
      </c>
      <c r="H680" s="13" t="inlineStr">
        <is>
          <t>Figueroa</t>
        </is>
      </c>
      <c r="I680" s="13" t="inlineStr">
        <is>
          <t>Moraga</t>
        </is>
      </c>
      <c r="J680" s="11" t="inlineStr">
        <is>
          <t>SI</t>
        </is>
      </c>
      <c r="K680" s="13" t="inlineStr">
        <is>
          <t>Jefe Taller Electrónica</t>
        </is>
      </c>
      <c r="L680" s="20" t="n"/>
      <c r="M680" s="21" t="inlineStr">
        <is>
          <t>LATERAL</t>
        </is>
      </c>
      <c r="N680" s="21">
        <f>IF(AND(UPPER($M680)="VIP",UPPER($J680)&lt;&gt;"NO",$F680&lt;&gt;""),"SI","NO")</f>
        <v/>
      </c>
      <c r="O680" s="21">
        <f>IF(UPPER($J680)="SI","🟢",IF(UPPER($J680)="NO","🔴","🟡"))</f>
        <v/>
      </c>
      <c r="P680" s="21" t="inlineStr"/>
    </row>
    <row r="681" ht="18" customHeight="1">
      <c r="A681" s="17">
        <f>IF(COUNTA(C681:K681)=0,"",ROW()-1)</f>
        <v/>
      </c>
      <c r="B681" s="17">
        <f>IF($F681&lt;&gt;"",$A681,"")</f>
        <v/>
      </c>
      <c r="C681" s="37" t="inlineStr">
        <is>
          <t>ASMARTALC</t>
        </is>
      </c>
      <c r="D681" s="37" t="n"/>
      <c r="E681" s="38">
        <f>IF(UPPER($J681)="NO","",$M681)</f>
        <v/>
      </c>
      <c r="F681" s="20" t="inlineStr">
        <is>
          <t>Pérez Escobar, Daniel</t>
        </is>
      </c>
      <c r="G681" s="37" t="inlineStr">
        <is>
          <t>Daniel</t>
        </is>
      </c>
      <c r="H681" s="37" t="inlineStr">
        <is>
          <t>Pérez</t>
        </is>
      </c>
      <c r="I681" s="37" t="inlineStr">
        <is>
          <t>Escobar</t>
        </is>
      </c>
      <c r="J681" s="11" t="inlineStr">
        <is>
          <t>SI</t>
        </is>
      </c>
      <c r="K681" s="37" t="inlineStr">
        <is>
          <t>Jefe Taller Estructuras</t>
        </is>
      </c>
      <c r="L681" s="20" t="n"/>
      <c r="M681" s="21" t="inlineStr">
        <is>
          <t>LATERAL</t>
        </is>
      </c>
      <c r="N681" s="21">
        <f>IF(AND(UPPER($M681)="VIP",UPPER($J681)&lt;&gt;"NO",$F681&lt;&gt;""),"SI","NO")</f>
        <v/>
      </c>
      <c r="O681" s="21">
        <f>IF(UPPER($J681)="SI","🟢",IF(UPPER($J681)="NO","🔴","🟡"))</f>
        <v/>
      </c>
      <c r="P681" s="21" t="inlineStr"/>
    </row>
    <row r="682" ht="18" customHeight="1">
      <c r="A682" s="17">
        <f>IF(COUNTA(C682:K682)=0,"",ROW()-1)</f>
        <v/>
      </c>
      <c r="B682" s="17">
        <f>IF($F682&lt;&gt;"",$A682,"")</f>
        <v/>
      </c>
      <c r="C682" s="13" t="inlineStr">
        <is>
          <t>ASMARTALC</t>
        </is>
      </c>
      <c r="D682" s="13" t="n"/>
      <c r="E682" s="14">
        <f>IF(UPPER($J682)="NO","",$M682)</f>
        <v/>
      </c>
      <c r="F682" s="20" t="inlineStr">
        <is>
          <t>Bragg , Jeffrey</t>
        </is>
      </c>
      <c r="G682" s="13" t="inlineStr">
        <is>
          <t>Jeffrey</t>
        </is>
      </c>
      <c r="H682" s="13" t="inlineStr">
        <is>
          <t>Bragg</t>
        </is>
      </c>
      <c r="I682" s="13" t="n"/>
      <c r="J682" s="11" t="inlineStr">
        <is>
          <t>SI</t>
        </is>
      </c>
      <c r="K682" s="13" t="inlineStr">
        <is>
          <t>Jefe  de Departamento de Ventas Armada Submarinos</t>
        </is>
      </c>
      <c r="L682" s="20" t="n"/>
      <c r="M682" s="21" t="inlineStr">
        <is>
          <t>LATERAL</t>
        </is>
      </c>
      <c r="N682" s="21">
        <f>IF(AND(UPPER($M682)="VIP",UPPER($J682)&lt;&gt;"NO",$F682&lt;&gt;""),"SI","NO")</f>
        <v/>
      </c>
      <c r="O682" s="21">
        <f>IF(UPPER($J682)="SI","🟢",IF(UPPER($J682)="NO","🔴","🟡"))</f>
        <v/>
      </c>
      <c r="P682" s="21" t="inlineStr"/>
    </row>
    <row r="683" ht="18" customHeight="1">
      <c r="A683" s="17">
        <f>IF(COUNTA(C683:K683)=0,"",ROW()-1)</f>
        <v/>
      </c>
      <c r="B683" s="17">
        <f>IF($F683&lt;&gt;"",$A683,"")</f>
        <v/>
      </c>
      <c r="C683" s="37" t="inlineStr">
        <is>
          <t>ASMARTALC</t>
        </is>
      </c>
      <c r="D683" s="37" t="n"/>
      <c r="E683" s="38">
        <f>IF(UPPER($J683)="NO","",$M683)</f>
        <v/>
      </c>
      <c r="F683" s="20" t="inlineStr">
        <is>
          <t>Quezada Miranda, René</t>
        </is>
      </c>
      <c r="G683" s="37" t="inlineStr">
        <is>
          <t xml:space="preserve">René </t>
        </is>
      </c>
      <c r="H683" s="37" t="inlineStr">
        <is>
          <t>Quezada</t>
        </is>
      </c>
      <c r="I683" s="37" t="inlineStr">
        <is>
          <t>Miranda</t>
        </is>
      </c>
      <c r="J683" s="11" t="inlineStr">
        <is>
          <t>SI</t>
        </is>
      </c>
      <c r="K683" s="37" t="inlineStr">
        <is>
          <t>Jefe de Departamento Casco y Dique</t>
        </is>
      </c>
      <c r="L683" s="20" t="n"/>
      <c r="M683" s="21" t="inlineStr">
        <is>
          <t>LATERAL</t>
        </is>
      </c>
      <c r="N683" s="21">
        <f>IF(AND(UPPER($M683)="VIP",UPPER($J683)&lt;&gt;"NO",$F683&lt;&gt;""),"SI","NO")</f>
        <v/>
      </c>
      <c r="O683" s="21">
        <f>IF(UPPER($J683)="SI","🟢",IF(UPPER($J683)="NO","🔴","🟡"))</f>
        <v/>
      </c>
      <c r="P683" s="21" t="inlineStr"/>
    </row>
    <row r="684" ht="18" customHeight="1">
      <c r="A684" s="17">
        <f>IF(COUNTA(C684:K684)=0,"",ROW()-1)</f>
        <v/>
      </c>
      <c r="B684" s="17">
        <f>IF($F684&lt;&gt;"",$A684,"")</f>
        <v/>
      </c>
      <c r="C684" s="13" t="inlineStr">
        <is>
          <t>ASMARTALC</t>
        </is>
      </c>
      <c r="D684" s="13" t="n"/>
      <c r="E684" s="14">
        <f>IF(UPPER($J684)="NO","",$M684)</f>
        <v/>
      </c>
      <c r="F684" s="20" t="inlineStr">
        <is>
          <t>Rojas Mendeleweski, Anibal</t>
        </is>
      </c>
      <c r="G684" s="13" t="inlineStr">
        <is>
          <t>Anibal</t>
        </is>
      </c>
      <c r="H684" s="13" t="inlineStr">
        <is>
          <t>Rojas</t>
        </is>
      </c>
      <c r="I684" s="13" t="inlineStr">
        <is>
          <t>Mendeleweski</t>
        </is>
      </c>
      <c r="J684" s="11" t="inlineStr">
        <is>
          <t>SI</t>
        </is>
      </c>
      <c r="K684" s="13" t="inlineStr">
        <is>
          <t>Jefe de Departamento de Armamento</t>
        </is>
      </c>
      <c r="L684" s="20" t="n"/>
      <c r="M684" s="21" t="inlineStr">
        <is>
          <t>LATERAL</t>
        </is>
      </c>
      <c r="N684" s="21">
        <f>IF(AND(UPPER($M684)="VIP",UPPER($J684)&lt;&gt;"NO",$F684&lt;&gt;""),"SI","NO")</f>
        <v/>
      </c>
      <c r="O684" s="21">
        <f>IF(UPPER($J684)="SI","🟢",IF(UPPER($J684)="NO","🔴","🟡"))</f>
        <v/>
      </c>
      <c r="P684" s="21" t="inlineStr"/>
    </row>
    <row r="685" ht="18" customHeight="1">
      <c r="A685" s="17">
        <f>IF(COUNTA(C685:K685)=0,"",ROW()-1)</f>
        <v/>
      </c>
      <c r="B685" s="17">
        <f>IF($F685&lt;&gt;"",$A685,"")</f>
        <v/>
      </c>
      <c r="C685" s="37" t="inlineStr">
        <is>
          <t>ASMARTALC</t>
        </is>
      </c>
      <c r="D685" s="37" t="n"/>
      <c r="E685" s="38">
        <f>IF(UPPER($J685)="NO","",$M685)</f>
        <v/>
      </c>
      <c r="F685" s="20" t="inlineStr">
        <is>
          <t>Saez Ferrada, Alejandro</t>
        </is>
      </c>
      <c r="G685" s="37" t="inlineStr">
        <is>
          <t>Alejandro</t>
        </is>
      </c>
      <c r="H685" s="37" t="inlineStr">
        <is>
          <t>Saez</t>
        </is>
      </c>
      <c r="I685" s="37" t="inlineStr">
        <is>
          <t>Ferrada</t>
        </is>
      </c>
      <c r="J685" s="11" t="inlineStr">
        <is>
          <t>SI</t>
        </is>
      </c>
      <c r="K685" s="37" t="inlineStr">
        <is>
          <t>Jefe de Departamento de Bienestar</t>
        </is>
      </c>
      <c r="L685" s="20" t="n"/>
      <c r="M685" s="21" t="inlineStr">
        <is>
          <t>LATERAL</t>
        </is>
      </c>
      <c r="N685" s="21">
        <f>IF(AND(UPPER($M685)="VIP",UPPER($J685)&lt;&gt;"NO",$F685&lt;&gt;""),"SI","NO")</f>
        <v/>
      </c>
      <c r="O685" s="21">
        <f>IF(UPPER($J685)="SI","🟢",IF(UPPER($J685)="NO","🔴","🟡"))</f>
        <v/>
      </c>
      <c r="P685" s="21" t="inlineStr"/>
    </row>
    <row r="686" ht="18" customHeight="1">
      <c r="A686" s="17">
        <f>IF(COUNTA(C686:K686)=0,"",ROW()-1)</f>
        <v/>
      </c>
      <c r="B686" s="17">
        <f>IF($F686&lt;&gt;"",$A686,"")</f>
        <v/>
      </c>
      <c r="C686" s="13" t="inlineStr">
        <is>
          <t>ASMARTALC</t>
        </is>
      </c>
      <c r="D686" s="13" t="n"/>
      <c r="E686" s="14">
        <f>IF(UPPER($J686)="NO","",$M686)</f>
        <v/>
      </c>
      <c r="F686" s="20" t="inlineStr">
        <is>
          <t>Díaz , Sergio</t>
        </is>
      </c>
      <c r="G686" s="13" t="inlineStr">
        <is>
          <t xml:space="preserve">Sergio </t>
        </is>
      </c>
      <c r="H686" s="13" t="inlineStr">
        <is>
          <t>Díaz</t>
        </is>
      </c>
      <c r="I686" s="13" t="n"/>
      <c r="J686" s="11" t="inlineStr">
        <is>
          <t>SI</t>
        </is>
      </c>
      <c r="K686" s="13" t="inlineStr">
        <is>
          <t>Jefe de Departamento de Proyectos CN</t>
        </is>
      </c>
      <c r="L686" s="20" t="n"/>
      <c r="M686" s="21" t="inlineStr">
        <is>
          <t>LATERAL</t>
        </is>
      </c>
      <c r="N686" s="21">
        <f>IF(AND(UPPER($M686)="VIP",UPPER($J686)&lt;&gt;"NO",$F686&lt;&gt;""),"SI","NO")</f>
        <v/>
      </c>
      <c r="O686" s="21">
        <f>IF(UPPER($J686)="SI","🟢",IF(UPPER($J686)="NO","🔴","🟡"))</f>
        <v/>
      </c>
      <c r="P686" s="21" t="inlineStr"/>
    </row>
    <row r="687" ht="18" customHeight="1">
      <c r="A687" s="17">
        <f>IF(COUNTA(C687:K687)=0,"",ROW()-1)</f>
        <v/>
      </c>
      <c r="B687" s="17">
        <f>IF($F687&lt;&gt;"",$A687,"")</f>
        <v/>
      </c>
      <c r="C687" s="37" t="inlineStr">
        <is>
          <t>ASMARTALC</t>
        </is>
      </c>
      <c r="D687" s="37" t="n"/>
      <c r="E687" s="38">
        <f>IF(UPPER($J687)="NO","",$M687)</f>
        <v/>
      </c>
      <c r="F687" s="20" t="inlineStr">
        <is>
          <t>Morales Fuentes, Benjamín</t>
        </is>
      </c>
      <c r="G687" s="37" t="inlineStr">
        <is>
          <t>Benjamín</t>
        </is>
      </c>
      <c r="H687" s="37" t="inlineStr">
        <is>
          <t>Morales</t>
        </is>
      </c>
      <c r="I687" s="37" t="inlineStr">
        <is>
          <t>Fuentes</t>
        </is>
      </c>
      <c r="J687" s="11" t="inlineStr">
        <is>
          <t>SI</t>
        </is>
      </c>
      <c r="K687" s="37" t="inlineStr">
        <is>
          <t>Jefe de Departamento de Relaciones Laborales</t>
        </is>
      </c>
      <c r="L687" s="20" t="n"/>
      <c r="M687" s="21" t="inlineStr">
        <is>
          <t>LATERAL</t>
        </is>
      </c>
      <c r="N687" s="21">
        <f>IF(AND(UPPER($M687)="VIP",UPPER($J687)&lt;&gt;"NO",$F687&lt;&gt;""),"SI","NO")</f>
        <v/>
      </c>
      <c r="O687" s="21">
        <f>IF(UPPER($J687)="SI","🟢",IF(UPPER($J687)="NO","🔴","🟡"))</f>
        <v/>
      </c>
      <c r="P687" s="21" t="inlineStr"/>
    </row>
    <row r="688" ht="18" customHeight="1">
      <c r="A688" s="17">
        <f>IF(COUNTA(C688:K688)=0,"",ROW()-1)</f>
        <v/>
      </c>
      <c r="B688" s="17">
        <f>IF($F688&lt;&gt;"",$A688,"")</f>
        <v/>
      </c>
      <c r="C688" s="13" t="inlineStr">
        <is>
          <t>ASMARTALC</t>
        </is>
      </c>
      <c r="D688" s="13" t="n"/>
      <c r="E688" s="14">
        <f>IF(UPPER($J688)="NO","",$M688)</f>
        <v/>
      </c>
      <c r="F688" s="20" t="inlineStr">
        <is>
          <t>Cabrera Ogalde, Juan Carlos</t>
        </is>
      </c>
      <c r="G688" s="13" t="inlineStr">
        <is>
          <t>Juan Carlos</t>
        </is>
      </c>
      <c r="H688" s="13" t="inlineStr">
        <is>
          <t>Cabrera</t>
        </is>
      </c>
      <c r="I688" s="13" t="inlineStr">
        <is>
          <t>Ogalde</t>
        </is>
      </c>
      <c r="J688" s="11" t="inlineStr">
        <is>
          <t>SI</t>
        </is>
      </c>
      <c r="K688" s="13" t="inlineStr">
        <is>
          <t>Jefe de Departamento de Ventas Armada Superficie y RR.TT.</t>
        </is>
      </c>
      <c r="L688" s="20" t="n"/>
      <c r="M688" s="21" t="inlineStr">
        <is>
          <t>LATERAL</t>
        </is>
      </c>
      <c r="N688" s="21">
        <f>IF(AND(UPPER($M688)="VIP",UPPER($J688)&lt;&gt;"NO",$F688&lt;&gt;""),"SI","NO")</f>
        <v/>
      </c>
      <c r="O688" s="21">
        <f>IF(UPPER($J688)="SI","🟢",IF(UPPER($J688)="NO","🔴","🟡"))</f>
        <v/>
      </c>
      <c r="P688" s="21" t="inlineStr"/>
    </row>
    <row r="689" ht="18" customHeight="1">
      <c r="A689" s="17">
        <f>IF(COUNTA(C689:K689)=0,"",ROW()-1)</f>
        <v/>
      </c>
      <c r="B689" s="17">
        <f>IF($F689&lt;&gt;"",$A689,"")</f>
        <v/>
      </c>
      <c r="C689" s="37" t="inlineStr">
        <is>
          <t>ASMARTALC</t>
        </is>
      </c>
      <c r="D689" s="37" t="n"/>
      <c r="E689" s="38">
        <f>IF(UPPER($J689)="NO","",$M689)</f>
        <v/>
      </c>
      <c r="F689" s="20" t="inlineStr">
        <is>
          <t>Montalva , Ana Marpia</t>
        </is>
      </c>
      <c r="G689" s="37" t="inlineStr">
        <is>
          <t>Ana Marpia</t>
        </is>
      </c>
      <c r="H689" s="37" t="inlineStr">
        <is>
          <t>Montalva</t>
        </is>
      </c>
      <c r="I689" s="37" t="n"/>
      <c r="J689" s="11" t="inlineStr">
        <is>
          <t>SI</t>
        </is>
      </c>
      <c r="K689" s="37" t="inlineStr">
        <is>
          <t>Jefe Unidad Corporativa de Desarrollo Software</t>
        </is>
      </c>
      <c r="L689" s="20" t="n"/>
      <c r="M689" s="21" t="inlineStr">
        <is>
          <t>LATERAL</t>
        </is>
      </c>
      <c r="N689" s="21">
        <f>IF(AND(UPPER($M689)="VIP",UPPER($J689)&lt;&gt;"NO",$F689&lt;&gt;""),"SI","NO")</f>
        <v/>
      </c>
      <c r="O689" s="21">
        <f>IF(UPPER($J689)="SI","🟢",IF(UPPER($J689)="NO","🔴","🟡"))</f>
        <v/>
      </c>
      <c r="P689" s="21" t="inlineStr"/>
    </row>
    <row r="690" ht="18" customHeight="1">
      <c r="A690" s="17">
        <f>IF(COUNTA(C690:K690)=0,"",ROW()-1)</f>
        <v/>
      </c>
      <c r="B690" s="17">
        <f>IF($F690&lt;&gt;"",$A690,"")</f>
        <v/>
      </c>
      <c r="C690" s="13" t="inlineStr">
        <is>
          <t>ASMARTALC</t>
        </is>
      </c>
      <c r="D690" s="13" t="n"/>
      <c r="E690" s="14">
        <f>IF(UPPER($J690)="NO","",$M690)</f>
        <v/>
      </c>
      <c r="F690" s="20" t="inlineStr">
        <is>
          <t>Ruiz Montalva, Ricardo</t>
        </is>
      </c>
      <c r="G690" s="13" t="inlineStr">
        <is>
          <t xml:space="preserve">Ricardo </t>
        </is>
      </c>
      <c r="H690" s="13" t="inlineStr">
        <is>
          <t>Ruiz</t>
        </is>
      </c>
      <c r="I690" s="13" t="inlineStr">
        <is>
          <t>Montalva</t>
        </is>
      </c>
      <c r="J690" s="11" t="inlineStr">
        <is>
          <t>SI</t>
        </is>
      </c>
      <c r="K690" s="13" t="inlineStr">
        <is>
          <t>Jefe Unidad Corporativa de Servicios Tecnología de la Información</t>
        </is>
      </c>
      <c r="L690" s="20" t="n"/>
      <c r="M690" s="21" t="inlineStr">
        <is>
          <t>LATERAL</t>
        </is>
      </c>
      <c r="N690" s="21">
        <f>IF(AND(UPPER($M690)="VIP",UPPER($J690)&lt;&gt;"NO",$F690&lt;&gt;""),"SI","NO")</f>
        <v/>
      </c>
      <c r="O690" s="21">
        <f>IF(UPPER($J690)="SI","🟢",IF(UPPER($J690)="NO","🔴","🟡"))</f>
        <v/>
      </c>
      <c r="P690" s="21" t="inlineStr"/>
    </row>
    <row r="691" ht="18" customHeight="1">
      <c r="A691" s="17">
        <f>IF(COUNTA(C691:K691)=0,"",ROW()-1)</f>
        <v/>
      </c>
      <c r="B691" s="17">
        <f>IF($F691&lt;&gt;"",$A691,"")</f>
        <v/>
      </c>
      <c r="C691" s="37" t="inlineStr">
        <is>
          <t>ASMARTALC</t>
        </is>
      </c>
      <c r="D691" s="37" t="n"/>
      <c r="E691" s="38">
        <f>IF(UPPER($J691)="NO","",$M691)</f>
        <v/>
      </c>
      <c r="F691" s="20" t="inlineStr">
        <is>
          <t>Flores Valdebenito, Marcelo</t>
        </is>
      </c>
      <c r="G691" s="37" t="inlineStr">
        <is>
          <t>Marcelo</t>
        </is>
      </c>
      <c r="H691" s="37" t="inlineStr">
        <is>
          <t>Flores</t>
        </is>
      </c>
      <c r="I691" s="37" t="inlineStr">
        <is>
          <t>Valdebenito</t>
        </is>
      </c>
      <c r="J691" s="11" t="inlineStr">
        <is>
          <t>SI</t>
        </is>
      </c>
      <c r="K691" s="37" t="inlineStr">
        <is>
          <t>Subgerente Comercial Buques Mercantes</t>
        </is>
      </c>
      <c r="L691" s="20" t="n"/>
      <c r="M691" s="21" t="inlineStr">
        <is>
          <t>LATERAL</t>
        </is>
      </c>
      <c r="N691" s="21">
        <f>IF(AND(UPPER($M691)="VIP",UPPER($J691)&lt;&gt;"NO",$F691&lt;&gt;""),"SI","NO")</f>
        <v/>
      </c>
      <c r="O691" s="21">
        <f>IF(UPPER($J691)="SI","🟢",IF(UPPER($J691)="NO","🔴","🟡"))</f>
        <v/>
      </c>
      <c r="P691" s="21" t="inlineStr"/>
    </row>
    <row r="692" ht="18" customHeight="1">
      <c r="A692" s="17">
        <f>IF(COUNTA(C692:K692)=0,"",ROW()-1)</f>
        <v/>
      </c>
      <c r="B692" s="17">
        <f>IF($F692&lt;&gt;"",$A692,"")</f>
        <v/>
      </c>
      <c r="C692" s="13" t="inlineStr">
        <is>
          <t>ASMARTALC</t>
        </is>
      </c>
      <c r="D692" s="13" t="n"/>
      <c r="E692" s="14">
        <f>IF(UPPER($J692)="NO","",$M692)</f>
        <v/>
      </c>
      <c r="F692" s="20" t="inlineStr">
        <is>
          <t>Muñoz Bustos, Leonardo</t>
        </is>
      </c>
      <c r="G692" s="13" t="inlineStr">
        <is>
          <t>Leonardo</t>
        </is>
      </c>
      <c r="H692" s="13" t="inlineStr">
        <is>
          <t>Muñoz</t>
        </is>
      </c>
      <c r="I692" s="13" t="inlineStr">
        <is>
          <t>Bustos</t>
        </is>
      </c>
      <c r="J692" s="11" t="inlineStr">
        <is>
          <t>SI</t>
        </is>
      </c>
      <c r="K692" s="13" t="inlineStr">
        <is>
          <t>Subgerente Comercial Buques Pesqueros</t>
        </is>
      </c>
      <c r="L692" s="20" t="n"/>
      <c r="M692" s="21" t="inlineStr">
        <is>
          <t>LATERAL</t>
        </is>
      </c>
      <c r="N692" s="21">
        <f>IF(AND(UPPER($M692)="VIP",UPPER($J692)&lt;&gt;"NO",$F692&lt;&gt;""),"SI","NO")</f>
        <v/>
      </c>
      <c r="O692" s="21">
        <f>IF(UPPER($J692)="SI","🟢",IF(UPPER($J692)="NO","🔴","🟡"))</f>
        <v/>
      </c>
      <c r="P692" s="21" t="inlineStr"/>
    </row>
    <row r="693" ht="18" customHeight="1">
      <c r="A693" s="17">
        <f>IF(COUNTA(C693:K693)=0,"",ROW()-1)</f>
        <v/>
      </c>
      <c r="B693" s="17">
        <f>IF($F693&lt;&gt;"",$A693,"")</f>
        <v/>
      </c>
      <c r="C693" s="37" t="inlineStr">
        <is>
          <t>ASMARTALC</t>
        </is>
      </c>
      <c r="D693" s="37" t="n"/>
      <c r="E693" s="38">
        <f>IF(UPPER($J693)="NO","",$M693)</f>
        <v/>
      </c>
      <c r="F693" s="20" t="inlineStr">
        <is>
          <t>Jara Guerrero, Boris</t>
        </is>
      </c>
      <c r="G693" s="37" t="inlineStr">
        <is>
          <t>Boris</t>
        </is>
      </c>
      <c r="H693" s="37" t="inlineStr">
        <is>
          <t>Jara</t>
        </is>
      </c>
      <c r="I693" s="37" t="inlineStr">
        <is>
          <t>Guerrero</t>
        </is>
      </c>
      <c r="J693" s="11" t="inlineStr">
        <is>
          <t>SI</t>
        </is>
      </c>
      <c r="K693" s="37" t="inlineStr">
        <is>
          <t>Jefe de Departamento Presupuesto Operación</t>
        </is>
      </c>
      <c r="L693" s="20" t="n"/>
      <c r="M693" s="21" t="inlineStr">
        <is>
          <t>LATERAL</t>
        </is>
      </c>
      <c r="N693" s="21">
        <f>IF(AND(UPPER($M693)="VIP",UPPER($J693)&lt;&gt;"NO",$F693&lt;&gt;""),"SI","NO")</f>
        <v/>
      </c>
      <c r="O693" s="21">
        <f>IF(UPPER($J693)="SI","🟢",IF(UPPER($J693)="NO","🔴","🟡"))</f>
        <v/>
      </c>
      <c r="P693" s="21" t="inlineStr"/>
    </row>
    <row r="694" ht="18" customHeight="1">
      <c r="A694" s="17">
        <f>IF(COUNTA(C694:K694)=0,"",ROW()-1)</f>
        <v/>
      </c>
      <c r="B694" s="17">
        <f>IF($F694&lt;&gt;"",$A694,"")</f>
        <v/>
      </c>
      <c r="C694" s="13" t="inlineStr">
        <is>
          <t>ASMARTALC</t>
        </is>
      </c>
      <c r="D694" s="13" t="n"/>
      <c r="E694" s="14">
        <f>IF(UPPER($J694)="NO","",$M694)</f>
        <v/>
      </c>
      <c r="F694" s="20" t="inlineStr">
        <is>
          <t>Grant Del Río, Alejandro</t>
        </is>
      </c>
      <c r="G694" s="13" t="inlineStr">
        <is>
          <t>Alejandro</t>
        </is>
      </c>
      <c r="H694" s="13" t="inlineStr">
        <is>
          <t>Grant</t>
        </is>
      </c>
      <c r="I694" s="13" t="inlineStr">
        <is>
          <t>Del Río</t>
        </is>
      </c>
      <c r="J694" s="11" t="inlineStr">
        <is>
          <t>SI</t>
        </is>
      </c>
      <c r="K694" s="13" t="inlineStr">
        <is>
          <t>Jefe de Departamento de Tesorería</t>
        </is>
      </c>
      <c r="L694" s="20" t="n"/>
      <c r="M694" s="21" t="inlineStr">
        <is>
          <t>LATERAL</t>
        </is>
      </c>
      <c r="N694" s="21">
        <f>IF(AND(UPPER($M694)="VIP",UPPER($J694)&lt;&gt;"NO",$F694&lt;&gt;""),"SI","NO")</f>
        <v/>
      </c>
      <c r="O694" s="21">
        <f>IF(UPPER($J694)="SI","🟢",IF(UPPER($J694)="NO","🔴","🟡"))</f>
        <v/>
      </c>
      <c r="P694" s="21" t="inlineStr"/>
    </row>
    <row r="695" ht="18" customHeight="1">
      <c r="A695" s="17">
        <f>IF(COUNTA(C695:K695)=0,"",ROW()-1)</f>
        <v/>
      </c>
      <c r="B695" s="17">
        <f>IF($F695&lt;&gt;"",$A695,"")</f>
        <v/>
      </c>
      <c r="C695" s="13" t="inlineStr">
        <is>
          <t>ASMARTALC</t>
        </is>
      </c>
      <c r="D695" s="13" t="n"/>
      <c r="E695" s="14">
        <f>IF(UPPER($J695)="NO","",$M695)</f>
        <v/>
      </c>
      <c r="F695" s="20" t="inlineStr">
        <is>
          <t>Mella D'Appollonio, Pedro</t>
        </is>
      </c>
      <c r="G695" s="13" t="inlineStr">
        <is>
          <t>Pedro</t>
        </is>
      </c>
      <c r="H695" s="13" t="inlineStr">
        <is>
          <t>Mella</t>
        </is>
      </c>
      <c r="I695" s="13" t="inlineStr">
        <is>
          <t>D'Appollonio</t>
        </is>
      </c>
      <c r="J695" s="11" t="inlineStr">
        <is>
          <t>SI</t>
        </is>
      </c>
      <c r="K695" s="13" t="inlineStr">
        <is>
          <t>Jefe Unidad Corporativa de Auditoría interna</t>
        </is>
      </c>
      <c r="L695" s="20" t="n"/>
      <c r="M695" s="21" t="inlineStr">
        <is>
          <t>LATERAL</t>
        </is>
      </c>
      <c r="N695" s="21">
        <f>IF(AND(UPPER($M695)="VIP",UPPER($J695)&lt;&gt;"NO",$F695&lt;&gt;""),"SI","NO")</f>
        <v/>
      </c>
      <c r="O695" s="21">
        <f>IF(UPPER($J695)="SI","🟢",IF(UPPER($J695)="NO","🔴","🟡"))</f>
        <v/>
      </c>
      <c r="P695" s="21" t="inlineStr"/>
    </row>
    <row r="696" ht="18" customHeight="1">
      <c r="A696" s="17">
        <f>IF(COUNTA(C696:K696)=0,"",ROW()-1)</f>
        <v/>
      </c>
      <c r="B696" s="17">
        <f>IF($F696&lt;&gt;"",$A696,"")</f>
        <v/>
      </c>
      <c r="C696" s="37" t="inlineStr">
        <is>
          <t>ASMARTALC</t>
        </is>
      </c>
      <c r="D696" s="37" t="n"/>
      <c r="E696" s="38">
        <f>IF(UPPER($J696)="NO","",$M696)</f>
        <v/>
      </c>
      <c r="F696" s="20" t="inlineStr">
        <is>
          <t>Groz , Miguel</t>
        </is>
      </c>
      <c r="G696" s="37" t="inlineStr">
        <is>
          <t>Miguel</t>
        </is>
      </c>
      <c r="H696" s="37" t="inlineStr">
        <is>
          <t>Groz</t>
        </is>
      </c>
      <c r="I696" s="37" t="n"/>
      <c r="J696" s="11" t="inlineStr">
        <is>
          <t>SI</t>
        </is>
      </c>
      <c r="K696" s="37" t="inlineStr">
        <is>
          <t>Ingeniero Senior C-320</t>
        </is>
      </c>
      <c r="L696" s="20" t="n"/>
      <c r="M696" s="21" t="inlineStr">
        <is>
          <t>LATERAL</t>
        </is>
      </c>
      <c r="N696" s="21">
        <f>IF(AND(UPPER($M696)="VIP",UPPER($J696)&lt;&gt;"NO",$F696&lt;&gt;""),"SI","NO")</f>
        <v/>
      </c>
      <c r="O696" s="21">
        <f>IF(UPPER($J696)="SI","🟢",IF(UPPER($J696)="NO","🔴","🟡"))</f>
        <v/>
      </c>
      <c r="P696" s="21" t="inlineStr"/>
    </row>
    <row r="697" ht="18" customHeight="1">
      <c r="A697" s="17">
        <f>IF(COUNTA(C697:K697)=0,"",ROW()-1)</f>
        <v/>
      </c>
      <c r="B697" s="17">
        <f>IF($F697&lt;&gt;"",$A697,"")</f>
        <v/>
      </c>
      <c r="C697" s="13" t="inlineStr">
        <is>
          <t>ASMARTALC</t>
        </is>
      </c>
      <c r="D697" s="13" t="n"/>
      <c r="E697" s="14">
        <f>IF(UPPER($J697)="NO","",$M697)</f>
        <v/>
      </c>
      <c r="F697" s="20" t="inlineStr">
        <is>
          <t>Chaparro Fariña, José</t>
        </is>
      </c>
      <c r="G697" s="13" t="inlineStr">
        <is>
          <t>José</t>
        </is>
      </c>
      <c r="H697" s="13" t="inlineStr">
        <is>
          <t>Chaparro</t>
        </is>
      </c>
      <c r="I697" s="13" t="inlineStr">
        <is>
          <t>Fariña</t>
        </is>
      </c>
      <c r="J697" s="11" t="inlineStr">
        <is>
          <t>SI</t>
        </is>
      </c>
      <c r="K697" s="13" t="inlineStr">
        <is>
          <t>Ingeniero Senior CN C-451</t>
        </is>
      </c>
      <c r="L697" s="20" t="n"/>
      <c r="M697" s="21" t="inlineStr">
        <is>
          <t>LATERAL</t>
        </is>
      </c>
      <c r="N697" s="21">
        <f>IF(AND(UPPER($M697)="VIP",UPPER($J697)&lt;&gt;"NO",$F697&lt;&gt;""),"SI","NO")</f>
        <v/>
      </c>
      <c r="O697" s="21">
        <f>IF(UPPER($J697)="SI","🟢",IF(UPPER($J697)="NO","🔴","🟡"))</f>
        <v/>
      </c>
      <c r="P697" s="21" t="inlineStr"/>
    </row>
    <row r="698" ht="18" customHeight="1">
      <c r="A698" s="17">
        <f>IF(COUNTA(C698:K698)=0,"",ROW()-1)</f>
        <v/>
      </c>
      <c r="B698" s="17">
        <f>IF($F698&lt;&gt;"",$A698,"")</f>
        <v/>
      </c>
      <c r="C698" s="37" t="inlineStr">
        <is>
          <t>ASMARTALC</t>
        </is>
      </c>
      <c r="D698" s="37" t="n"/>
      <c r="E698" s="38">
        <f>IF(UPPER($J698)="NO","",$M698)</f>
        <v/>
      </c>
      <c r="F698" s="20" t="inlineStr">
        <is>
          <t>Leal , Samuel</t>
        </is>
      </c>
      <c r="G698" s="37" t="inlineStr">
        <is>
          <t>Samuel</t>
        </is>
      </c>
      <c r="H698" s="37" t="inlineStr">
        <is>
          <t>Leal</t>
        </is>
      </c>
      <c r="I698" s="37" t="n"/>
      <c r="J698" s="11" t="inlineStr">
        <is>
          <t>SI</t>
        </is>
      </c>
      <c r="K698" s="37" t="inlineStr">
        <is>
          <t>Ingeniero Senior CN C-451</t>
        </is>
      </c>
      <c r="L698" s="20" t="n"/>
      <c r="M698" s="21" t="inlineStr">
        <is>
          <t>LATERAL</t>
        </is>
      </c>
      <c r="N698" s="21">
        <f>IF(AND(UPPER($M698)="VIP",UPPER($J698)&lt;&gt;"NO",$F698&lt;&gt;""),"SI","NO")</f>
        <v/>
      </c>
      <c r="O698" s="21">
        <f>IF(UPPER($J698)="SI","🟢",IF(UPPER($J698)="NO","🔴","🟡"))</f>
        <v/>
      </c>
      <c r="P698" s="21" t="inlineStr"/>
    </row>
    <row r="699" ht="18" customHeight="1">
      <c r="A699" s="17">
        <f>IF(COUNTA(C699:K699)=0,"",ROW()-1)</f>
        <v/>
      </c>
      <c r="B699" s="17">
        <f>IF($F699&lt;&gt;"",$A699,"")</f>
        <v/>
      </c>
      <c r="C699" s="13" t="inlineStr">
        <is>
          <t>ASMARTALC</t>
        </is>
      </c>
      <c r="D699" s="13" t="n"/>
      <c r="E699" s="14">
        <f>IF(UPPER($J699)="NO","",$M699)</f>
        <v/>
      </c>
      <c r="F699" s="20" t="inlineStr">
        <is>
          <t>Tornel , Manuel</t>
        </is>
      </c>
      <c r="G699" s="13" t="inlineStr">
        <is>
          <t xml:space="preserve">Manuel </t>
        </is>
      </c>
      <c r="H699" s="13" t="inlineStr">
        <is>
          <t>Tornel</t>
        </is>
      </c>
      <c r="I699" s="13" t="n"/>
      <c r="J699" s="11" t="inlineStr">
        <is>
          <t>SI</t>
        </is>
      </c>
      <c r="K699" s="13" t="inlineStr">
        <is>
          <t>Ingeniero Senior CN C-451</t>
        </is>
      </c>
      <c r="L699" s="20" t="n"/>
      <c r="M699" s="21" t="inlineStr">
        <is>
          <t>LATERAL</t>
        </is>
      </c>
      <c r="N699" s="21">
        <f>IF(AND(UPPER($M699)="VIP",UPPER($J699)&lt;&gt;"NO",$F699&lt;&gt;""),"SI","NO")</f>
        <v/>
      </c>
      <c r="O699" s="21">
        <f>IF(UPPER($J699)="SI","🟢",IF(UPPER($J699)="NO","🔴","🟡"))</f>
        <v/>
      </c>
      <c r="P699" s="21" t="inlineStr"/>
    </row>
    <row r="700" ht="18" customHeight="1">
      <c r="A700" s="17">
        <f>IF(COUNTA(C700:K700)=0,"",ROW()-1)</f>
        <v/>
      </c>
      <c r="B700" s="17">
        <f>IF($F700&lt;&gt;"",$A700,"")</f>
        <v/>
      </c>
      <c r="C700" s="37" t="inlineStr">
        <is>
          <t>ASMARTALC</t>
        </is>
      </c>
      <c r="D700" s="37" t="n"/>
      <c r="E700" s="38">
        <f>IF(UPPER($J700)="NO","",$M700)</f>
        <v/>
      </c>
      <c r="F700" s="20" t="inlineStr">
        <is>
          <t>Urcullu , Cristian</t>
        </is>
      </c>
      <c r="G700" s="37" t="inlineStr">
        <is>
          <t>Cristian</t>
        </is>
      </c>
      <c r="H700" s="37" t="inlineStr">
        <is>
          <t>Urcullu</t>
        </is>
      </c>
      <c r="I700" s="37" t="n"/>
      <c r="J700" s="11" t="inlineStr">
        <is>
          <t>SI</t>
        </is>
      </c>
      <c r="K700" s="37" t="inlineStr">
        <is>
          <t>Ingeniero Senior CN C-451</t>
        </is>
      </c>
      <c r="L700" s="20" t="n"/>
      <c r="M700" s="21" t="inlineStr">
        <is>
          <t>LATERAL</t>
        </is>
      </c>
      <c r="N700" s="21">
        <f>IF(AND(UPPER($M700)="VIP",UPPER($J700)&lt;&gt;"NO",$F700&lt;&gt;""),"SI","NO")</f>
        <v/>
      </c>
      <c r="O700" s="21">
        <f>IF(UPPER($J700)="SI","🟢",IF(UPPER($J700)="NO","🔴","🟡"))</f>
        <v/>
      </c>
      <c r="P700" s="21" t="inlineStr"/>
    </row>
    <row r="701" ht="18" customHeight="1">
      <c r="A701" s="17">
        <f>IF(COUNTA(C701:K701)=0,"",ROW()-1)</f>
        <v/>
      </c>
      <c r="B701" s="17">
        <f>IF($F701&lt;&gt;"",$A701,"")</f>
        <v/>
      </c>
      <c r="C701" s="13" t="inlineStr">
        <is>
          <t>ASMARTALC</t>
        </is>
      </c>
      <c r="D701" s="13" t="n"/>
      <c r="E701" s="14">
        <f>IF(UPPER($J701)="NO","",$M701)</f>
        <v/>
      </c>
      <c r="F701" s="20" t="inlineStr">
        <is>
          <t>Chamorro Fuentes, Jaime</t>
        </is>
      </c>
      <c r="G701" s="13" t="inlineStr">
        <is>
          <t>Jaime</t>
        </is>
      </c>
      <c r="H701" s="13" t="inlineStr">
        <is>
          <t>Chamorro</t>
        </is>
      </c>
      <c r="I701" s="13" t="inlineStr">
        <is>
          <t>Fuentes</t>
        </is>
      </c>
      <c r="J701" s="11" t="inlineStr">
        <is>
          <t>SI</t>
        </is>
      </c>
      <c r="K701" s="13" t="inlineStr">
        <is>
          <t>Ingeniero Senior CN C-455</t>
        </is>
      </c>
      <c r="L701" s="20" t="n"/>
      <c r="M701" s="21" t="inlineStr">
        <is>
          <t>LATERAL</t>
        </is>
      </c>
      <c r="N701" s="21">
        <f>IF(AND(UPPER($M701)="VIP",UPPER($J701)&lt;&gt;"NO",$F701&lt;&gt;""),"SI","NO")</f>
        <v/>
      </c>
      <c r="O701" s="21">
        <f>IF(UPPER($J701)="SI","🟢",IF(UPPER($J701)="NO","🔴","🟡"))</f>
        <v/>
      </c>
      <c r="P701" s="21" t="inlineStr"/>
    </row>
    <row r="702" ht="18" customHeight="1">
      <c r="A702" s="17">
        <f>IF(COUNTA(C702:K702)=0,"",ROW()-1)</f>
        <v/>
      </c>
      <c r="B702" s="17">
        <f>IF($F702&lt;&gt;"",$A702,"")</f>
        <v/>
      </c>
      <c r="C702" s="37" t="inlineStr">
        <is>
          <t>ASMARTALC</t>
        </is>
      </c>
      <c r="D702" s="37" t="n"/>
      <c r="E702" s="38">
        <f>IF(UPPER($J702)="NO","",$M702)</f>
        <v/>
      </c>
      <c r="F702" s="20" t="inlineStr">
        <is>
          <t>Silva Muñoz, Avelino</t>
        </is>
      </c>
      <c r="G702" s="37" t="inlineStr">
        <is>
          <t>Avelino</t>
        </is>
      </c>
      <c r="H702" s="37" t="inlineStr">
        <is>
          <t>Silva</t>
        </is>
      </c>
      <c r="I702" s="37" t="inlineStr">
        <is>
          <t>Muñoz</t>
        </is>
      </c>
      <c r="J702" s="16" t="inlineStr">
        <is>
          <t>NO</t>
        </is>
      </c>
      <c r="K702" s="37" t="inlineStr">
        <is>
          <t>Ingeniero Senior CN C-455</t>
        </is>
      </c>
      <c r="L702" s="20" t="n"/>
      <c r="M702" s="21" t="n"/>
      <c r="N702" s="21">
        <f>IF(AND(UPPER($M702)="VIP",UPPER($J702)&lt;&gt;"NO",$F702&lt;&gt;""),"SI","NO")</f>
        <v/>
      </c>
      <c r="O702" s="21">
        <f>IF(UPPER($J702)="SI","🟢",IF(UPPER($J702)="NO","🔴","🟡"))</f>
        <v/>
      </c>
      <c r="P702" s="21" t="inlineStr"/>
    </row>
    <row r="703" ht="18" customHeight="1">
      <c r="A703" s="17">
        <f>IF(COUNTA(C703:K703)=0,"",ROW()-1)</f>
        <v/>
      </c>
      <c r="B703" s="17">
        <f>IF($F703&lt;&gt;"",$A703,"")</f>
        <v/>
      </c>
      <c r="C703" s="13" t="inlineStr">
        <is>
          <t>ASMARTALC</t>
        </is>
      </c>
      <c r="D703" s="13" t="n"/>
      <c r="E703" s="14">
        <f>IF(UPPER($J703)="NO","",$M703)</f>
        <v/>
      </c>
      <c r="F703" s="20" t="inlineStr">
        <is>
          <t>Bazán , Ricardo</t>
        </is>
      </c>
      <c r="G703" s="13" t="inlineStr">
        <is>
          <t xml:space="preserve">Ricardo </t>
        </is>
      </c>
      <c r="H703" s="13" t="inlineStr">
        <is>
          <t>Bazán</t>
        </is>
      </c>
      <c r="I703" s="13" t="n"/>
      <c r="J703" s="15" t="inlineStr">
        <is>
          <t>NO</t>
        </is>
      </c>
      <c r="K703" s="13" t="inlineStr">
        <is>
          <t>Ingeniero Senior Reparaciones</t>
        </is>
      </c>
      <c r="L703" s="20" t="n"/>
      <c r="M703" s="21" t="inlineStr">
        <is>
          <t>LATERAL</t>
        </is>
      </c>
      <c r="N703" s="21">
        <f>IF(AND(UPPER($M703)="VIP",UPPER($J703)&lt;&gt;"NO",$F703&lt;&gt;""),"SI","NO")</f>
        <v/>
      </c>
      <c r="O703" s="21">
        <f>IF(UPPER($J703)="SI","🟢",IF(UPPER($J703)="NO","🔴","🟡"))</f>
        <v/>
      </c>
      <c r="P703" s="21" t="inlineStr"/>
    </row>
    <row r="704" ht="18" customHeight="1">
      <c r="A704" s="17">
        <f>IF(COUNTA(C704:K704)=0,"",ROW()-1)</f>
        <v/>
      </c>
      <c r="B704" s="17">
        <f>IF($F704&lt;&gt;"",$A704,"")</f>
        <v/>
      </c>
      <c r="C704" s="37" t="inlineStr">
        <is>
          <t>ASMARTALC</t>
        </is>
      </c>
      <c r="D704" s="37" t="n"/>
      <c r="E704" s="38">
        <f>IF(UPPER($J704)="NO","",$M704)</f>
        <v/>
      </c>
      <c r="F704" s="20" t="inlineStr">
        <is>
          <t>Molina Garcés, Marco Polo</t>
        </is>
      </c>
      <c r="G704" s="37" t="inlineStr">
        <is>
          <t>Marco Polo</t>
        </is>
      </c>
      <c r="H704" s="37" t="inlineStr">
        <is>
          <t>Molina</t>
        </is>
      </c>
      <c r="I704" s="37" t="inlineStr">
        <is>
          <t>Garcés</t>
        </is>
      </c>
      <c r="J704" s="11" t="inlineStr">
        <is>
          <t>SI</t>
        </is>
      </c>
      <c r="K704" s="37" t="inlineStr">
        <is>
          <t>Jefe Unidad Corporativa de Seguridad de la información</t>
        </is>
      </c>
      <c r="L704" s="20" t="n"/>
      <c r="M704" s="21" t="inlineStr">
        <is>
          <t>LATERAL</t>
        </is>
      </c>
      <c r="N704" s="21">
        <f>IF(AND(UPPER($M704)="VIP",UPPER($J704)&lt;&gt;"NO",$F704&lt;&gt;""),"SI","NO")</f>
        <v/>
      </c>
      <c r="O704" s="21">
        <f>IF(UPPER($J704)="SI","🟢",IF(UPPER($J704)="NO","🔴","🟡"))</f>
        <v/>
      </c>
      <c r="P704" s="21" t="inlineStr"/>
    </row>
    <row r="705" ht="18" customHeight="1">
      <c r="A705" s="17">
        <f>IF(COUNTA(C705:K705)=0,"",ROW()-1)</f>
        <v/>
      </c>
      <c r="B705" s="17">
        <f>IF($F705&lt;&gt;"",$A705,"")</f>
        <v/>
      </c>
      <c r="C705" s="13" t="inlineStr">
        <is>
          <t>ASMARTALC</t>
        </is>
      </c>
      <c r="D705" s="13" t="n"/>
      <c r="E705" s="14">
        <f>IF(UPPER($J705)="NO","",$M705)</f>
        <v/>
      </c>
      <c r="F705" s="20" t="inlineStr">
        <is>
          <t>Kauer Tapia, Harold</t>
        </is>
      </c>
      <c r="G705" s="13" t="inlineStr">
        <is>
          <t>Harold</t>
        </is>
      </c>
      <c r="H705" s="13" t="inlineStr">
        <is>
          <t>Kauer</t>
        </is>
      </c>
      <c r="I705" s="13" t="inlineStr">
        <is>
          <t>Tapia</t>
        </is>
      </c>
      <c r="J705" s="11" t="inlineStr">
        <is>
          <t>SI</t>
        </is>
      </c>
      <c r="K705" s="13" t="inlineStr">
        <is>
          <t>Jefe de Proyecto Corporativo Senior</t>
        </is>
      </c>
      <c r="L705" s="20" t="n"/>
      <c r="M705" s="21" t="inlineStr">
        <is>
          <t>LATERAL</t>
        </is>
      </c>
      <c r="N705" s="21">
        <f>IF(AND(UPPER($M705)="VIP",UPPER($J705)&lt;&gt;"NO",$F705&lt;&gt;""),"SI","NO")</f>
        <v/>
      </c>
      <c r="O705" s="21">
        <f>IF(UPPER($J705)="SI","🟢",IF(UPPER($J705)="NO","🔴","🟡"))</f>
        <v/>
      </c>
      <c r="P705" s="21" t="inlineStr"/>
    </row>
    <row r="706" ht="18" customHeight="1">
      <c r="A706" s="17">
        <f>IF(COUNTA(C706:K706)=0,"",ROW()-1)</f>
        <v/>
      </c>
      <c r="B706" s="17">
        <f>IF($F706&lt;&gt;"",$A706,"")</f>
        <v/>
      </c>
      <c r="C706" s="37" t="inlineStr">
        <is>
          <t>ASMARTALC</t>
        </is>
      </c>
      <c r="D706" s="37" t="n"/>
      <c r="E706" s="38">
        <f>IF(UPPER($J706)="NO","",$M706)</f>
        <v/>
      </c>
      <c r="F706" s="20" t="inlineStr">
        <is>
          <t>Nuñez Araya, Paula</t>
        </is>
      </c>
      <c r="G706" s="37" t="inlineStr">
        <is>
          <t xml:space="preserve">Paula </t>
        </is>
      </c>
      <c r="H706" s="37" t="inlineStr">
        <is>
          <t>Nuñez</t>
        </is>
      </c>
      <c r="I706" s="37" t="inlineStr">
        <is>
          <t>Araya</t>
        </is>
      </c>
      <c r="J706" s="11" t="inlineStr">
        <is>
          <t>SI</t>
        </is>
      </c>
      <c r="K706" s="37" t="inlineStr">
        <is>
          <t>Abogado</t>
        </is>
      </c>
      <c r="L706" s="20" t="n"/>
      <c r="M706" s="21" t="inlineStr">
        <is>
          <t>LATERAL</t>
        </is>
      </c>
      <c r="N706" s="21">
        <f>IF(AND(UPPER($M706)="VIP",UPPER($J706)&lt;&gt;"NO",$F706&lt;&gt;""),"SI","NO")</f>
        <v/>
      </c>
      <c r="O706" s="21">
        <f>IF(UPPER($J706)="SI","🟢",IF(UPPER($J706)="NO","🔴","🟡"))</f>
        <v/>
      </c>
      <c r="P706" s="21" t="inlineStr"/>
    </row>
    <row r="707" ht="18" customHeight="1">
      <c r="A707" s="17">
        <f>IF(COUNTA(C707:K707)=0,"",ROW()-1)</f>
        <v/>
      </c>
      <c r="B707" s="17">
        <f>IF($F707&lt;&gt;"",$A707,"")</f>
        <v/>
      </c>
      <c r="C707" s="13" t="inlineStr">
        <is>
          <t>ASMARTALC</t>
        </is>
      </c>
      <c r="D707" s="13" t="n"/>
      <c r="E707" s="14">
        <f>IF(UPPER($J707)="NO","",$M707)</f>
        <v/>
      </c>
      <c r="F707" s="20" t="inlineStr">
        <is>
          <t>Ogalde Gomez, Jorge</t>
        </is>
      </c>
      <c r="G707" s="13" t="inlineStr">
        <is>
          <t>Jorge</t>
        </is>
      </c>
      <c r="H707" s="13" t="inlineStr">
        <is>
          <t>Ogalde</t>
        </is>
      </c>
      <c r="I707" s="13" t="inlineStr">
        <is>
          <t>Gomez</t>
        </is>
      </c>
      <c r="J707" s="11" t="inlineStr">
        <is>
          <t>SI</t>
        </is>
      </c>
      <c r="K707" s="13" t="inlineStr">
        <is>
          <t>Abogado</t>
        </is>
      </c>
      <c r="L707" s="20" t="n"/>
      <c r="M707" s="21" t="inlineStr">
        <is>
          <t>LATERAL</t>
        </is>
      </c>
      <c r="N707" s="21">
        <f>IF(AND(UPPER($M707)="VIP",UPPER($J707)&lt;&gt;"NO",$F707&lt;&gt;""),"SI","NO")</f>
        <v/>
      </c>
      <c r="O707" s="21">
        <f>IF(UPPER($J707)="SI","🟢",IF(UPPER($J707)="NO","🔴","🟡"))</f>
        <v/>
      </c>
      <c r="P707" s="21" t="inlineStr"/>
    </row>
    <row r="708" ht="18" customHeight="1">
      <c r="A708" s="17">
        <f>IF(COUNTA(C708:K708)=0,"",ROW()-1)</f>
        <v/>
      </c>
      <c r="B708" s="17">
        <f>IF($F708&lt;&gt;"",$A708,"")</f>
        <v/>
      </c>
      <c r="C708" s="37" t="inlineStr">
        <is>
          <t>ASMARTALC</t>
        </is>
      </c>
      <c r="D708" s="37" t="n"/>
      <c r="E708" s="38">
        <f>IF(UPPER($J708)="NO","",$M708)</f>
        <v/>
      </c>
      <c r="F708" s="20" t="inlineStr">
        <is>
          <t>Belmar , Rodrigo</t>
        </is>
      </c>
      <c r="G708" s="37" t="inlineStr">
        <is>
          <t>Rodrigo</t>
        </is>
      </c>
      <c r="H708" s="37" t="inlineStr">
        <is>
          <t>Belmar</t>
        </is>
      </c>
      <c r="I708" s="37" t="n"/>
      <c r="J708" s="11" t="inlineStr">
        <is>
          <t>SI</t>
        </is>
      </c>
      <c r="K708" s="37" t="inlineStr">
        <is>
          <t>Jefe Taller de combustión interna</t>
        </is>
      </c>
      <c r="L708" s="20" t="n"/>
      <c r="M708" s="21" t="inlineStr">
        <is>
          <t>LATERAL</t>
        </is>
      </c>
      <c r="N708" s="21">
        <f>IF(AND(UPPER($M708)="VIP",UPPER($J708)&lt;&gt;"NO",$F708&lt;&gt;""),"SI","NO")</f>
        <v/>
      </c>
      <c r="O708" s="21">
        <f>IF(UPPER($J708)="SI","🟢",IF(UPPER($J708)="NO","🔴","🟡"))</f>
        <v/>
      </c>
      <c r="P708" s="21" t="inlineStr"/>
    </row>
    <row r="709" ht="18" customHeight="1">
      <c r="A709" s="17">
        <f>IF(COUNTA(C709:K709)=0,"",ROW()-1)</f>
        <v/>
      </c>
      <c r="B709" s="17">
        <f>IF($F709&lt;&gt;"",$A709,"")</f>
        <v/>
      </c>
      <c r="C709" s="13" t="inlineStr">
        <is>
          <t>ASMARTALC</t>
        </is>
      </c>
      <c r="D709" s="13" t="n"/>
      <c r="E709" s="14">
        <f>IF(UPPER($J709)="NO","",$M709)</f>
        <v/>
      </c>
      <c r="F709" s="20" t="inlineStr">
        <is>
          <t>Muñoz , Claudio</t>
        </is>
      </c>
      <c r="G709" s="13" t="inlineStr">
        <is>
          <t>Claudio</t>
        </is>
      </c>
      <c r="H709" s="13" t="inlineStr">
        <is>
          <t>Muñoz</t>
        </is>
      </c>
      <c r="I709" s="13" t="n"/>
      <c r="J709" s="11" t="inlineStr">
        <is>
          <t>SI</t>
        </is>
      </c>
      <c r="K709" s="13" t="inlineStr">
        <is>
          <t>Jefe Taller de Diques</t>
        </is>
      </c>
      <c r="L709" s="20" t="n"/>
      <c r="M709" s="21" t="inlineStr">
        <is>
          <t>LATERAL</t>
        </is>
      </c>
      <c r="N709" s="21">
        <f>IF(AND(UPPER($M709)="VIP",UPPER($J709)&lt;&gt;"NO",$F709&lt;&gt;""),"SI","NO")</f>
        <v/>
      </c>
      <c r="O709" s="21">
        <f>IF(UPPER($J709)="SI","🟢",IF(UPPER($J709)="NO","🔴","🟡"))</f>
        <v/>
      </c>
      <c r="P709" s="21" t="inlineStr"/>
    </row>
    <row r="710" ht="18" customHeight="1">
      <c r="A710" s="17">
        <f>IF(COUNTA(C710:K710)=0,"",ROW()-1)</f>
        <v/>
      </c>
      <c r="B710" s="17">
        <f>IF($F710&lt;&gt;"",$A710,"")</f>
        <v/>
      </c>
      <c r="C710" s="37" t="inlineStr">
        <is>
          <t>ASMARTALC</t>
        </is>
      </c>
      <c r="D710" s="37" t="inlineStr">
        <is>
          <t>Teniente Primero</t>
        </is>
      </c>
      <c r="E710" s="38">
        <f>IF(UPPER($J710)="NO","",$M710)</f>
        <v/>
      </c>
      <c r="F710" s="20" t="inlineStr">
        <is>
          <t>Caviedes , Karla</t>
        </is>
      </c>
      <c r="G710" s="37" t="inlineStr">
        <is>
          <t>Karla</t>
        </is>
      </c>
      <c r="H710" s="37" t="inlineStr">
        <is>
          <t>Caviedes</t>
        </is>
      </c>
      <c r="I710" s="37" t="n"/>
      <c r="J710" s="11" t="inlineStr">
        <is>
          <t>SI</t>
        </is>
      </c>
      <c r="K710" s="37" t="inlineStr">
        <is>
          <t>Jefe Proyecto Armada C-420</t>
        </is>
      </c>
      <c r="L710" s="20" t="n"/>
      <c r="M710" s="21" t="inlineStr">
        <is>
          <t>LATERAL</t>
        </is>
      </c>
      <c r="N710" s="21">
        <f>IF(AND(UPPER($M710)="VIP",UPPER($J710)&lt;&gt;"NO",$F710&lt;&gt;""),"SI","NO")</f>
        <v/>
      </c>
      <c r="O710" s="21">
        <f>IF(UPPER($J710)="SI","🟢",IF(UPPER($J710)="NO","🔴","🟡"))</f>
        <v/>
      </c>
      <c r="P710" s="21" t="inlineStr"/>
    </row>
    <row r="711" ht="18" customHeight="1">
      <c r="A711" s="17">
        <f>IF(COUNTA(C711:K711)=0,"",ROW()-1)</f>
        <v/>
      </c>
      <c r="B711" s="17">
        <f>IF($F711&lt;&gt;"",$A711,"")</f>
        <v/>
      </c>
      <c r="C711" s="13" t="inlineStr">
        <is>
          <t>ASMARTALC</t>
        </is>
      </c>
      <c r="D711" s="13" t="n"/>
      <c r="E711" s="14">
        <f>IF(UPPER($J711)="NO","",$M711)</f>
        <v/>
      </c>
      <c r="F711" s="20" t="inlineStr">
        <is>
          <t>Chamorro Fuentes, Carlos</t>
        </is>
      </c>
      <c r="G711" s="13" t="inlineStr">
        <is>
          <t xml:space="preserve">Carlos </t>
        </is>
      </c>
      <c r="H711" s="13" t="inlineStr">
        <is>
          <t>Chamorro</t>
        </is>
      </c>
      <c r="I711" s="13" t="inlineStr">
        <is>
          <t>Fuentes</t>
        </is>
      </c>
      <c r="J711" s="11" t="inlineStr">
        <is>
          <t>SI</t>
        </is>
      </c>
      <c r="K711" s="13" t="inlineStr">
        <is>
          <t>Jefe Taller Habitabilidad y Electricidad</t>
        </is>
      </c>
      <c r="L711" s="20" t="n"/>
      <c r="M711" s="21" t="inlineStr">
        <is>
          <t>LATERAL</t>
        </is>
      </c>
      <c r="N711" s="21">
        <f>IF(AND(UPPER($M711)="VIP",UPPER($J711)&lt;&gt;"NO",$F711&lt;&gt;""),"SI","NO")</f>
        <v/>
      </c>
      <c r="O711" s="21">
        <f>IF(UPPER($J711)="SI","🟢",IF(UPPER($J711)="NO","🔴","🟡"))</f>
        <v/>
      </c>
      <c r="P711" s="21" t="inlineStr"/>
    </row>
    <row r="712" ht="18" customHeight="1">
      <c r="A712" s="17">
        <f>IF(COUNTA(C712:K712)=0,"",ROW()-1)</f>
        <v/>
      </c>
      <c r="B712" s="17">
        <f>IF($F712&lt;&gt;"",$A712,"")</f>
        <v/>
      </c>
      <c r="C712" s="37" t="inlineStr">
        <is>
          <t>ASMARMAG</t>
        </is>
      </c>
      <c r="D712" s="37" t="inlineStr">
        <is>
          <t>Teniente Primero</t>
        </is>
      </c>
      <c r="E712" s="38">
        <f>IF(UPPER($J712)="NO","",$M712)</f>
        <v/>
      </c>
      <c r="F712" s="20" t="inlineStr">
        <is>
          <t>Figari , Claudio</t>
        </is>
      </c>
      <c r="G712" s="37" t="inlineStr">
        <is>
          <t>Claudio</t>
        </is>
      </c>
      <c r="H712" s="37" t="inlineStr">
        <is>
          <t>Figari</t>
        </is>
      </c>
      <c r="I712" s="37" t="n"/>
      <c r="J712" s="11" t="inlineStr">
        <is>
          <t>SI</t>
        </is>
      </c>
      <c r="K712" s="37" t="n"/>
      <c r="L712" s="20" t="n"/>
      <c r="M712" s="21" t="inlineStr">
        <is>
          <t>LATERAL</t>
        </is>
      </c>
      <c r="N712" s="21">
        <f>IF(AND(UPPER($M712)="VIP",UPPER($J712)&lt;&gt;"NO",$F712&lt;&gt;""),"SI","NO")</f>
        <v/>
      </c>
      <c r="O712" s="21">
        <f>IF(UPPER($J712)="SI","🟢",IF(UPPER($J712)="NO","🔴","🟡"))</f>
        <v/>
      </c>
      <c r="P712" s="21" t="inlineStr"/>
    </row>
    <row r="713" ht="18" customHeight="1">
      <c r="A713" s="17">
        <f>IF(COUNTA(C713:K713)=0,"",ROW()-1)</f>
        <v/>
      </c>
      <c r="B713" s="17">
        <f>IF($F713&lt;&gt;"",$A713,"")</f>
        <v/>
      </c>
      <c r="C713" s="13" t="inlineStr">
        <is>
          <t>ASMARMAG</t>
        </is>
      </c>
      <c r="D713" s="13" t="inlineStr">
        <is>
          <t>Presidente</t>
        </is>
      </c>
      <c r="E713" s="14">
        <f>IF(UPPER($J713)="NO","",$M713)</f>
        <v/>
      </c>
      <c r="F713" s="20" t="inlineStr">
        <is>
          <t>Poblete , Carlos</t>
        </is>
      </c>
      <c r="G713" s="13" t="inlineStr">
        <is>
          <t>Carlos</t>
        </is>
      </c>
      <c r="H713" s="13" t="inlineStr">
        <is>
          <t>Poblete</t>
        </is>
      </c>
      <c r="I713" s="13" t="n"/>
      <c r="J713" s="11" t="inlineStr">
        <is>
          <t>SI</t>
        </is>
      </c>
      <c r="K713" s="13" t="inlineStr">
        <is>
          <t xml:space="preserve">Presidente del Sindicato N°2 </t>
        </is>
      </c>
      <c r="L713" s="20" t="n"/>
      <c r="M713" s="21" t="inlineStr">
        <is>
          <t>LATERAL</t>
        </is>
      </c>
      <c r="N713" s="21">
        <f>IF(AND(UPPER($M713)="VIP",UPPER($J713)&lt;&gt;"NO",$F713&lt;&gt;""),"SI","NO")</f>
        <v/>
      </c>
      <c r="O713" s="21">
        <f>IF(UPPER($J713)="SI","🟢",IF(UPPER($J713)="NO","🔴","🟡"))</f>
        <v/>
      </c>
      <c r="P713" s="21" t="inlineStr"/>
    </row>
    <row r="714" ht="18" customHeight="1">
      <c r="A714" s="17">
        <f>IF(COUNTA(C714:K714)=0,"",ROW()-1)</f>
        <v/>
      </c>
      <c r="B714" s="17">
        <f>IF($F714&lt;&gt;"",$A714,"")</f>
        <v/>
      </c>
      <c r="C714" s="37" t="inlineStr">
        <is>
          <t>ASMARMAG</t>
        </is>
      </c>
      <c r="D714" s="37" t="inlineStr">
        <is>
          <t>Presidente</t>
        </is>
      </c>
      <c r="E714" s="38">
        <f>IF(UPPER($J714)="NO","",$M714)</f>
        <v/>
      </c>
      <c r="F714" s="20" t="inlineStr">
        <is>
          <t>Venegas , Jaime</t>
        </is>
      </c>
      <c r="G714" s="37" t="inlineStr">
        <is>
          <t>Jaime</t>
        </is>
      </c>
      <c r="H714" s="37" t="inlineStr">
        <is>
          <t>Venegas</t>
        </is>
      </c>
      <c r="I714" s="37" t="n"/>
      <c r="J714" s="11" t="inlineStr">
        <is>
          <t>SI</t>
        </is>
      </c>
      <c r="K714" s="37" t="inlineStr">
        <is>
          <t>Presidente del Sindicato N°1</t>
        </is>
      </c>
      <c r="L714" s="20" t="n"/>
      <c r="M714" s="21" t="inlineStr">
        <is>
          <t>LATERAL</t>
        </is>
      </c>
      <c r="N714" s="21">
        <f>IF(AND(UPPER($M714)="VIP",UPPER($J714)&lt;&gt;"NO",$F714&lt;&gt;""),"SI","NO")</f>
        <v/>
      </c>
      <c r="O714" s="21">
        <f>IF(UPPER($J714)="SI","🟢",IF(UPPER($J714)="NO","🔴","🟡"))</f>
        <v/>
      </c>
      <c r="P714" s="21" t="inlineStr"/>
    </row>
    <row r="715" ht="18" customHeight="1">
      <c r="A715" s="17">
        <f>IF(COUNTA(C715:K715)=0,"",ROW()-1)</f>
        <v/>
      </c>
      <c r="B715" s="17">
        <f>IF($F715&lt;&gt;"",$A715,"")</f>
        <v/>
      </c>
      <c r="C715" s="13" t="inlineStr">
        <is>
          <t>ASMARMAG</t>
        </is>
      </c>
      <c r="D715" s="13" t="n"/>
      <c r="E715" s="14">
        <f>IF(UPPER($J715)="NO","",$M715)</f>
        <v/>
      </c>
      <c r="F715" s="20" t="inlineStr">
        <is>
          <t>Jessop , John</t>
        </is>
      </c>
      <c r="G715" s="13" t="inlineStr">
        <is>
          <t>John</t>
        </is>
      </c>
      <c r="H715" s="13" t="inlineStr">
        <is>
          <t>Jessop</t>
        </is>
      </c>
      <c r="I715" s="13" t="n"/>
      <c r="J715" s="11" t="inlineStr">
        <is>
          <t>SI</t>
        </is>
      </c>
      <c r="K715" s="13" t="inlineStr">
        <is>
          <t>Subgerente de Logística</t>
        </is>
      </c>
      <c r="L715" s="20" t="n"/>
      <c r="M715" s="21" t="inlineStr">
        <is>
          <t>LATERAL</t>
        </is>
      </c>
      <c r="N715" s="21">
        <f>IF(AND(UPPER($M715)="VIP",UPPER($J715)&lt;&gt;"NO",$F715&lt;&gt;""),"SI","NO")</f>
        <v/>
      </c>
      <c r="O715" s="21">
        <f>IF(UPPER($J715)="SI","🟢",IF(UPPER($J715)="NO","🔴","🟡"))</f>
        <v/>
      </c>
      <c r="P715" s="21" t="inlineStr"/>
    </row>
    <row r="716" ht="18" customHeight="1">
      <c r="A716" s="17">
        <f>IF(COUNTA(C716:K716)=0,"",ROW()-1)</f>
        <v/>
      </c>
      <c r="B716" s="17">
        <f>IF($F716&lt;&gt;"",$A716,"")</f>
        <v/>
      </c>
      <c r="C716" s="37" t="inlineStr">
        <is>
          <t>ASMARMAG</t>
        </is>
      </c>
      <c r="D716" s="37" t="n"/>
      <c r="E716" s="38">
        <f>IF(UPPER($J716)="NO","",$M716)</f>
        <v/>
      </c>
      <c r="F716" s="20" t="inlineStr">
        <is>
          <t>Córdova , Gonzalo</t>
        </is>
      </c>
      <c r="G716" s="37" t="inlineStr">
        <is>
          <t>Gonzalo</t>
        </is>
      </c>
      <c r="H716" s="37" t="inlineStr">
        <is>
          <t>Córdova</t>
        </is>
      </c>
      <c r="I716" s="37" t="n"/>
      <c r="J716" s="11" t="inlineStr">
        <is>
          <t>SI</t>
        </is>
      </c>
      <c r="K716" s="37" t="inlineStr">
        <is>
          <t>Subgerente de Personas</t>
        </is>
      </c>
      <c r="L716" s="20" t="n"/>
      <c r="M716" s="21" t="inlineStr">
        <is>
          <t>LATERAL</t>
        </is>
      </c>
      <c r="N716" s="21">
        <f>IF(AND(UPPER($M716)="VIP",UPPER($J716)&lt;&gt;"NO",$F716&lt;&gt;""),"SI","NO")</f>
        <v/>
      </c>
      <c r="O716" s="21">
        <f>IF(UPPER($J716)="SI","🟢",IF(UPPER($J716)="NO","🔴","🟡"))</f>
        <v/>
      </c>
      <c r="P716" s="21" t="inlineStr"/>
    </row>
    <row r="717" ht="18" customHeight="1">
      <c r="A717" s="17">
        <f>IF(COUNTA(C717:K717)=0,"",ROW()-1)</f>
        <v/>
      </c>
      <c r="B717" s="17">
        <f>IF($F717&lt;&gt;"",$A717,"")</f>
        <v/>
      </c>
      <c r="C717" s="13" t="inlineStr">
        <is>
          <t>ASMARMAG</t>
        </is>
      </c>
      <c r="D717" s="13" t="n"/>
      <c r="E717" s="14">
        <f>IF(UPPER($J717)="NO","",$M717)</f>
        <v/>
      </c>
      <c r="F717" s="20" t="inlineStr">
        <is>
          <t>Garrido Gajardo, Sebastián</t>
        </is>
      </c>
      <c r="G717" s="13" t="inlineStr">
        <is>
          <t xml:space="preserve">Sebastián </t>
        </is>
      </c>
      <c r="H717" s="13" t="inlineStr">
        <is>
          <t xml:space="preserve">Garrido </t>
        </is>
      </c>
      <c r="I717" s="13" t="inlineStr">
        <is>
          <t xml:space="preserve">Gajardo          </t>
        </is>
      </c>
      <c r="J717" s="11" t="inlineStr">
        <is>
          <t>SI</t>
        </is>
      </c>
      <c r="K717" s="13" t="inlineStr">
        <is>
          <t>Jefe Depto. Mantención</t>
        </is>
      </c>
      <c r="L717" s="20" t="n"/>
      <c r="M717" s="21" t="inlineStr">
        <is>
          <t>LATERAL</t>
        </is>
      </c>
      <c r="N717" s="21">
        <f>IF(AND(UPPER($M717)="VIP",UPPER($J717)&lt;&gt;"NO",$F717&lt;&gt;""),"SI","NO")</f>
        <v/>
      </c>
      <c r="O717" s="21">
        <f>IF(UPPER($J717)="SI","🟢",IF(UPPER($J717)="NO","🔴","🟡"))</f>
        <v/>
      </c>
      <c r="P717" s="21" t="inlineStr"/>
    </row>
    <row r="718" ht="18" customHeight="1">
      <c r="A718" s="17">
        <f>IF(COUNTA(C718:K718)=0,"",ROW()-1)</f>
        <v/>
      </c>
      <c r="B718" s="17">
        <f>IF($F718&lt;&gt;"",$A718,"")</f>
        <v/>
      </c>
      <c r="C718" s="37" t="inlineStr">
        <is>
          <t>ASMARMAG</t>
        </is>
      </c>
      <c r="D718" s="37" t="n"/>
      <c r="E718" s="38">
        <f>IF(UPPER($J718)="NO","",$M718)</f>
        <v/>
      </c>
      <c r="F718" s="20" t="inlineStr">
        <is>
          <t>Mora Riquelme, Luis</t>
        </is>
      </c>
      <c r="G718" s="37" t="inlineStr">
        <is>
          <t>Luis</t>
        </is>
      </c>
      <c r="H718" s="37" t="inlineStr">
        <is>
          <t>Mora</t>
        </is>
      </c>
      <c r="I718" s="37" t="inlineStr">
        <is>
          <t>Riquelme</t>
        </is>
      </c>
      <c r="J718" s="11" t="inlineStr">
        <is>
          <t>SI</t>
        </is>
      </c>
      <c r="K718" s="37" t="inlineStr">
        <is>
          <t>Jefe Depto. Comercial Armada</t>
        </is>
      </c>
      <c r="L718" s="20" t="n"/>
      <c r="M718" s="21" t="inlineStr">
        <is>
          <t>LATERAL</t>
        </is>
      </c>
      <c r="N718" s="21">
        <f>IF(AND(UPPER($M718)="VIP",UPPER($J718)&lt;&gt;"NO",$F718&lt;&gt;""),"SI","NO")</f>
        <v/>
      </c>
      <c r="O718" s="21">
        <f>IF(UPPER($J718)="SI","🟢",IF(UPPER($J718)="NO","🔴","🟡"))</f>
        <v/>
      </c>
      <c r="P718" s="21" t="inlineStr"/>
    </row>
    <row r="719" ht="18" customHeight="1">
      <c r="A719" s="17">
        <f>IF(COUNTA(C719:K719)=0,"",ROW()-1)</f>
        <v/>
      </c>
      <c r="B719" s="17">
        <f>IF($F719&lt;&gt;"",$A719,"")</f>
        <v/>
      </c>
      <c r="C719" s="13" t="inlineStr">
        <is>
          <t>ASMARMAG</t>
        </is>
      </c>
      <c r="D719" s="13" t="n"/>
      <c r="E719" s="14">
        <f>IF(UPPER($J719)="NO","",$M719)</f>
        <v/>
      </c>
      <c r="F719" s="20" t="inlineStr">
        <is>
          <t>Vásquez Leiva, Mauricio</t>
        </is>
      </c>
      <c r="G719" s="13" t="inlineStr">
        <is>
          <t>Mauricio</t>
        </is>
      </c>
      <c r="H719" s="13" t="inlineStr">
        <is>
          <t>Vásquez</t>
        </is>
      </c>
      <c r="I719" s="13" t="inlineStr">
        <is>
          <t>Leiva</t>
        </is>
      </c>
      <c r="J719" s="11" t="inlineStr">
        <is>
          <t>SI</t>
        </is>
      </c>
      <c r="K719" s="13" t="inlineStr">
        <is>
          <t>Jefe Depto. Planificación y Gestión</t>
        </is>
      </c>
      <c r="L719" s="20" t="n"/>
      <c r="M719" s="21" t="inlineStr">
        <is>
          <t>LATERAL</t>
        </is>
      </c>
      <c r="N719" s="21">
        <f>IF(AND(UPPER($M719)="VIP",UPPER($J719)&lt;&gt;"NO",$F719&lt;&gt;""),"SI","NO")</f>
        <v/>
      </c>
      <c r="O719" s="21">
        <f>IF(UPPER($J719)="SI","🟢",IF(UPPER($J719)="NO","🔴","🟡"))</f>
        <v/>
      </c>
      <c r="P719" s="21" t="inlineStr"/>
    </row>
    <row r="720" ht="18" customHeight="1">
      <c r="A720" s="53">
        <f>IF(COUNTA(C720:K720)=0,"",ROW()-1)</f>
        <v/>
      </c>
      <c r="B720" s="53">
        <f>IF($F720&lt;&gt;"",$A720,"")</f>
        <v/>
      </c>
      <c r="C720" s="53" t="n"/>
      <c r="D720" s="53" t="n"/>
      <c r="E720" s="53">
        <f>IF(UPPER($J720)="NO","",$M720)</f>
        <v/>
      </c>
      <c r="F720" s="53" t="n"/>
      <c r="G720" s="53" t="n"/>
      <c r="H720" s="53" t="n"/>
      <c r="I720" s="53" t="n"/>
      <c r="J720" s="53" t="n"/>
      <c r="K720" s="53" t="n"/>
      <c r="L720" s="53" t="n"/>
      <c r="M720" s="53" t="n"/>
      <c r="N720" s="53">
        <f>IF(AND(UPPER($M720)="VIP",UPPER($J720)&lt;&gt;"NO",$F720&lt;&gt;""),"SI","NO")</f>
        <v/>
      </c>
      <c r="O720" s="53">
        <f>IF(UPPER($J720)="SI","🟢",IF(UPPER($J720)="NO","🔴","🟡"))</f>
        <v/>
      </c>
      <c r="P720" s="53" t="n"/>
    </row>
    <row r="721" ht="18" customHeight="1">
      <c r="A721" s="53">
        <f>IF(COUNTA(C721:K721)=0,"",ROW()-1)</f>
        <v/>
      </c>
      <c r="B721" s="53">
        <f>IF($F721&lt;&gt;"",$A721,"")</f>
        <v/>
      </c>
      <c r="C721" s="53" t="n"/>
      <c r="D721" s="53" t="n"/>
      <c r="E721" s="53">
        <f>IF(UPPER($J721)="NO","",$M721)</f>
        <v/>
      </c>
      <c r="F721" s="53" t="n"/>
      <c r="G721" s="53" t="n"/>
      <c r="H721" s="53" t="n"/>
      <c r="I721" s="53" t="n"/>
      <c r="J721" s="53" t="n"/>
      <c r="K721" s="53" t="n"/>
      <c r="L721" s="53" t="n"/>
      <c r="M721" s="53" t="n"/>
      <c r="N721" s="53">
        <f>IF(AND(UPPER($M721)="VIP",UPPER($J721)&lt;&gt;"NO",$F721&lt;&gt;""),"SI","NO")</f>
        <v/>
      </c>
      <c r="O721" s="53">
        <f>IF(UPPER($J721)="SI","🟢",IF(UPPER($J721)="NO","🔴","🟡"))</f>
        <v/>
      </c>
      <c r="P721" s="53" t="n"/>
    </row>
    <row r="722" ht="18" customHeight="1">
      <c r="A722" s="53">
        <f>IF(COUNTA(C722:K722)=0,"",ROW()-1)</f>
        <v/>
      </c>
      <c r="B722" s="53">
        <f>IF($F722&lt;&gt;"",$A722,"")</f>
        <v/>
      </c>
      <c r="C722" s="53" t="n"/>
      <c r="D722" s="53" t="n"/>
      <c r="E722" s="53">
        <f>IF(UPPER($J722)="NO","",$M722)</f>
        <v/>
      </c>
      <c r="F722" s="53" t="n"/>
      <c r="G722" s="53" t="n"/>
      <c r="H722" s="53" t="n"/>
      <c r="I722" s="53" t="n"/>
      <c r="J722" s="53" t="n"/>
      <c r="K722" s="53" t="n"/>
      <c r="L722" s="53" t="n"/>
      <c r="M722" s="53" t="n"/>
      <c r="N722" s="53">
        <f>IF(AND(UPPER($M722)="VIP",UPPER($J722)&lt;&gt;"NO",$F722&lt;&gt;""),"SI","NO")</f>
        <v/>
      </c>
      <c r="O722" s="53">
        <f>IF(UPPER($J722)="SI","🟢",IF(UPPER($J722)="NO","🔴","🟡"))</f>
        <v/>
      </c>
      <c r="P722" s="53" t="n"/>
    </row>
    <row r="723" ht="18" customHeight="1">
      <c r="A723" s="53">
        <f>IF(COUNTA(C723:K723)=0,"",ROW()-1)</f>
        <v/>
      </c>
      <c r="B723" s="53">
        <f>IF($F723&lt;&gt;"",$A723,"")</f>
        <v/>
      </c>
      <c r="C723" s="53" t="n"/>
      <c r="D723" s="53" t="n"/>
      <c r="E723" s="53">
        <f>IF(UPPER($J723)="NO","",$M723)</f>
        <v/>
      </c>
      <c r="F723" s="53" t="n"/>
      <c r="G723" s="53" t="n"/>
      <c r="H723" s="53" t="n"/>
      <c r="I723" s="53" t="n"/>
      <c r="J723" s="53" t="n"/>
      <c r="K723" s="53" t="n"/>
      <c r="L723" s="53" t="n"/>
      <c r="M723" s="53" t="n"/>
      <c r="N723" s="53">
        <f>IF(AND(UPPER($M723)="VIP",UPPER($J723)&lt;&gt;"NO",$F723&lt;&gt;""),"SI","NO")</f>
        <v/>
      </c>
      <c r="O723" s="53">
        <f>IF(UPPER($J723)="SI","🟢",IF(UPPER($J723)="NO","🔴","🟡"))</f>
        <v/>
      </c>
      <c r="P723" s="53" t="n"/>
    </row>
    <row r="724" ht="18" customHeight="1">
      <c r="A724" s="53">
        <f>IF(COUNTA(C724:K724)=0,"",ROW()-1)</f>
        <v/>
      </c>
      <c r="B724" s="53">
        <f>IF($F724&lt;&gt;"",$A724,"")</f>
        <v/>
      </c>
      <c r="C724" s="53" t="n"/>
      <c r="D724" s="53" t="n"/>
      <c r="E724" s="53">
        <f>IF(UPPER($J724)="NO","",$M724)</f>
        <v/>
      </c>
      <c r="F724" s="53" t="n"/>
      <c r="G724" s="53" t="n"/>
      <c r="H724" s="53" t="n"/>
      <c r="I724" s="53" t="n"/>
      <c r="J724" s="53" t="n"/>
      <c r="K724" s="53" t="n"/>
      <c r="L724" s="53" t="n"/>
      <c r="M724" s="53" t="n"/>
      <c r="N724" s="53">
        <f>IF(AND(UPPER($M724)="VIP",UPPER($J724)&lt;&gt;"NO",$F724&lt;&gt;""),"SI","NO")</f>
        <v/>
      </c>
      <c r="O724" s="53">
        <f>IF(UPPER($J724)="SI","🟢",IF(UPPER($J724)="NO","🔴","🟡"))</f>
        <v/>
      </c>
      <c r="P724" s="53" t="n"/>
    </row>
    <row r="725" ht="18" customHeight="1">
      <c r="A725" s="53">
        <f>IF(COUNTA(C725:K725)=0,"",ROW()-1)</f>
        <v/>
      </c>
      <c r="B725" s="53">
        <f>IF($F725&lt;&gt;"",$A725,"")</f>
        <v/>
      </c>
      <c r="C725" s="53" t="n"/>
      <c r="D725" s="53" t="n"/>
      <c r="E725" s="53">
        <f>IF(UPPER($J725)="NO","",$M725)</f>
        <v/>
      </c>
      <c r="F725" s="53" t="n"/>
      <c r="G725" s="53" t="n"/>
      <c r="H725" s="53" t="n"/>
      <c r="I725" s="53" t="n"/>
      <c r="J725" s="53" t="n"/>
      <c r="K725" s="53" t="n"/>
      <c r="L725" s="53" t="n"/>
      <c r="M725" s="53" t="n"/>
      <c r="N725" s="53">
        <f>IF(AND(UPPER($M725)="VIP",UPPER($J725)&lt;&gt;"NO",$F725&lt;&gt;""),"SI","NO")</f>
        <v/>
      </c>
      <c r="O725" s="53">
        <f>IF(UPPER($J725)="SI","🟢",IF(UPPER($J725)="NO","🔴","🟡"))</f>
        <v/>
      </c>
      <c r="P725" s="53" t="n"/>
    </row>
    <row r="726" ht="18" customHeight="1">
      <c r="A726" s="53">
        <f>IF(COUNTA(C726:K726)=0,"",ROW()-1)</f>
        <v/>
      </c>
      <c r="B726" s="53">
        <f>IF($F726&lt;&gt;"",$A726,"")</f>
        <v/>
      </c>
      <c r="C726" s="53" t="n"/>
      <c r="D726" s="53" t="n"/>
      <c r="E726" s="53">
        <f>IF(UPPER($J726)="NO","",$M726)</f>
        <v/>
      </c>
      <c r="F726" s="53" t="n"/>
      <c r="G726" s="53" t="n"/>
      <c r="H726" s="53" t="n"/>
      <c r="I726" s="53" t="n"/>
      <c r="J726" s="53" t="n"/>
      <c r="K726" s="53" t="n"/>
      <c r="L726" s="53" t="n"/>
      <c r="M726" s="53" t="n"/>
      <c r="N726" s="53">
        <f>IF(AND(UPPER($M726)="VIP",UPPER($J726)&lt;&gt;"NO",$F726&lt;&gt;""),"SI","NO")</f>
        <v/>
      </c>
      <c r="O726" s="53">
        <f>IF(UPPER($J726)="SI","🟢",IF(UPPER($J726)="NO","🔴","🟡"))</f>
        <v/>
      </c>
      <c r="P726" s="53" t="n"/>
    </row>
    <row r="727" ht="18" customHeight="1">
      <c r="A727" s="53">
        <f>IF(COUNTA(C727:K727)=0,"",ROW()-1)</f>
        <v/>
      </c>
      <c r="B727" s="53">
        <f>IF($F727&lt;&gt;"",$A727,"")</f>
        <v/>
      </c>
      <c r="C727" s="53" t="n"/>
      <c r="D727" s="53" t="n"/>
      <c r="E727" s="53">
        <f>IF(UPPER($J727)="NO","",$M727)</f>
        <v/>
      </c>
      <c r="F727" s="53" t="n"/>
      <c r="G727" s="53" t="n"/>
      <c r="H727" s="53" t="n"/>
      <c r="I727" s="53" t="n"/>
      <c r="J727" s="53" t="n"/>
      <c r="K727" s="53" t="n"/>
      <c r="L727" s="53" t="n"/>
      <c r="M727" s="53" t="n"/>
      <c r="N727" s="53">
        <f>IF(AND(UPPER($M727)="VIP",UPPER($J727)&lt;&gt;"NO",$F727&lt;&gt;""),"SI","NO")</f>
        <v/>
      </c>
      <c r="O727" s="53">
        <f>IF(UPPER($J727)="SI","🟢",IF(UPPER($J727)="NO","🔴","🟡"))</f>
        <v/>
      </c>
      <c r="P727" s="53" t="n"/>
    </row>
    <row r="728" ht="18" customHeight="1">
      <c r="A728" s="53">
        <f>IF(COUNTA(C728:K728)=0,"",ROW()-1)</f>
        <v/>
      </c>
      <c r="B728" s="53">
        <f>IF($F728&lt;&gt;"",$A728,"")</f>
        <v/>
      </c>
      <c r="C728" s="53" t="n"/>
      <c r="D728" s="53" t="n"/>
      <c r="E728" s="53">
        <f>IF(UPPER($J728)="NO","",$M728)</f>
        <v/>
      </c>
      <c r="F728" s="53" t="n"/>
      <c r="G728" s="53" t="n"/>
      <c r="H728" s="53" t="n"/>
      <c r="I728" s="53" t="n"/>
      <c r="J728" s="53" t="n"/>
      <c r="K728" s="53" t="n"/>
      <c r="L728" s="53" t="n"/>
      <c r="M728" s="53" t="n"/>
      <c r="N728" s="53">
        <f>IF(AND(UPPER($M728)="VIP",UPPER($J728)&lt;&gt;"NO",$F728&lt;&gt;""),"SI","NO")</f>
        <v/>
      </c>
      <c r="O728" s="53">
        <f>IF(UPPER($J728)="SI","🟢",IF(UPPER($J728)="NO","🔴","🟡"))</f>
        <v/>
      </c>
      <c r="P728" s="53" t="n"/>
    </row>
    <row r="729" ht="18" customHeight="1">
      <c r="A729" s="53">
        <f>IF(COUNTA(C729:K729)=0,"",ROW()-1)</f>
        <v/>
      </c>
      <c r="B729" s="53">
        <f>IF($F729&lt;&gt;"",$A729,"")</f>
        <v/>
      </c>
      <c r="C729" s="53" t="n"/>
      <c r="D729" s="53" t="n"/>
      <c r="E729" s="53">
        <f>IF(UPPER($J729)="NO","",$M729)</f>
        <v/>
      </c>
      <c r="F729" s="53" t="n"/>
      <c r="G729" s="53" t="n"/>
      <c r="H729" s="53" t="n"/>
      <c r="I729" s="53" t="n"/>
      <c r="J729" s="53" t="n"/>
      <c r="K729" s="53" t="n"/>
      <c r="L729" s="53" t="n"/>
      <c r="M729" s="53" t="n"/>
      <c r="N729" s="53">
        <f>IF(AND(UPPER($M729)="VIP",UPPER($J729)&lt;&gt;"NO",$F729&lt;&gt;""),"SI","NO")</f>
        <v/>
      </c>
      <c r="O729" s="53">
        <f>IF(UPPER($J729)="SI","🟢",IF(UPPER($J729)="NO","🔴","🟡"))</f>
        <v/>
      </c>
      <c r="P729" s="53" t="n"/>
    </row>
    <row r="730" ht="18" customHeight="1">
      <c r="A730" s="53">
        <f>IF(COUNTA(C730:K730)=0,"",ROW()-1)</f>
        <v/>
      </c>
      <c r="B730" s="53">
        <f>IF($F730&lt;&gt;"",$A730,"")</f>
        <v/>
      </c>
      <c r="C730" s="53" t="n"/>
      <c r="D730" s="53" t="n"/>
      <c r="E730" s="53">
        <f>IF(UPPER($J730)="NO","",$M730)</f>
        <v/>
      </c>
      <c r="F730" s="53" t="n"/>
      <c r="G730" s="53" t="n"/>
      <c r="H730" s="53" t="n"/>
      <c r="I730" s="53" t="n"/>
      <c r="J730" s="53" t="n"/>
      <c r="K730" s="53" t="n"/>
      <c r="L730" s="53" t="n"/>
      <c r="M730" s="53" t="n"/>
      <c r="N730" s="53">
        <f>IF(AND(UPPER($M730)="VIP",UPPER($J730)&lt;&gt;"NO",$F730&lt;&gt;""),"SI","NO")</f>
        <v/>
      </c>
      <c r="O730" s="53">
        <f>IF(UPPER($J730)="SI","🟢",IF(UPPER($J730)="NO","🔴","🟡"))</f>
        <v/>
      </c>
      <c r="P730" s="53" t="n"/>
    </row>
    <row r="731" ht="18" customHeight="1">
      <c r="A731" s="53">
        <f>IF(COUNTA(C731:K731)=0,"",ROW()-1)</f>
        <v/>
      </c>
      <c r="B731" s="53">
        <f>IF($F731&lt;&gt;"",$A731,"")</f>
        <v/>
      </c>
      <c r="C731" s="53" t="n"/>
      <c r="D731" s="53" t="n"/>
      <c r="E731" s="53">
        <f>IF(UPPER($J731)="NO","",$M731)</f>
        <v/>
      </c>
      <c r="F731" s="53" t="n"/>
      <c r="G731" s="53" t="n"/>
      <c r="H731" s="53" t="n"/>
      <c r="I731" s="53" t="n"/>
      <c r="J731" s="53" t="n"/>
      <c r="K731" s="53" t="n"/>
      <c r="L731" s="53" t="n"/>
      <c r="M731" s="53" t="n"/>
      <c r="N731" s="53">
        <f>IF(AND(UPPER($M731)="VIP",UPPER($J731)&lt;&gt;"NO",$F731&lt;&gt;""),"SI","NO")</f>
        <v/>
      </c>
      <c r="O731" s="53">
        <f>IF(UPPER($J731)="SI","🟢",IF(UPPER($J731)="NO","🔴","🟡"))</f>
        <v/>
      </c>
      <c r="P731" s="53" t="n"/>
    </row>
    <row r="732" ht="18" customHeight="1">
      <c r="A732" s="53">
        <f>IF(COUNTA(C732:K732)=0,"",ROW()-1)</f>
        <v/>
      </c>
      <c r="B732" s="53">
        <f>IF($F732&lt;&gt;"",$A732,"")</f>
        <v/>
      </c>
      <c r="C732" s="53" t="n"/>
      <c r="D732" s="53" t="n"/>
      <c r="E732" s="53">
        <f>IF(UPPER($J732)="NO","",$M732)</f>
        <v/>
      </c>
      <c r="F732" s="53" t="n"/>
      <c r="G732" s="53" t="n"/>
      <c r="H732" s="53" t="n"/>
      <c r="I732" s="53" t="n"/>
      <c r="J732" s="53" t="n"/>
      <c r="K732" s="53" t="n"/>
      <c r="L732" s="53" t="n"/>
      <c r="M732" s="53" t="n"/>
      <c r="N732" s="53">
        <f>IF(AND(UPPER($M732)="VIP",UPPER($J732)&lt;&gt;"NO",$F732&lt;&gt;""),"SI","NO")</f>
        <v/>
      </c>
      <c r="O732" s="53">
        <f>IF(UPPER($J732)="SI","🟢",IF(UPPER($J732)="NO","🔴","🟡"))</f>
        <v/>
      </c>
      <c r="P732" s="53" t="n"/>
    </row>
    <row r="733" ht="18" customHeight="1">
      <c r="A733" s="53">
        <f>IF(COUNTA(C733:K733)=0,"",ROW()-1)</f>
        <v/>
      </c>
      <c r="B733" s="53">
        <f>IF($F733&lt;&gt;"",$A733,"")</f>
        <v/>
      </c>
      <c r="C733" s="53" t="n"/>
      <c r="D733" s="53" t="n"/>
      <c r="E733" s="53">
        <f>IF(UPPER($J733)="NO","",$M733)</f>
        <v/>
      </c>
      <c r="F733" s="53" t="n"/>
      <c r="G733" s="53" t="n"/>
      <c r="H733" s="53" t="n"/>
      <c r="I733" s="53" t="n"/>
      <c r="J733" s="53" t="n"/>
      <c r="K733" s="53" t="n"/>
      <c r="L733" s="53" t="n"/>
      <c r="M733" s="53" t="n"/>
      <c r="N733" s="53">
        <f>IF(AND(UPPER($M733)="VIP",UPPER($J733)&lt;&gt;"NO",$F733&lt;&gt;""),"SI","NO")</f>
        <v/>
      </c>
      <c r="O733" s="53">
        <f>IF(UPPER($J733)="SI","🟢",IF(UPPER($J733)="NO","🔴","🟡"))</f>
        <v/>
      </c>
      <c r="P733" s="53" t="n"/>
    </row>
    <row r="734" ht="18" customHeight="1">
      <c r="A734" s="53">
        <f>IF(COUNTA(C734:K734)=0,"",ROW()-1)</f>
        <v/>
      </c>
      <c r="B734" s="53">
        <f>IF($F734&lt;&gt;"",$A734,"")</f>
        <v/>
      </c>
      <c r="C734" s="53" t="n"/>
      <c r="D734" s="53" t="n"/>
      <c r="E734" s="53">
        <f>IF(UPPER($J734)="NO","",$M734)</f>
        <v/>
      </c>
      <c r="F734" s="53" t="n"/>
      <c r="G734" s="53" t="n"/>
      <c r="H734" s="53" t="n"/>
      <c r="I734" s="53" t="n"/>
      <c r="J734" s="53" t="n"/>
      <c r="K734" s="53" t="n"/>
      <c r="L734" s="53" t="n"/>
      <c r="M734" s="53" t="n"/>
      <c r="N734" s="53">
        <f>IF(AND(UPPER($M734)="VIP",UPPER($J734)&lt;&gt;"NO",$F734&lt;&gt;""),"SI","NO")</f>
        <v/>
      </c>
      <c r="O734" s="53">
        <f>IF(UPPER($J734)="SI","🟢",IF(UPPER($J734)="NO","🔴","🟡"))</f>
        <v/>
      </c>
      <c r="P734" s="53" t="n"/>
    </row>
    <row r="735" ht="18" customHeight="1">
      <c r="A735" s="53">
        <f>IF(COUNTA(C735:K735)=0,"",ROW()-1)</f>
        <v/>
      </c>
      <c r="B735" s="53">
        <f>IF($F735&lt;&gt;"",$A735,"")</f>
        <v/>
      </c>
      <c r="C735" s="53" t="n"/>
      <c r="D735" s="53" t="n"/>
      <c r="E735" s="53">
        <f>IF(UPPER($J735)="NO","",$M735)</f>
        <v/>
      </c>
      <c r="F735" s="53" t="n"/>
      <c r="G735" s="53" t="n"/>
      <c r="H735" s="53" t="n"/>
      <c r="I735" s="53" t="n"/>
      <c r="J735" s="53" t="n"/>
      <c r="K735" s="53" t="n"/>
      <c r="L735" s="53" t="n"/>
      <c r="M735" s="53" t="n"/>
      <c r="N735" s="53">
        <f>IF(AND(UPPER($M735)="VIP",UPPER($J735)&lt;&gt;"NO",$F735&lt;&gt;""),"SI","NO")</f>
        <v/>
      </c>
      <c r="O735" s="53">
        <f>IF(UPPER($J735)="SI","🟢",IF(UPPER($J735)="NO","🔴","🟡"))</f>
        <v/>
      </c>
      <c r="P735" s="53" t="n"/>
    </row>
    <row r="736" ht="18" customHeight="1">
      <c r="A736" s="53">
        <f>IF(COUNTA(C736:K736)=0,"",ROW()-1)</f>
        <v/>
      </c>
      <c r="B736" s="53">
        <f>IF($F736&lt;&gt;"",$A736,"")</f>
        <v/>
      </c>
      <c r="C736" s="53" t="n"/>
      <c r="D736" s="53" t="n"/>
      <c r="E736" s="53">
        <f>IF(UPPER($J736)="NO","",$M736)</f>
        <v/>
      </c>
      <c r="F736" s="53" t="n"/>
      <c r="G736" s="53" t="n"/>
      <c r="H736" s="53" t="n"/>
      <c r="I736" s="53" t="n"/>
      <c r="J736" s="53" t="n"/>
      <c r="K736" s="53" t="n"/>
      <c r="L736" s="53" t="n"/>
      <c r="M736" s="53" t="n"/>
      <c r="N736" s="53">
        <f>IF(AND(UPPER($M736)="VIP",UPPER($J736)&lt;&gt;"NO",$F736&lt;&gt;""),"SI","NO")</f>
        <v/>
      </c>
      <c r="O736" s="53">
        <f>IF(UPPER($J736)="SI","🟢",IF(UPPER($J736)="NO","🔴","🟡"))</f>
        <v/>
      </c>
      <c r="P736" s="53" t="n"/>
    </row>
    <row r="737" ht="18" customHeight="1">
      <c r="A737" s="53">
        <f>IF(COUNTA(C737:K737)=0,"",ROW()-1)</f>
        <v/>
      </c>
      <c r="B737" s="53">
        <f>IF($F737&lt;&gt;"",$A737,"")</f>
        <v/>
      </c>
      <c r="C737" s="53" t="n"/>
      <c r="D737" s="53" t="n"/>
      <c r="E737" s="53">
        <f>IF(UPPER($J737)="NO","",$M737)</f>
        <v/>
      </c>
      <c r="F737" s="53" t="n"/>
      <c r="G737" s="53" t="n"/>
      <c r="H737" s="53" t="n"/>
      <c r="I737" s="53" t="n"/>
      <c r="J737" s="53" t="n"/>
      <c r="K737" s="53" t="n"/>
      <c r="L737" s="53" t="n"/>
      <c r="M737" s="53" t="n"/>
      <c r="N737" s="53">
        <f>IF(AND(UPPER($M737)="VIP",UPPER($J737)&lt;&gt;"NO",$F737&lt;&gt;""),"SI","NO")</f>
        <v/>
      </c>
      <c r="O737" s="53">
        <f>IF(UPPER($J737)="SI","🟢",IF(UPPER($J737)="NO","🔴","🟡"))</f>
        <v/>
      </c>
      <c r="P737" s="53" t="n"/>
    </row>
    <row r="738" ht="18" customHeight="1">
      <c r="A738" s="53">
        <f>IF(COUNTA(C738:K738)=0,"",ROW()-1)</f>
        <v/>
      </c>
      <c r="B738" s="53">
        <f>IF($F738&lt;&gt;"",$A738,"")</f>
        <v/>
      </c>
      <c r="C738" s="53" t="n"/>
      <c r="D738" s="53" t="n"/>
      <c r="E738" s="53">
        <f>IF(UPPER($J738)="NO","",$M738)</f>
        <v/>
      </c>
      <c r="F738" s="53" t="n"/>
      <c r="G738" s="53" t="n"/>
      <c r="H738" s="53" t="n"/>
      <c r="I738" s="53" t="n"/>
      <c r="J738" s="53" t="n"/>
      <c r="K738" s="53" t="n"/>
      <c r="L738" s="53" t="n"/>
      <c r="M738" s="53" t="n"/>
      <c r="N738" s="53">
        <f>IF(AND(UPPER($M738)="VIP",UPPER($J738)&lt;&gt;"NO",$F738&lt;&gt;""),"SI","NO")</f>
        <v/>
      </c>
      <c r="O738" s="53">
        <f>IF(UPPER($J738)="SI","🟢",IF(UPPER($J738)="NO","🔴","🟡"))</f>
        <v/>
      </c>
      <c r="P738" s="53" t="n"/>
    </row>
    <row r="739" ht="18" customHeight="1">
      <c r="A739" s="53">
        <f>IF(COUNTA(C739:K739)=0,"",ROW()-1)</f>
        <v/>
      </c>
      <c r="B739" s="53">
        <f>IF($F739&lt;&gt;"",$A739,"")</f>
        <v/>
      </c>
      <c r="C739" s="53" t="n"/>
      <c r="D739" s="53" t="n"/>
      <c r="E739" s="53">
        <f>IF(UPPER($J739)="NO","",$M739)</f>
        <v/>
      </c>
      <c r="F739" s="53" t="n"/>
      <c r="G739" s="53" t="n"/>
      <c r="H739" s="53" t="n"/>
      <c r="I739" s="53" t="n"/>
      <c r="J739" s="53" t="n"/>
      <c r="K739" s="53" t="n"/>
      <c r="L739" s="53" t="n"/>
      <c r="M739" s="53" t="n"/>
      <c r="N739" s="53">
        <f>IF(AND(UPPER($M739)="VIP",UPPER($J739)&lt;&gt;"NO",$F739&lt;&gt;""),"SI","NO")</f>
        <v/>
      </c>
      <c r="O739" s="53">
        <f>IF(UPPER($J739)="SI","🟢",IF(UPPER($J739)="NO","🔴","🟡"))</f>
        <v/>
      </c>
      <c r="P739" s="53" t="n"/>
    </row>
    <row r="740" ht="18" customHeight="1">
      <c r="A740" s="53">
        <f>IF(COUNTA(C740:K740)=0,"",ROW()-1)</f>
        <v/>
      </c>
      <c r="B740" s="53">
        <f>IF($F740&lt;&gt;"",$A740,"")</f>
        <v/>
      </c>
      <c r="C740" s="53" t="n"/>
      <c r="D740" s="53" t="n"/>
      <c r="E740" s="53">
        <f>IF(UPPER($J740)="NO","",$M740)</f>
        <v/>
      </c>
      <c r="F740" s="53" t="n"/>
      <c r="G740" s="53" t="n"/>
      <c r="H740" s="53" t="n"/>
      <c r="I740" s="53" t="n"/>
      <c r="J740" s="53" t="n"/>
      <c r="K740" s="53" t="n"/>
      <c r="L740" s="53" t="n"/>
      <c r="M740" s="53" t="n"/>
      <c r="N740" s="53">
        <f>IF(AND(UPPER($M740)="VIP",UPPER($J740)&lt;&gt;"NO",$F740&lt;&gt;""),"SI","NO")</f>
        <v/>
      </c>
      <c r="O740" s="53">
        <f>IF(UPPER($J740)="SI","🟢",IF(UPPER($J740)="NO","🔴","🟡"))</f>
        <v/>
      </c>
      <c r="P740" s="53" t="n"/>
    </row>
    <row r="741" ht="18" customHeight="1">
      <c r="A741" s="53">
        <f>IF(COUNTA(C741:K741)=0,"",ROW()-1)</f>
        <v/>
      </c>
      <c r="B741" s="53">
        <f>IF($F741&lt;&gt;"",$A741,"")</f>
        <v/>
      </c>
      <c r="C741" s="53" t="n"/>
      <c r="D741" s="53" t="n"/>
      <c r="E741" s="53">
        <f>IF(UPPER($J741)="NO","",$M741)</f>
        <v/>
      </c>
      <c r="F741" s="53" t="n"/>
      <c r="G741" s="53" t="n"/>
      <c r="H741" s="53" t="n"/>
      <c r="I741" s="53" t="n"/>
      <c r="J741" s="53" t="n"/>
      <c r="K741" s="53" t="n"/>
      <c r="L741" s="53" t="n"/>
      <c r="M741" s="53" t="n"/>
      <c r="N741" s="53">
        <f>IF(AND(UPPER($M741)="VIP",UPPER($J741)&lt;&gt;"NO",$F741&lt;&gt;""),"SI","NO")</f>
        <v/>
      </c>
      <c r="O741" s="53">
        <f>IF(UPPER($J741)="SI","🟢",IF(UPPER($J741)="NO","🔴","🟡"))</f>
        <v/>
      </c>
      <c r="P741" s="53" t="n"/>
    </row>
    <row r="742" ht="18" customHeight="1">
      <c r="A742" s="53">
        <f>IF(COUNTA(C742:K742)=0,"",ROW()-1)</f>
        <v/>
      </c>
      <c r="B742" s="53">
        <f>IF($F742&lt;&gt;"",$A742,"")</f>
        <v/>
      </c>
      <c r="C742" s="53" t="n"/>
      <c r="D742" s="53" t="n"/>
      <c r="E742" s="53">
        <f>IF(UPPER($J742)="NO","",$M742)</f>
        <v/>
      </c>
      <c r="F742" s="53" t="n"/>
      <c r="G742" s="53" t="n"/>
      <c r="H742" s="53" t="n"/>
      <c r="I742" s="53" t="n"/>
      <c r="J742" s="53" t="n"/>
      <c r="K742" s="53" t="n"/>
      <c r="L742" s="53" t="n"/>
      <c r="M742" s="53" t="n"/>
      <c r="N742" s="53">
        <f>IF(AND(UPPER($M742)="VIP",UPPER($J742)&lt;&gt;"NO",$F742&lt;&gt;""),"SI","NO")</f>
        <v/>
      </c>
      <c r="O742" s="53">
        <f>IF(UPPER($J742)="SI","🟢",IF(UPPER($J742)="NO","🔴","🟡"))</f>
        <v/>
      </c>
      <c r="P742" s="53" t="n"/>
    </row>
    <row r="743" ht="18" customHeight="1">
      <c r="A743" s="53">
        <f>IF(COUNTA(C743:K743)=0,"",ROW()-1)</f>
        <v/>
      </c>
      <c r="B743" s="53">
        <f>IF($F743&lt;&gt;"",$A743,"")</f>
        <v/>
      </c>
      <c r="C743" s="53" t="n"/>
      <c r="D743" s="53" t="n"/>
      <c r="E743" s="53">
        <f>IF(UPPER($J743)="NO","",$M743)</f>
        <v/>
      </c>
      <c r="F743" s="53" t="n"/>
      <c r="G743" s="53" t="n"/>
      <c r="H743" s="53" t="n"/>
      <c r="I743" s="53" t="n"/>
      <c r="J743" s="53" t="n"/>
      <c r="K743" s="53" t="n"/>
      <c r="L743" s="53" t="n"/>
      <c r="M743" s="53" t="n"/>
      <c r="N743" s="53">
        <f>IF(AND(UPPER($M743)="VIP",UPPER($J743)&lt;&gt;"NO",$F743&lt;&gt;""),"SI","NO")</f>
        <v/>
      </c>
      <c r="O743" s="53">
        <f>IF(UPPER($J743)="SI","🟢",IF(UPPER($J743)="NO","🔴","🟡"))</f>
        <v/>
      </c>
      <c r="P743" s="53" t="n"/>
    </row>
    <row r="744" ht="18" customHeight="1">
      <c r="A744" s="53">
        <f>IF(COUNTA(C744:K744)=0,"",ROW()-1)</f>
        <v/>
      </c>
      <c r="B744" s="53">
        <f>IF($F744&lt;&gt;"",$A744,"")</f>
        <v/>
      </c>
      <c r="C744" s="53" t="n"/>
      <c r="D744" s="53" t="n"/>
      <c r="E744" s="53">
        <f>IF(UPPER($J744)="NO","",$M744)</f>
        <v/>
      </c>
      <c r="F744" s="53" t="n"/>
      <c r="G744" s="53" t="n"/>
      <c r="H744" s="53" t="n"/>
      <c r="I744" s="53" t="n"/>
      <c r="J744" s="53" t="n"/>
      <c r="K744" s="53" t="n"/>
      <c r="L744" s="53" t="n"/>
      <c r="M744" s="53" t="n"/>
      <c r="N744" s="53">
        <f>IF(AND(UPPER($M744)="VIP",UPPER($J744)&lt;&gt;"NO",$F744&lt;&gt;""),"SI","NO")</f>
        <v/>
      </c>
      <c r="O744" s="53">
        <f>IF(UPPER($J744)="SI","🟢",IF(UPPER($J744)="NO","🔴","🟡"))</f>
        <v/>
      </c>
      <c r="P744" s="53" t="n"/>
    </row>
    <row r="745" ht="18" customHeight="1">
      <c r="A745" s="53">
        <f>IF(COUNTA(C745:K745)=0,"",ROW()-1)</f>
        <v/>
      </c>
      <c r="B745" s="53">
        <f>IF($F745&lt;&gt;"",$A745,"")</f>
        <v/>
      </c>
      <c r="C745" s="53" t="n"/>
      <c r="D745" s="53" t="n"/>
      <c r="E745" s="53">
        <f>IF(UPPER($J745)="NO","",$M745)</f>
        <v/>
      </c>
      <c r="F745" s="53" t="n"/>
      <c r="G745" s="53" t="n"/>
      <c r="H745" s="53" t="n"/>
      <c r="I745" s="53" t="n"/>
      <c r="J745" s="53" t="n"/>
      <c r="K745" s="53" t="n"/>
      <c r="L745" s="53" t="n"/>
      <c r="M745" s="53" t="n"/>
      <c r="N745" s="53">
        <f>IF(AND(UPPER($M745)="VIP",UPPER($J745)&lt;&gt;"NO",$F745&lt;&gt;""),"SI","NO")</f>
        <v/>
      </c>
      <c r="O745" s="53">
        <f>IF(UPPER($J745)="SI","🟢",IF(UPPER($J745)="NO","🔴","🟡"))</f>
        <v/>
      </c>
      <c r="P745" s="53" t="n"/>
    </row>
    <row r="746" ht="18" customHeight="1">
      <c r="A746" s="53">
        <f>IF(COUNTA(C746:K746)=0,"",ROW()-1)</f>
        <v/>
      </c>
      <c r="B746" s="53">
        <f>IF($F746&lt;&gt;"",$A746,"")</f>
        <v/>
      </c>
      <c r="C746" s="53" t="n"/>
      <c r="D746" s="53" t="n"/>
      <c r="E746" s="53">
        <f>IF(UPPER($J746)="NO","",$M746)</f>
        <v/>
      </c>
      <c r="F746" s="53" t="n"/>
      <c r="G746" s="53" t="n"/>
      <c r="H746" s="53" t="n"/>
      <c r="I746" s="53" t="n"/>
      <c r="J746" s="53" t="n"/>
      <c r="K746" s="53" t="n"/>
      <c r="L746" s="53" t="n"/>
      <c r="M746" s="53" t="n"/>
      <c r="N746" s="53">
        <f>IF(AND(UPPER($M746)="VIP",UPPER($J746)&lt;&gt;"NO",$F746&lt;&gt;""),"SI","NO")</f>
        <v/>
      </c>
      <c r="O746" s="53">
        <f>IF(UPPER($J746)="SI","🟢",IF(UPPER($J746)="NO","🔴","🟡"))</f>
        <v/>
      </c>
      <c r="P746" s="53" t="n"/>
    </row>
    <row r="747" ht="18" customHeight="1">
      <c r="A747" s="53">
        <f>IF(COUNTA(C747:K747)=0,"",ROW()-1)</f>
        <v/>
      </c>
      <c r="B747" s="53">
        <f>IF($F747&lt;&gt;"",$A747,"")</f>
        <v/>
      </c>
      <c r="C747" s="53" t="n"/>
      <c r="D747" s="53" t="n"/>
      <c r="E747" s="53">
        <f>IF(UPPER($J747)="NO","",$M747)</f>
        <v/>
      </c>
      <c r="F747" s="53" t="n"/>
      <c r="G747" s="53" t="n"/>
      <c r="H747" s="53" t="n"/>
      <c r="I747" s="53" t="n"/>
      <c r="J747" s="53" t="n"/>
      <c r="K747" s="53" t="n"/>
      <c r="L747" s="53" t="n"/>
      <c r="M747" s="53" t="n"/>
      <c r="N747" s="53">
        <f>IF(AND(UPPER($M747)="VIP",UPPER($J747)&lt;&gt;"NO",$F747&lt;&gt;""),"SI","NO")</f>
        <v/>
      </c>
      <c r="O747" s="53">
        <f>IF(UPPER($J747)="SI","🟢",IF(UPPER($J747)="NO","🔴","🟡"))</f>
        <v/>
      </c>
      <c r="P747" s="53" t="n"/>
    </row>
    <row r="748" ht="18" customHeight="1">
      <c r="A748" s="53">
        <f>IF(COUNTA(C748:K748)=0,"",ROW()-1)</f>
        <v/>
      </c>
      <c r="B748" s="53">
        <f>IF($F748&lt;&gt;"",$A748,"")</f>
        <v/>
      </c>
      <c r="C748" s="53" t="n"/>
      <c r="D748" s="53" t="n"/>
      <c r="E748" s="53">
        <f>IF(UPPER($J748)="NO","",$M748)</f>
        <v/>
      </c>
      <c r="F748" s="53" t="n"/>
      <c r="G748" s="53" t="n"/>
      <c r="H748" s="53" t="n"/>
      <c r="I748" s="53" t="n"/>
      <c r="J748" s="53" t="n"/>
      <c r="K748" s="53" t="n"/>
      <c r="L748" s="53" t="n"/>
      <c r="M748" s="53" t="n"/>
      <c r="N748" s="53">
        <f>IF(AND(UPPER($M748)="VIP",UPPER($J748)&lt;&gt;"NO",$F748&lt;&gt;""),"SI","NO")</f>
        <v/>
      </c>
      <c r="O748" s="53">
        <f>IF(UPPER($J748)="SI","🟢",IF(UPPER($J748)="NO","🔴","🟡"))</f>
        <v/>
      </c>
      <c r="P748" s="53" t="n"/>
    </row>
    <row r="749" ht="18" customHeight="1">
      <c r="A749" s="53">
        <f>IF(COUNTA(C749:K749)=0,"",ROW()-1)</f>
        <v/>
      </c>
      <c r="B749" s="53">
        <f>IF($F749&lt;&gt;"",$A749,"")</f>
        <v/>
      </c>
      <c r="C749" s="53" t="n"/>
      <c r="D749" s="53" t="n"/>
      <c r="E749" s="53">
        <f>IF(UPPER($J749)="NO","",$M749)</f>
        <v/>
      </c>
      <c r="F749" s="53" t="n"/>
      <c r="G749" s="53" t="n"/>
      <c r="H749" s="53" t="n"/>
      <c r="I749" s="53" t="n"/>
      <c r="J749" s="53" t="n"/>
      <c r="K749" s="53" t="n"/>
      <c r="L749" s="53" t="n"/>
      <c r="M749" s="53" t="n"/>
      <c r="N749" s="53">
        <f>IF(AND(UPPER($M749)="VIP",UPPER($J749)&lt;&gt;"NO",$F749&lt;&gt;""),"SI","NO")</f>
        <v/>
      </c>
      <c r="O749" s="53">
        <f>IF(UPPER($J749)="SI","🟢",IF(UPPER($J749)="NO","🔴","🟡"))</f>
        <v/>
      </c>
      <c r="P749" s="53" t="n"/>
    </row>
    <row r="750" ht="18" customHeight="1">
      <c r="A750" s="53">
        <f>IF(COUNTA(C750:K750)=0,"",ROW()-1)</f>
        <v/>
      </c>
      <c r="B750" s="53">
        <f>IF($F750&lt;&gt;"",$A750,"")</f>
        <v/>
      </c>
      <c r="C750" s="53" t="n"/>
      <c r="D750" s="53" t="n"/>
      <c r="E750" s="53">
        <f>IF(UPPER($J750)="NO","",$M750)</f>
        <v/>
      </c>
      <c r="F750" s="53" t="n"/>
      <c r="G750" s="53" t="n"/>
      <c r="H750" s="53" t="n"/>
      <c r="I750" s="53" t="n"/>
      <c r="J750" s="53" t="n"/>
      <c r="K750" s="53" t="n"/>
      <c r="L750" s="53" t="n"/>
      <c r="M750" s="53" t="n"/>
      <c r="N750" s="53">
        <f>IF(AND(UPPER($M750)="VIP",UPPER($J750)&lt;&gt;"NO",$F750&lt;&gt;""),"SI","NO")</f>
        <v/>
      </c>
      <c r="O750" s="53">
        <f>IF(UPPER($J750)="SI","🟢",IF(UPPER($J750)="NO","🔴","🟡"))</f>
        <v/>
      </c>
      <c r="P750" s="53" t="n"/>
    </row>
    <row r="751" ht="18" customHeight="1">
      <c r="A751" s="53">
        <f>IF(COUNTA(C751:K751)=0,"",ROW()-1)</f>
        <v/>
      </c>
      <c r="B751" s="53">
        <f>IF($F751&lt;&gt;"",$A751,"")</f>
        <v/>
      </c>
      <c r="C751" s="53" t="n"/>
      <c r="D751" s="53" t="n"/>
      <c r="E751" s="53">
        <f>IF(UPPER($J751)="NO","",$M751)</f>
        <v/>
      </c>
      <c r="F751" s="53" t="n"/>
      <c r="G751" s="53" t="n"/>
      <c r="H751" s="53" t="n"/>
      <c r="I751" s="53" t="n"/>
      <c r="J751" s="53" t="n"/>
      <c r="K751" s="53" t="n"/>
      <c r="L751" s="53" t="n"/>
      <c r="M751" s="53" t="n"/>
      <c r="N751" s="53">
        <f>IF(AND(UPPER($M751)="VIP",UPPER($J751)&lt;&gt;"NO",$F751&lt;&gt;""),"SI","NO")</f>
        <v/>
      </c>
      <c r="O751" s="53">
        <f>IF(UPPER($J751)="SI","🟢",IF(UPPER($J751)="NO","🔴","🟡"))</f>
        <v/>
      </c>
      <c r="P751" s="53" t="n"/>
    </row>
    <row r="752" ht="18" customHeight="1">
      <c r="A752" s="53">
        <f>IF(COUNTA(C752:K752)=0,"",ROW()-1)</f>
        <v/>
      </c>
      <c r="B752" s="53">
        <f>IF($F752&lt;&gt;"",$A752,"")</f>
        <v/>
      </c>
      <c r="C752" s="53" t="n"/>
      <c r="D752" s="53" t="n"/>
      <c r="E752" s="53">
        <f>IF(UPPER($J752)="NO","",$M752)</f>
        <v/>
      </c>
      <c r="F752" s="53" t="n"/>
      <c r="G752" s="53" t="n"/>
      <c r="H752" s="53" t="n"/>
      <c r="I752" s="53" t="n"/>
      <c r="J752" s="53" t="n"/>
      <c r="K752" s="53" t="n"/>
      <c r="L752" s="53" t="n"/>
      <c r="M752" s="53" t="n"/>
      <c r="N752" s="53">
        <f>IF(AND(UPPER($M752)="VIP",UPPER($J752)&lt;&gt;"NO",$F752&lt;&gt;""),"SI","NO")</f>
        <v/>
      </c>
      <c r="O752" s="53">
        <f>IF(UPPER($J752)="SI","🟢",IF(UPPER($J752)="NO","🔴","🟡"))</f>
        <v/>
      </c>
      <c r="P752" s="53" t="n"/>
    </row>
    <row r="753" ht="18" customHeight="1">
      <c r="A753" s="53">
        <f>IF(COUNTA(C753:K753)=0,"",ROW()-1)</f>
        <v/>
      </c>
      <c r="B753" s="53">
        <f>IF($F753&lt;&gt;"",$A753,"")</f>
        <v/>
      </c>
      <c r="C753" s="53" t="n"/>
      <c r="D753" s="53" t="n"/>
      <c r="E753" s="53">
        <f>IF(UPPER($J753)="NO","",$M753)</f>
        <v/>
      </c>
      <c r="F753" s="53" t="n"/>
      <c r="G753" s="53" t="n"/>
      <c r="H753" s="53" t="n"/>
      <c r="I753" s="53" t="n"/>
      <c r="J753" s="53" t="n"/>
      <c r="K753" s="53" t="n"/>
      <c r="L753" s="53" t="n"/>
      <c r="M753" s="53" t="n"/>
      <c r="N753" s="53">
        <f>IF(AND(UPPER($M753)="VIP",UPPER($J753)&lt;&gt;"NO",$F753&lt;&gt;""),"SI","NO")</f>
        <v/>
      </c>
      <c r="O753" s="53">
        <f>IF(UPPER($J753)="SI","🟢",IF(UPPER($J753)="NO","🔴","🟡"))</f>
        <v/>
      </c>
      <c r="P753" s="53" t="n"/>
    </row>
    <row r="754" ht="18" customHeight="1">
      <c r="A754" s="53">
        <f>IF(COUNTA(C754:K754)=0,"",ROW()-1)</f>
        <v/>
      </c>
      <c r="B754" s="53">
        <f>IF($F754&lt;&gt;"",$A754,"")</f>
        <v/>
      </c>
      <c r="C754" s="53" t="n"/>
      <c r="D754" s="53" t="n"/>
      <c r="E754" s="53">
        <f>IF(UPPER($J754)="NO","",$M754)</f>
        <v/>
      </c>
      <c r="F754" s="53" t="n"/>
      <c r="G754" s="53" t="n"/>
      <c r="H754" s="53" t="n"/>
      <c r="I754" s="53" t="n"/>
      <c r="J754" s="53" t="n"/>
      <c r="K754" s="53" t="n"/>
      <c r="L754" s="53" t="n"/>
      <c r="M754" s="53" t="n"/>
      <c r="N754" s="53">
        <f>IF(AND(UPPER($M754)="VIP",UPPER($J754)&lt;&gt;"NO",$F754&lt;&gt;""),"SI","NO")</f>
        <v/>
      </c>
      <c r="O754" s="53">
        <f>IF(UPPER($J754)="SI","🟢",IF(UPPER($J754)="NO","🔴","🟡"))</f>
        <v/>
      </c>
      <c r="P754" s="53" t="n"/>
    </row>
    <row r="755" ht="18" customHeight="1">
      <c r="A755" s="53">
        <f>IF(COUNTA(C755:K755)=0,"",ROW()-1)</f>
        <v/>
      </c>
      <c r="B755" s="53">
        <f>IF($F755&lt;&gt;"",$A755,"")</f>
        <v/>
      </c>
      <c r="C755" s="53" t="n"/>
      <c r="D755" s="53" t="n"/>
      <c r="E755" s="53">
        <f>IF(UPPER($J755)="NO","",$M755)</f>
        <v/>
      </c>
      <c r="F755" s="53" t="n"/>
      <c r="G755" s="53" t="n"/>
      <c r="H755" s="53" t="n"/>
      <c r="I755" s="53" t="n"/>
      <c r="J755" s="53" t="n"/>
      <c r="K755" s="53" t="n"/>
      <c r="L755" s="53" t="n"/>
      <c r="M755" s="53" t="n"/>
      <c r="N755" s="53">
        <f>IF(AND(UPPER($M755)="VIP",UPPER($J755)&lt;&gt;"NO",$F755&lt;&gt;""),"SI","NO")</f>
        <v/>
      </c>
      <c r="O755" s="53">
        <f>IF(UPPER($J755)="SI","🟢",IF(UPPER($J755)="NO","🔴","🟡"))</f>
        <v/>
      </c>
      <c r="P755" s="53" t="n"/>
    </row>
    <row r="756" ht="18" customHeight="1">
      <c r="A756" s="53">
        <f>IF(COUNTA(C756:K756)=0,"",ROW()-1)</f>
        <v/>
      </c>
      <c r="B756" s="53">
        <f>IF($F756&lt;&gt;"",$A756,"")</f>
        <v/>
      </c>
      <c r="C756" s="53" t="n"/>
      <c r="D756" s="53" t="n"/>
      <c r="E756" s="53">
        <f>IF(UPPER($J756)="NO","",$M756)</f>
        <v/>
      </c>
      <c r="F756" s="53" t="n"/>
      <c r="G756" s="53" t="n"/>
      <c r="H756" s="53" t="n"/>
      <c r="I756" s="53" t="n"/>
      <c r="J756" s="53" t="n"/>
      <c r="K756" s="53" t="n"/>
      <c r="L756" s="53" t="n"/>
      <c r="M756" s="53" t="n"/>
      <c r="N756" s="53">
        <f>IF(AND(UPPER($M756)="VIP",UPPER($J756)&lt;&gt;"NO",$F756&lt;&gt;""),"SI","NO")</f>
        <v/>
      </c>
      <c r="O756" s="53">
        <f>IF(UPPER($J756)="SI","🟢",IF(UPPER($J756)="NO","🔴","🟡"))</f>
        <v/>
      </c>
      <c r="P756" s="53" t="n"/>
    </row>
    <row r="757" ht="18" customHeight="1">
      <c r="A757" s="53">
        <f>IF(COUNTA(C757:K757)=0,"",ROW()-1)</f>
        <v/>
      </c>
      <c r="B757" s="53">
        <f>IF($F757&lt;&gt;"",$A757,"")</f>
        <v/>
      </c>
      <c r="C757" s="53" t="n"/>
      <c r="D757" s="53" t="n"/>
      <c r="E757" s="53">
        <f>IF(UPPER($J757)="NO","",$M757)</f>
        <v/>
      </c>
      <c r="F757" s="53" t="n"/>
      <c r="G757" s="53" t="n"/>
      <c r="H757" s="53" t="n"/>
      <c r="I757" s="53" t="n"/>
      <c r="J757" s="53" t="n"/>
      <c r="K757" s="53" t="n"/>
      <c r="L757" s="53" t="n"/>
      <c r="M757" s="53" t="n"/>
      <c r="N757" s="53">
        <f>IF(AND(UPPER($M757)="VIP",UPPER($J757)&lt;&gt;"NO",$F757&lt;&gt;""),"SI","NO")</f>
        <v/>
      </c>
      <c r="O757" s="53">
        <f>IF(UPPER($J757)="SI","🟢",IF(UPPER($J757)="NO","🔴","🟡"))</f>
        <v/>
      </c>
      <c r="P757" s="53" t="n"/>
    </row>
    <row r="758" ht="18" customHeight="1">
      <c r="A758" s="53">
        <f>IF(COUNTA(C758:K758)=0,"",ROW()-1)</f>
        <v/>
      </c>
      <c r="B758" s="53">
        <f>IF($F758&lt;&gt;"",$A758,"")</f>
        <v/>
      </c>
      <c r="C758" s="53" t="n"/>
      <c r="D758" s="53" t="n"/>
      <c r="E758" s="53">
        <f>IF(UPPER($J758)="NO","",$M758)</f>
        <v/>
      </c>
      <c r="F758" s="53" t="n"/>
      <c r="G758" s="53" t="n"/>
      <c r="H758" s="53" t="n"/>
      <c r="I758" s="53" t="n"/>
      <c r="J758" s="53" t="n"/>
      <c r="K758" s="53" t="n"/>
      <c r="L758" s="53" t="n"/>
      <c r="M758" s="53" t="n"/>
      <c r="N758" s="53">
        <f>IF(AND(UPPER($M758)="VIP",UPPER($J758)&lt;&gt;"NO",$F758&lt;&gt;""),"SI","NO")</f>
        <v/>
      </c>
      <c r="O758" s="53">
        <f>IF(UPPER($J758)="SI","🟢",IF(UPPER($J758)="NO","🔴","🟡"))</f>
        <v/>
      </c>
      <c r="P758" s="53" t="n"/>
    </row>
    <row r="759" ht="18" customHeight="1">
      <c r="A759" s="53">
        <f>IF(COUNTA(C759:K759)=0,"",ROW()-1)</f>
        <v/>
      </c>
      <c r="B759" s="53">
        <f>IF($F759&lt;&gt;"",$A759,"")</f>
        <v/>
      </c>
      <c r="C759" s="53" t="n"/>
      <c r="D759" s="53" t="n"/>
      <c r="E759" s="53">
        <f>IF(UPPER($J759)="NO","",$M759)</f>
        <v/>
      </c>
      <c r="F759" s="53" t="n"/>
      <c r="G759" s="53" t="n"/>
      <c r="H759" s="53" t="n"/>
      <c r="I759" s="53" t="n"/>
      <c r="J759" s="53" t="n"/>
      <c r="K759" s="53" t="n"/>
      <c r="L759" s="53" t="n"/>
      <c r="M759" s="53" t="n"/>
      <c r="N759" s="53">
        <f>IF(AND(UPPER($M759)="VIP",UPPER($J759)&lt;&gt;"NO",$F759&lt;&gt;""),"SI","NO")</f>
        <v/>
      </c>
      <c r="O759" s="53">
        <f>IF(UPPER($J759)="SI","🟢",IF(UPPER($J759)="NO","🔴","🟡"))</f>
        <v/>
      </c>
      <c r="P759" s="53" t="n"/>
    </row>
    <row r="760" ht="18" customHeight="1">
      <c r="A760" s="53">
        <f>IF(COUNTA(C760:K760)=0,"",ROW()-1)</f>
        <v/>
      </c>
      <c r="B760" s="53">
        <f>IF($F760&lt;&gt;"",$A760,"")</f>
        <v/>
      </c>
      <c r="C760" s="53" t="n"/>
      <c r="D760" s="53" t="n"/>
      <c r="E760" s="53">
        <f>IF(UPPER($J760)="NO","",$M760)</f>
        <v/>
      </c>
      <c r="F760" s="53" t="n"/>
      <c r="G760" s="53" t="n"/>
      <c r="H760" s="53" t="n"/>
      <c r="I760" s="53" t="n"/>
      <c r="J760" s="53" t="n"/>
      <c r="K760" s="53" t="n"/>
      <c r="L760" s="53" t="n"/>
      <c r="M760" s="53" t="n"/>
      <c r="N760" s="53">
        <f>IF(AND(UPPER($M760)="VIP",UPPER($J760)&lt;&gt;"NO",$F760&lt;&gt;""),"SI","NO")</f>
        <v/>
      </c>
      <c r="O760" s="53">
        <f>IF(UPPER($J760)="SI","🟢",IF(UPPER($J760)="NO","🔴","🟡"))</f>
        <v/>
      </c>
      <c r="P760" s="53" t="n"/>
    </row>
    <row r="761" ht="18" customHeight="1">
      <c r="A761" s="53">
        <f>IF(COUNTA(C761:K761)=0,"",ROW()-1)</f>
        <v/>
      </c>
      <c r="B761" s="53">
        <f>IF($F761&lt;&gt;"",$A761,"")</f>
        <v/>
      </c>
      <c r="C761" s="53" t="n"/>
      <c r="D761" s="53" t="n"/>
      <c r="E761" s="53">
        <f>IF(UPPER($J761)="NO","",$M761)</f>
        <v/>
      </c>
      <c r="F761" s="53" t="n"/>
      <c r="G761" s="53" t="n"/>
      <c r="H761" s="53" t="n"/>
      <c r="I761" s="53" t="n"/>
      <c r="J761" s="53" t="n"/>
      <c r="K761" s="53" t="n"/>
      <c r="L761" s="53" t="n"/>
      <c r="M761" s="53" t="n"/>
      <c r="N761" s="53">
        <f>IF(AND(UPPER($M761)="VIP",UPPER($J761)&lt;&gt;"NO",$F761&lt;&gt;""),"SI","NO")</f>
        <v/>
      </c>
      <c r="O761" s="53">
        <f>IF(UPPER($J761)="SI","🟢",IF(UPPER($J761)="NO","🔴","🟡"))</f>
        <v/>
      </c>
      <c r="P761" s="53" t="n"/>
    </row>
    <row r="762" ht="18" customHeight="1">
      <c r="A762" s="53">
        <f>IF(COUNTA(C762:K762)=0,"",ROW()-1)</f>
        <v/>
      </c>
      <c r="B762" s="53">
        <f>IF($F762&lt;&gt;"",$A762,"")</f>
        <v/>
      </c>
      <c r="C762" s="53" t="n"/>
      <c r="D762" s="53" t="n"/>
      <c r="E762" s="53">
        <f>IF(UPPER($J762)="NO","",$M762)</f>
        <v/>
      </c>
      <c r="F762" s="53" t="n"/>
      <c r="G762" s="53" t="n"/>
      <c r="H762" s="53" t="n"/>
      <c r="I762" s="53" t="n"/>
      <c r="J762" s="53" t="n"/>
      <c r="K762" s="53" t="n"/>
      <c r="L762" s="53" t="n"/>
      <c r="M762" s="53" t="n"/>
      <c r="N762" s="53">
        <f>IF(AND(UPPER($M762)="VIP",UPPER($J762)&lt;&gt;"NO",$F762&lt;&gt;""),"SI","NO")</f>
        <v/>
      </c>
      <c r="O762" s="53">
        <f>IF(UPPER($J762)="SI","🟢",IF(UPPER($J762)="NO","🔴","🟡"))</f>
        <v/>
      </c>
      <c r="P762" s="53" t="n"/>
    </row>
    <row r="763" ht="18" customHeight="1">
      <c r="A763" s="53">
        <f>IF(COUNTA(C763:K763)=0,"",ROW()-1)</f>
        <v/>
      </c>
      <c r="B763" s="53">
        <f>IF($F763&lt;&gt;"",$A763,"")</f>
        <v/>
      </c>
      <c r="C763" s="53" t="n"/>
      <c r="D763" s="53" t="n"/>
      <c r="E763" s="53">
        <f>IF(UPPER($J763)="NO","",$M763)</f>
        <v/>
      </c>
      <c r="F763" s="53" t="n"/>
      <c r="G763" s="53" t="n"/>
      <c r="H763" s="53" t="n"/>
      <c r="I763" s="53" t="n"/>
      <c r="J763" s="53" t="n"/>
      <c r="K763" s="53" t="n"/>
      <c r="L763" s="53" t="n"/>
      <c r="M763" s="53" t="n"/>
      <c r="N763" s="53">
        <f>IF(AND(UPPER($M763)="VIP",UPPER($J763)&lt;&gt;"NO",$F763&lt;&gt;""),"SI","NO")</f>
        <v/>
      </c>
      <c r="O763" s="53">
        <f>IF(UPPER($J763)="SI","🟢",IF(UPPER($J763)="NO","🔴","🟡"))</f>
        <v/>
      </c>
      <c r="P763" s="53" t="n"/>
    </row>
    <row r="764" ht="18" customHeight="1">
      <c r="A764" s="53">
        <f>IF(COUNTA(C764:K764)=0,"",ROW()-1)</f>
        <v/>
      </c>
      <c r="B764" s="53">
        <f>IF($F764&lt;&gt;"",$A764,"")</f>
        <v/>
      </c>
      <c r="C764" s="53" t="n"/>
      <c r="D764" s="53" t="n"/>
      <c r="E764" s="53">
        <f>IF(UPPER($J764)="NO","",$M764)</f>
        <v/>
      </c>
      <c r="F764" s="53" t="n"/>
      <c r="G764" s="53" t="n"/>
      <c r="H764" s="53" t="n"/>
      <c r="I764" s="53" t="n"/>
      <c r="J764" s="53" t="n"/>
      <c r="K764" s="53" t="n"/>
      <c r="L764" s="53" t="n"/>
      <c r="M764" s="53" t="n"/>
      <c r="N764" s="53">
        <f>IF(AND(UPPER($M764)="VIP",UPPER($J764)&lt;&gt;"NO",$F764&lt;&gt;""),"SI","NO")</f>
        <v/>
      </c>
      <c r="O764" s="53">
        <f>IF(UPPER($J764)="SI","🟢",IF(UPPER($J764)="NO","🔴","🟡"))</f>
        <v/>
      </c>
      <c r="P764" s="53" t="n"/>
    </row>
    <row r="765" ht="18" customHeight="1">
      <c r="A765" s="53">
        <f>IF(COUNTA(C765:K765)=0,"",ROW()-1)</f>
        <v/>
      </c>
      <c r="B765" s="53">
        <f>IF($F765&lt;&gt;"",$A765,"")</f>
        <v/>
      </c>
      <c r="C765" s="53" t="n"/>
      <c r="D765" s="53" t="n"/>
      <c r="E765" s="53">
        <f>IF(UPPER($J765)="NO","",$M765)</f>
        <v/>
      </c>
      <c r="F765" s="53" t="n"/>
      <c r="G765" s="53" t="n"/>
      <c r="H765" s="53" t="n"/>
      <c r="I765" s="53" t="n"/>
      <c r="J765" s="53" t="n"/>
      <c r="K765" s="53" t="n"/>
      <c r="L765" s="53" t="n"/>
      <c r="M765" s="53" t="n"/>
      <c r="N765" s="53">
        <f>IF(AND(UPPER($M765)="VIP",UPPER($J765)&lt;&gt;"NO",$F765&lt;&gt;""),"SI","NO")</f>
        <v/>
      </c>
      <c r="O765" s="53">
        <f>IF(UPPER($J765)="SI","🟢",IF(UPPER($J765)="NO","🔴","🟡"))</f>
        <v/>
      </c>
      <c r="P765" s="53" t="n"/>
    </row>
    <row r="766" ht="18" customHeight="1">
      <c r="A766" s="53">
        <f>IF(COUNTA(C766:K766)=0,"",ROW()-1)</f>
        <v/>
      </c>
      <c r="B766" s="53">
        <f>IF($F766&lt;&gt;"",$A766,"")</f>
        <v/>
      </c>
      <c r="C766" s="53" t="n"/>
      <c r="D766" s="53" t="n"/>
      <c r="E766" s="53">
        <f>IF(UPPER($J766)="NO","",$M766)</f>
        <v/>
      </c>
      <c r="F766" s="53" t="n"/>
      <c r="G766" s="53" t="n"/>
      <c r="H766" s="53" t="n"/>
      <c r="I766" s="53" t="n"/>
      <c r="J766" s="53" t="n"/>
      <c r="K766" s="53" t="n"/>
      <c r="L766" s="53" t="n"/>
      <c r="M766" s="53" t="n"/>
      <c r="N766" s="53">
        <f>IF(AND(UPPER($M766)="VIP",UPPER($J766)&lt;&gt;"NO",$F766&lt;&gt;""),"SI","NO")</f>
        <v/>
      </c>
      <c r="O766" s="53">
        <f>IF(UPPER($J766)="SI","🟢",IF(UPPER($J766)="NO","🔴","🟡"))</f>
        <v/>
      </c>
      <c r="P766" s="53" t="n"/>
    </row>
    <row r="767" ht="18" customHeight="1">
      <c r="A767" s="53">
        <f>IF(COUNTA(C767:K767)=0,"",ROW()-1)</f>
        <v/>
      </c>
      <c r="B767" s="53">
        <f>IF($F767&lt;&gt;"",$A767,"")</f>
        <v/>
      </c>
      <c r="C767" s="53" t="n"/>
      <c r="D767" s="53" t="n"/>
      <c r="E767" s="53">
        <f>IF(UPPER($J767)="NO","",$M767)</f>
        <v/>
      </c>
      <c r="F767" s="53" t="n"/>
      <c r="G767" s="53" t="n"/>
      <c r="H767" s="53" t="n"/>
      <c r="I767" s="53" t="n"/>
      <c r="J767" s="53" t="n"/>
      <c r="K767" s="53" t="n"/>
      <c r="L767" s="53" t="n"/>
      <c r="M767" s="53" t="n"/>
      <c r="N767" s="53">
        <f>IF(AND(UPPER($M767)="VIP",UPPER($J767)&lt;&gt;"NO",$F767&lt;&gt;""),"SI","NO")</f>
        <v/>
      </c>
      <c r="O767" s="53">
        <f>IF(UPPER($J767)="SI","🟢",IF(UPPER($J767)="NO","🔴","🟡"))</f>
        <v/>
      </c>
      <c r="P767" s="53" t="n"/>
    </row>
    <row r="768" ht="18" customHeight="1">
      <c r="A768" s="53">
        <f>IF(COUNTA(C768:K768)=0,"",ROW()-1)</f>
        <v/>
      </c>
      <c r="B768" s="53">
        <f>IF($F768&lt;&gt;"",$A768,"")</f>
        <v/>
      </c>
      <c r="C768" s="53" t="n"/>
      <c r="D768" s="53" t="n"/>
      <c r="E768" s="53">
        <f>IF(UPPER($J768)="NO","",$M768)</f>
        <v/>
      </c>
      <c r="F768" s="53" t="n"/>
      <c r="G768" s="53" t="n"/>
      <c r="H768" s="53" t="n"/>
      <c r="I768" s="53" t="n"/>
      <c r="J768" s="53" t="n"/>
      <c r="K768" s="53" t="n"/>
      <c r="L768" s="53" t="n"/>
      <c r="M768" s="53" t="n"/>
      <c r="N768" s="53">
        <f>IF(AND(UPPER($M768)="VIP",UPPER($J768)&lt;&gt;"NO",$F768&lt;&gt;""),"SI","NO")</f>
        <v/>
      </c>
      <c r="O768" s="53">
        <f>IF(UPPER($J768)="SI","🟢",IF(UPPER($J768)="NO","🔴","🟡"))</f>
        <v/>
      </c>
      <c r="P768" s="53" t="n"/>
    </row>
    <row r="769" ht="18" customHeight="1">
      <c r="A769" s="53">
        <f>IF(COUNTA(C769:K769)=0,"",ROW()-1)</f>
        <v/>
      </c>
      <c r="B769" s="53">
        <f>IF($F769&lt;&gt;"",$A769,"")</f>
        <v/>
      </c>
      <c r="C769" s="53" t="n"/>
      <c r="D769" s="53" t="n"/>
      <c r="E769" s="53">
        <f>IF(UPPER($J769)="NO","",$M769)</f>
        <v/>
      </c>
      <c r="F769" s="53" t="n"/>
      <c r="G769" s="53" t="n"/>
      <c r="H769" s="53" t="n"/>
      <c r="I769" s="53" t="n"/>
      <c r="J769" s="53" t="n"/>
      <c r="K769" s="53" t="n"/>
      <c r="L769" s="53" t="n"/>
      <c r="M769" s="53" t="n"/>
      <c r="N769" s="53">
        <f>IF(AND(UPPER($M769)="VIP",UPPER($J769)&lt;&gt;"NO",$F769&lt;&gt;""),"SI","NO")</f>
        <v/>
      </c>
      <c r="O769" s="53">
        <f>IF(UPPER($J769)="SI","🟢",IF(UPPER($J769)="NO","🔴","🟡"))</f>
        <v/>
      </c>
      <c r="P769" s="53" t="n"/>
    </row>
    <row r="770" ht="18" customHeight="1">
      <c r="A770" s="53">
        <f>IF(COUNTA(C770:K770)=0,"",ROW()-1)</f>
        <v/>
      </c>
      <c r="B770" s="53">
        <f>IF($F770&lt;&gt;"",$A770,"")</f>
        <v/>
      </c>
      <c r="C770" s="53" t="n"/>
      <c r="D770" s="53" t="n"/>
      <c r="E770" s="53">
        <f>IF(UPPER($J770)="NO","",$M770)</f>
        <v/>
      </c>
      <c r="F770" s="53" t="n"/>
      <c r="G770" s="53" t="n"/>
      <c r="H770" s="53" t="n"/>
      <c r="I770" s="53" t="n"/>
      <c r="J770" s="53" t="n"/>
      <c r="K770" s="53" t="n"/>
      <c r="L770" s="53" t="n"/>
      <c r="M770" s="53" t="n"/>
      <c r="N770" s="53">
        <f>IF(AND(UPPER($M770)="VIP",UPPER($J770)&lt;&gt;"NO",$F770&lt;&gt;""),"SI","NO")</f>
        <v/>
      </c>
      <c r="O770" s="53">
        <f>IF(UPPER($J770)="SI","🟢",IF(UPPER($J770)="NO","🔴","🟡"))</f>
        <v/>
      </c>
      <c r="P770" s="53" t="n"/>
    </row>
    <row r="771" ht="18" customHeight="1">
      <c r="A771" s="53">
        <f>IF(COUNTA(C771:K771)=0,"",ROW()-1)</f>
        <v/>
      </c>
      <c r="B771" s="53">
        <f>IF($F771&lt;&gt;"",$A771,"")</f>
        <v/>
      </c>
      <c r="C771" s="53" t="n"/>
      <c r="D771" s="53" t="n"/>
      <c r="E771" s="53">
        <f>IF(UPPER($J771)="NO","",$M771)</f>
        <v/>
      </c>
      <c r="F771" s="53" t="n"/>
      <c r="G771" s="53" t="n"/>
      <c r="H771" s="53" t="n"/>
      <c r="I771" s="53" t="n"/>
      <c r="J771" s="53" t="n"/>
      <c r="K771" s="53" t="n"/>
      <c r="L771" s="53" t="n"/>
      <c r="M771" s="53" t="n"/>
      <c r="N771" s="53">
        <f>IF(AND(UPPER($M771)="VIP",UPPER($J771)&lt;&gt;"NO",$F771&lt;&gt;""),"SI","NO")</f>
        <v/>
      </c>
      <c r="O771" s="53">
        <f>IF(UPPER($J771)="SI","🟢",IF(UPPER($J771)="NO","🔴","🟡"))</f>
        <v/>
      </c>
      <c r="P771" s="53" t="n"/>
    </row>
    <row r="772" ht="18" customHeight="1">
      <c r="A772" s="53">
        <f>IF(COUNTA(C772:K772)=0,"",ROW()-1)</f>
        <v/>
      </c>
      <c r="B772" s="53">
        <f>IF($F772&lt;&gt;"",$A772,"")</f>
        <v/>
      </c>
      <c r="C772" s="53" t="n"/>
      <c r="D772" s="53" t="n"/>
      <c r="E772" s="53">
        <f>IF(UPPER($J772)="NO","",$M772)</f>
        <v/>
      </c>
      <c r="F772" s="53" t="n"/>
      <c r="G772" s="53" t="n"/>
      <c r="H772" s="53" t="n"/>
      <c r="I772" s="53" t="n"/>
      <c r="J772" s="53" t="n"/>
      <c r="K772" s="53" t="n"/>
      <c r="L772" s="53" t="n"/>
      <c r="M772" s="53" t="n"/>
      <c r="N772" s="53">
        <f>IF(AND(UPPER($M772)="VIP",UPPER($J772)&lt;&gt;"NO",$F772&lt;&gt;""),"SI","NO")</f>
        <v/>
      </c>
      <c r="O772" s="53">
        <f>IF(UPPER($J772)="SI","🟢",IF(UPPER($J772)="NO","🔴","🟡"))</f>
        <v/>
      </c>
      <c r="P772" s="53" t="n"/>
    </row>
    <row r="773" ht="18" customHeight="1">
      <c r="A773" s="53">
        <f>IF(COUNTA(C773:K773)=0,"",ROW()-1)</f>
        <v/>
      </c>
      <c r="B773" s="53">
        <f>IF($F773&lt;&gt;"",$A773,"")</f>
        <v/>
      </c>
      <c r="C773" s="53" t="n"/>
      <c r="D773" s="53" t="n"/>
      <c r="E773" s="53">
        <f>IF(UPPER($J773)="NO","",$M773)</f>
        <v/>
      </c>
      <c r="F773" s="53" t="n"/>
      <c r="G773" s="53" t="n"/>
      <c r="H773" s="53" t="n"/>
      <c r="I773" s="53" t="n"/>
      <c r="J773" s="53" t="n"/>
      <c r="K773" s="53" t="n"/>
      <c r="L773" s="53" t="n"/>
      <c r="M773" s="53" t="n"/>
      <c r="N773" s="53">
        <f>IF(AND(UPPER($M773)="VIP",UPPER($J773)&lt;&gt;"NO",$F773&lt;&gt;""),"SI","NO")</f>
        <v/>
      </c>
      <c r="O773" s="53">
        <f>IF(UPPER($J773)="SI","🟢",IF(UPPER($J773)="NO","🔴","🟡"))</f>
        <v/>
      </c>
      <c r="P773" s="53" t="n"/>
    </row>
    <row r="774" ht="18" customHeight="1">
      <c r="A774" s="53">
        <f>IF(COUNTA(C774:K774)=0,"",ROW()-1)</f>
        <v/>
      </c>
      <c r="B774" s="53">
        <f>IF($F774&lt;&gt;"",$A774,"")</f>
        <v/>
      </c>
      <c r="C774" s="53" t="n"/>
      <c r="D774" s="53" t="n"/>
      <c r="E774" s="53">
        <f>IF(UPPER($J774)="NO","",$M774)</f>
        <v/>
      </c>
      <c r="F774" s="53" t="n"/>
      <c r="G774" s="53" t="n"/>
      <c r="H774" s="53" t="n"/>
      <c r="I774" s="53" t="n"/>
      <c r="J774" s="53" t="n"/>
      <c r="K774" s="53" t="n"/>
      <c r="L774" s="53" t="n"/>
      <c r="M774" s="53" t="n"/>
      <c r="N774" s="53">
        <f>IF(AND(UPPER($M774)="VIP",UPPER($J774)&lt;&gt;"NO",$F774&lt;&gt;""),"SI","NO")</f>
        <v/>
      </c>
      <c r="O774" s="53">
        <f>IF(UPPER($J774)="SI","🟢",IF(UPPER($J774)="NO","🔴","🟡"))</f>
        <v/>
      </c>
      <c r="P774" s="53" t="n"/>
    </row>
    <row r="775" ht="18" customHeight="1">
      <c r="A775" s="53">
        <f>IF(COUNTA(C775:K775)=0,"",ROW()-1)</f>
        <v/>
      </c>
      <c r="B775" s="53">
        <f>IF($F775&lt;&gt;"",$A775,"")</f>
        <v/>
      </c>
      <c r="C775" s="53" t="n"/>
      <c r="D775" s="53" t="n"/>
      <c r="E775" s="53">
        <f>IF(UPPER($J775)="NO","",$M775)</f>
        <v/>
      </c>
      <c r="F775" s="53" t="n"/>
      <c r="G775" s="53" t="n"/>
      <c r="H775" s="53" t="n"/>
      <c r="I775" s="53" t="n"/>
      <c r="J775" s="53" t="n"/>
      <c r="K775" s="53" t="n"/>
      <c r="L775" s="53" t="n"/>
      <c r="M775" s="53" t="n"/>
      <c r="N775" s="53">
        <f>IF(AND(UPPER($M775)="VIP",UPPER($J775)&lt;&gt;"NO",$F775&lt;&gt;""),"SI","NO")</f>
        <v/>
      </c>
      <c r="O775" s="53">
        <f>IF(UPPER($J775)="SI","🟢",IF(UPPER($J775)="NO","🔴","🟡"))</f>
        <v/>
      </c>
      <c r="P775" s="53" t="n"/>
    </row>
    <row r="776" ht="18" customHeight="1">
      <c r="A776" s="53">
        <f>IF(COUNTA(C776:K776)=0,"",ROW()-1)</f>
        <v/>
      </c>
      <c r="B776" s="53">
        <f>IF($F776&lt;&gt;"",$A776,"")</f>
        <v/>
      </c>
      <c r="C776" s="53" t="n"/>
      <c r="D776" s="53" t="n"/>
      <c r="E776" s="53">
        <f>IF(UPPER($J776)="NO","",$M776)</f>
        <v/>
      </c>
      <c r="F776" s="53" t="n"/>
      <c r="G776" s="53" t="n"/>
      <c r="H776" s="53" t="n"/>
      <c r="I776" s="53" t="n"/>
      <c r="J776" s="53" t="n"/>
      <c r="K776" s="53" t="n"/>
      <c r="L776" s="53" t="n"/>
      <c r="M776" s="53" t="n"/>
      <c r="N776" s="53">
        <f>IF(AND(UPPER($M776)="VIP",UPPER($J776)&lt;&gt;"NO",$F776&lt;&gt;""),"SI","NO")</f>
        <v/>
      </c>
      <c r="O776" s="53">
        <f>IF(UPPER($J776)="SI","🟢",IF(UPPER($J776)="NO","🔴","🟡"))</f>
        <v/>
      </c>
      <c r="P776" s="53" t="n"/>
    </row>
    <row r="777" ht="18" customHeight="1">
      <c r="A777" s="53">
        <f>IF(COUNTA(C777:K777)=0,"",ROW()-1)</f>
        <v/>
      </c>
      <c r="B777" s="53">
        <f>IF($F777&lt;&gt;"",$A777,"")</f>
        <v/>
      </c>
      <c r="C777" s="53" t="n"/>
      <c r="D777" s="53" t="n"/>
      <c r="E777" s="53">
        <f>IF(UPPER($J777)="NO","",$M777)</f>
        <v/>
      </c>
      <c r="F777" s="53" t="n"/>
      <c r="G777" s="53" t="n"/>
      <c r="H777" s="53" t="n"/>
      <c r="I777" s="53" t="n"/>
      <c r="J777" s="53" t="n"/>
      <c r="K777" s="53" t="n"/>
      <c r="L777" s="53" t="n"/>
      <c r="M777" s="53" t="n"/>
      <c r="N777" s="53">
        <f>IF(AND(UPPER($M777)="VIP",UPPER($J777)&lt;&gt;"NO",$F777&lt;&gt;""),"SI","NO")</f>
        <v/>
      </c>
      <c r="O777" s="53">
        <f>IF(UPPER($J777)="SI","🟢",IF(UPPER($J777)="NO","🔴","🟡"))</f>
        <v/>
      </c>
      <c r="P777" s="53" t="n"/>
    </row>
    <row r="778" ht="18" customHeight="1">
      <c r="A778" s="53">
        <f>IF(COUNTA(C778:K778)=0,"",ROW()-1)</f>
        <v/>
      </c>
      <c r="B778" s="53">
        <f>IF($F778&lt;&gt;"",$A778,"")</f>
        <v/>
      </c>
      <c r="C778" s="53" t="n"/>
      <c r="D778" s="53" t="n"/>
      <c r="E778" s="53">
        <f>IF(UPPER($J778)="NO","",$M778)</f>
        <v/>
      </c>
      <c r="F778" s="53" t="n"/>
      <c r="G778" s="53" t="n"/>
      <c r="H778" s="53" t="n"/>
      <c r="I778" s="53" t="n"/>
      <c r="J778" s="53" t="n"/>
      <c r="K778" s="53" t="n"/>
      <c r="L778" s="53" t="n"/>
      <c r="M778" s="53" t="n"/>
      <c r="N778" s="53">
        <f>IF(AND(UPPER($M778)="VIP",UPPER($J778)&lt;&gt;"NO",$F778&lt;&gt;""),"SI","NO")</f>
        <v/>
      </c>
      <c r="O778" s="53">
        <f>IF(UPPER($J778)="SI","🟢",IF(UPPER($J778)="NO","🔴","🟡"))</f>
        <v/>
      </c>
      <c r="P778" s="53" t="n"/>
    </row>
    <row r="779" ht="18" customHeight="1">
      <c r="A779" s="53">
        <f>IF(COUNTA(C779:K779)=0,"",ROW()-1)</f>
        <v/>
      </c>
      <c r="B779" s="53">
        <f>IF($F779&lt;&gt;"",$A779,"")</f>
        <v/>
      </c>
      <c r="C779" s="53" t="n"/>
      <c r="D779" s="53" t="n"/>
      <c r="E779" s="53">
        <f>IF(UPPER($J779)="NO","",$M779)</f>
        <v/>
      </c>
      <c r="F779" s="53" t="n"/>
      <c r="G779" s="53" t="n"/>
      <c r="H779" s="53" t="n"/>
      <c r="I779" s="53" t="n"/>
      <c r="J779" s="53" t="n"/>
      <c r="K779" s="53" t="n"/>
      <c r="L779" s="53" t="n"/>
      <c r="M779" s="53" t="n"/>
      <c r="N779" s="53">
        <f>IF(AND(UPPER($M779)="VIP",UPPER($J779)&lt;&gt;"NO",$F779&lt;&gt;""),"SI","NO")</f>
        <v/>
      </c>
      <c r="O779" s="53">
        <f>IF(UPPER($J779)="SI","🟢",IF(UPPER($J779)="NO","🔴","🟡"))</f>
        <v/>
      </c>
      <c r="P779" s="53" t="n"/>
    </row>
    <row r="780" ht="18" customHeight="1">
      <c r="A780" s="53">
        <f>IF(COUNTA(C780:K780)=0,"",ROW()-1)</f>
        <v/>
      </c>
      <c r="B780" s="53">
        <f>IF($F780&lt;&gt;"",$A780,"")</f>
        <v/>
      </c>
      <c r="C780" s="53" t="n"/>
      <c r="D780" s="53" t="n"/>
      <c r="E780" s="53">
        <f>IF(UPPER($J780)="NO","",$M780)</f>
        <v/>
      </c>
      <c r="F780" s="53" t="n"/>
      <c r="G780" s="53" t="n"/>
      <c r="H780" s="53" t="n"/>
      <c r="I780" s="53" t="n"/>
      <c r="J780" s="53" t="n"/>
      <c r="K780" s="53" t="n"/>
      <c r="L780" s="53" t="n"/>
      <c r="M780" s="53" t="n"/>
      <c r="N780" s="53">
        <f>IF(AND(UPPER($M780)="VIP",UPPER($J780)&lt;&gt;"NO",$F780&lt;&gt;""),"SI","NO")</f>
        <v/>
      </c>
      <c r="O780" s="53">
        <f>IF(UPPER($J780)="SI","🟢",IF(UPPER($J780)="NO","🔴","🟡"))</f>
        <v/>
      </c>
      <c r="P780" s="53" t="n"/>
    </row>
    <row r="781" ht="18" customHeight="1">
      <c r="A781" s="53">
        <f>IF(COUNTA(C781:K781)=0,"",ROW()-1)</f>
        <v/>
      </c>
      <c r="B781" s="53">
        <f>IF($F781&lt;&gt;"",$A781,"")</f>
        <v/>
      </c>
      <c r="C781" s="53" t="n"/>
      <c r="D781" s="53" t="n"/>
      <c r="E781" s="53">
        <f>IF(UPPER($J781)="NO","",$M781)</f>
        <v/>
      </c>
      <c r="F781" s="53" t="n"/>
      <c r="G781" s="53" t="n"/>
      <c r="H781" s="53" t="n"/>
      <c r="I781" s="53" t="n"/>
      <c r="J781" s="53" t="n"/>
      <c r="K781" s="53" t="n"/>
      <c r="L781" s="53" t="n"/>
      <c r="M781" s="53" t="n"/>
      <c r="N781" s="53">
        <f>IF(AND(UPPER($M781)="VIP",UPPER($J781)&lt;&gt;"NO",$F781&lt;&gt;""),"SI","NO")</f>
        <v/>
      </c>
      <c r="O781" s="53">
        <f>IF(UPPER($J781)="SI","🟢",IF(UPPER($J781)="NO","🔴","🟡"))</f>
        <v/>
      </c>
      <c r="P781" s="53" t="n"/>
    </row>
    <row r="782" ht="18" customHeight="1">
      <c r="A782" s="53">
        <f>IF(COUNTA(C782:K782)=0,"",ROW()-1)</f>
        <v/>
      </c>
      <c r="B782" s="53">
        <f>IF($F782&lt;&gt;"",$A782,"")</f>
        <v/>
      </c>
      <c r="C782" s="53" t="n"/>
      <c r="D782" s="53" t="n"/>
      <c r="E782" s="53">
        <f>IF(UPPER($J782)="NO","",$M782)</f>
        <v/>
      </c>
      <c r="F782" s="53" t="n"/>
      <c r="G782" s="53" t="n"/>
      <c r="H782" s="53" t="n"/>
      <c r="I782" s="53" t="n"/>
      <c r="J782" s="53" t="n"/>
      <c r="K782" s="53" t="n"/>
      <c r="L782" s="53" t="n"/>
      <c r="M782" s="53" t="n"/>
      <c r="N782" s="53">
        <f>IF(AND(UPPER($M782)="VIP",UPPER($J782)&lt;&gt;"NO",$F782&lt;&gt;""),"SI","NO")</f>
        <v/>
      </c>
      <c r="O782" s="53">
        <f>IF(UPPER($J782)="SI","🟢",IF(UPPER($J782)="NO","🔴","🟡"))</f>
        <v/>
      </c>
      <c r="P782" s="53" t="n"/>
    </row>
    <row r="783" ht="18" customHeight="1">
      <c r="A783" s="53">
        <f>IF(COUNTA(C783:K783)=0,"",ROW()-1)</f>
        <v/>
      </c>
      <c r="B783" s="53">
        <f>IF($F783&lt;&gt;"",$A783,"")</f>
        <v/>
      </c>
      <c r="C783" s="53" t="n"/>
      <c r="D783" s="53" t="n"/>
      <c r="E783" s="53">
        <f>IF(UPPER($J783)="NO","",$M783)</f>
        <v/>
      </c>
      <c r="F783" s="53" t="n"/>
      <c r="G783" s="53" t="n"/>
      <c r="H783" s="53" t="n"/>
      <c r="I783" s="53" t="n"/>
      <c r="J783" s="53" t="n"/>
      <c r="K783" s="53" t="n"/>
      <c r="L783" s="53" t="n"/>
      <c r="M783" s="53" t="n"/>
      <c r="N783" s="53">
        <f>IF(AND(UPPER($M783)="VIP",UPPER($J783)&lt;&gt;"NO",$F783&lt;&gt;""),"SI","NO")</f>
        <v/>
      </c>
      <c r="O783" s="53">
        <f>IF(UPPER($J783)="SI","🟢",IF(UPPER($J783)="NO","🔴","🟡"))</f>
        <v/>
      </c>
      <c r="P783" s="53" t="n"/>
    </row>
    <row r="784" ht="18" customHeight="1">
      <c r="A784" s="53">
        <f>IF(COUNTA(C784:K784)=0,"",ROW()-1)</f>
        <v/>
      </c>
      <c r="B784" s="53">
        <f>IF($F784&lt;&gt;"",$A784,"")</f>
        <v/>
      </c>
      <c r="C784" s="53" t="n"/>
      <c r="D784" s="53" t="n"/>
      <c r="E784" s="53">
        <f>IF(UPPER($J784)="NO","",$M784)</f>
        <v/>
      </c>
      <c r="F784" s="53" t="n"/>
      <c r="G784" s="53" t="n"/>
      <c r="H784" s="53" t="n"/>
      <c r="I784" s="53" t="n"/>
      <c r="J784" s="53" t="n"/>
      <c r="K784" s="53" t="n"/>
      <c r="L784" s="53" t="n"/>
      <c r="M784" s="53" t="n"/>
      <c r="N784" s="53">
        <f>IF(AND(UPPER($M784)="VIP",UPPER($J784)&lt;&gt;"NO",$F784&lt;&gt;""),"SI","NO")</f>
        <v/>
      </c>
      <c r="O784" s="53">
        <f>IF(UPPER($J784)="SI","🟢",IF(UPPER($J784)="NO","🔴","🟡"))</f>
        <v/>
      </c>
      <c r="P784" s="53" t="n"/>
    </row>
    <row r="785" ht="18" customHeight="1">
      <c r="A785" s="53">
        <f>IF(COUNTA(C785:K785)=0,"",ROW()-1)</f>
        <v/>
      </c>
      <c r="B785" s="53">
        <f>IF($F785&lt;&gt;"",$A785,"")</f>
        <v/>
      </c>
      <c r="C785" s="53" t="n"/>
      <c r="D785" s="53" t="n"/>
      <c r="E785" s="53">
        <f>IF(UPPER($J785)="NO","",$M785)</f>
        <v/>
      </c>
      <c r="F785" s="53" t="n"/>
      <c r="G785" s="53" t="n"/>
      <c r="H785" s="53" t="n"/>
      <c r="I785" s="53" t="n"/>
      <c r="J785" s="53" t="n"/>
      <c r="K785" s="53" t="n"/>
      <c r="L785" s="53" t="n"/>
      <c r="M785" s="53" t="n"/>
      <c r="N785" s="53">
        <f>IF(AND(UPPER($M785)="VIP",UPPER($J785)&lt;&gt;"NO",$F785&lt;&gt;""),"SI","NO")</f>
        <v/>
      </c>
      <c r="O785" s="53">
        <f>IF(UPPER($J785)="SI","🟢",IF(UPPER($J785)="NO","🔴","🟡"))</f>
        <v/>
      </c>
      <c r="P785" s="53" t="n"/>
    </row>
    <row r="786" ht="18" customHeight="1">
      <c r="A786" s="53">
        <f>IF(COUNTA(C786:K786)=0,"",ROW()-1)</f>
        <v/>
      </c>
      <c r="B786" s="53">
        <f>IF($F786&lt;&gt;"",$A786,"")</f>
        <v/>
      </c>
      <c r="C786" s="53" t="n"/>
      <c r="D786" s="53" t="n"/>
      <c r="E786" s="53">
        <f>IF(UPPER($J786)="NO","",$M786)</f>
        <v/>
      </c>
      <c r="F786" s="53" t="n"/>
      <c r="G786" s="53" t="n"/>
      <c r="H786" s="53" t="n"/>
      <c r="I786" s="53" t="n"/>
      <c r="J786" s="53" t="n"/>
      <c r="K786" s="53" t="n"/>
      <c r="L786" s="53" t="n"/>
      <c r="M786" s="53" t="n"/>
      <c r="N786" s="53">
        <f>IF(AND(UPPER($M786)="VIP",UPPER($J786)&lt;&gt;"NO",$F786&lt;&gt;""),"SI","NO")</f>
        <v/>
      </c>
      <c r="O786" s="53">
        <f>IF(UPPER($J786)="SI","🟢",IF(UPPER($J786)="NO","🔴","🟡"))</f>
        <v/>
      </c>
      <c r="P786" s="53" t="n"/>
    </row>
    <row r="787" ht="18" customHeight="1">
      <c r="A787" s="53">
        <f>IF(COUNTA(C787:K787)=0,"",ROW()-1)</f>
        <v/>
      </c>
      <c r="B787" s="53">
        <f>IF($F787&lt;&gt;"",$A787,"")</f>
        <v/>
      </c>
      <c r="C787" s="53" t="n"/>
      <c r="D787" s="53" t="n"/>
      <c r="E787" s="53">
        <f>IF(UPPER($J787)="NO","",$M787)</f>
        <v/>
      </c>
      <c r="F787" s="53" t="n"/>
      <c r="G787" s="53" t="n"/>
      <c r="H787" s="53" t="n"/>
      <c r="I787" s="53" t="n"/>
      <c r="J787" s="53" t="n"/>
      <c r="K787" s="53" t="n"/>
      <c r="L787" s="53" t="n"/>
      <c r="M787" s="53" t="n"/>
      <c r="N787" s="53">
        <f>IF(AND(UPPER($M787)="VIP",UPPER($J787)&lt;&gt;"NO",$F787&lt;&gt;""),"SI","NO")</f>
        <v/>
      </c>
      <c r="O787" s="53">
        <f>IF(UPPER($J787)="SI","🟢",IF(UPPER($J787)="NO","🔴","🟡"))</f>
        <v/>
      </c>
      <c r="P787" s="53" t="n"/>
    </row>
    <row r="788" ht="18" customHeight="1">
      <c r="A788" s="53">
        <f>IF(COUNTA(C788:K788)=0,"",ROW()-1)</f>
        <v/>
      </c>
      <c r="B788" s="53">
        <f>IF($F788&lt;&gt;"",$A788,"")</f>
        <v/>
      </c>
      <c r="C788" s="53" t="n"/>
      <c r="D788" s="53" t="n"/>
      <c r="E788" s="53">
        <f>IF(UPPER($J788)="NO","",$M788)</f>
        <v/>
      </c>
      <c r="F788" s="53" t="n"/>
      <c r="G788" s="53" t="n"/>
      <c r="H788" s="53" t="n"/>
      <c r="I788" s="53" t="n"/>
      <c r="J788" s="53" t="n"/>
      <c r="K788" s="53" t="n"/>
      <c r="L788" s="53" t="n"/>
      <c r="M788" s="53" t="n"/>
      <c r="N788" s="53">
        <f>IF(AND(UPPER($M788)="VIP",UPPER($J788)&lt;&gt;"NO",$F788&lt;&gt;""),"SI","NO")</f>
        <v/>
      </c>
      <c r="O788" s="53">
        <f>IF(UPPER($J788)="SI","🟢",IF(UPPER($J788)="NO","🔴","🟡"))</f>
        <v/>
      </c>
      <c r="P788" s="53" t="n"/>
    </row>
    <row r="789" ht="18" customHeight="1">
      <c r="A789" s="53">
        <f>IF(COUNTA(C789:K789)=0,"",ROW()-1)</f>
        <v/>
      </c>
      <c r="B789" s="53">
        <f>IF($F789&lt;&gt;"",$A789,"")</f>
        <v/>
      </c>
      <c r="C789" s="53" t="n"/>
      <c r="D789" s="53" t="n"/>
      <c r="E789" s="53">
        <f>IF(UPPER($J789)="NO","",$M789)</f>
        <v/>
      </c>
      <c r="F789" s="53" t="n"/>
      <c r="G789" s="53" t="n"/>
      <c r="H789" s="53" t="n"/>
      <c r="I789" s="53" t="n"/>
      <c r="J789" s="53" t="n"/>
      <c r="K789" s="53" t="n"/>
      <c r="L789" s="53" t="n"/>
      <c r="M789" s="53" t="n"/>
      <c r="N789" s="53">
        <f>IF(AND(UPPER($M789)="VIP",UPPER($J789)&lt;&gt;"NO",$F789&lt;&gt;""),"SI","NO")</f>
        <v/>
      </c>
      <c r="O789" s="53">
        <f>IF(UPPER($J789)="SI","🟢",IF(UPPER($J789)="NO","🔴","🟡"))</f>
        <v/>
      </c>
      <c r="P789" s="53" t="n"/>
    </row>
    <row r="790" ht="18" customHeight="1">
      <c r="A790" s="53">
        <f>IF(COUNTA(C790:K790)=0,"",ROW()-1)</f>
        <v/>
      </c>
      <c r="B790" s="53">
        <f>IF($F790&lt;&gt;"",$A790,"")</f>
        <v/>
      </c>
      <c r="C790" s="53" t="n"/>
      <c r="D790" s="53" t="n"/>
      <c r="E790" s="53">
        <f>IF(UPPER($J790)="NO","",$M790)</f>
        <v/>
      </c>
      <c r="F790" s="53" t="n"/>
      <c r="G790" s="53" t="n"/>
      <c r="H790" s="53" t="n"/>
      <c r="I790" s="53" t="n"/>
      <c r="J790" s="53" t="n"/>
      <c r="K790" s="53" t="n"/>
      <c r="L790" s="53" t="n"/>
      <c r="M790" s="53" t="n"/>
      <c r="N790" s="53">
        <f>IF(AND(UPPER($M790)="VIP",UPPER($J790)&lt;&gt;"NO",$F790&lt;&gt;""),"SI","NO")</f>
        <v/>
      </c>
      <c r="O790" s="53">
        <f>IF(UPPER($J790)="SI","🟢",IF(UPPER($J790)="NO","🔴","🟡"))</f>
        <v/>
      </c>
      <c r="P790" s="53" t="n"/>
    </row>
    <row r="791" ht="18" customHeight="1">
      <c r="A791" s="53">
        <f>IF(COUNTA(C791:K791)=0,"",ROW()-1)</f>
        <v/>
      </c>
      <c r="B791" s="53">
        <f>IF($F791&lt;&gt;"",$A791,"")</f>
        <v/>
      </c>
      <c r="C791" s="53" t="n"/>
      <c r="D791" s="53" t="n"/>
      <c r="E791" s="53">
        <f>IF(UPPER($J791)="NO","",$M791)</f>
        <v/>
      </c>
      <c r="F791" s="53" t="n"/>
      <c r="G791" s="53" t="n"/>
      <c r="H791" s="53" t="n"/>
      <c r="I791" s="53" t="n"/>
      <c r="J791" s="53" t="n"/>
      <c r="K791" s="53" t="n"/>
      <c r="L791" s="53" t="n"/>
      <c r="M791" s="53" t="n"/>
      <c r="N791" s="53">
        <f>IF(AND(UPPER($M791)="VIP",UPPER($J791)&lt;&gt;"NO",$F791&lt;&gt;""),"SI","NO")</f>
        <v/>
      </c>
      <c r="O791" s="53">
        <f>IF(UPPER($J791)="SI","🟢",IF(UPPER($J791)="NO","🔴","🟡"))</f>
        <v/>
      </c>
      <c r="P791" s="53" t="n"/>
    </row>
    <row r="792" ht="18" customHeight="1">
      <c r="A792" s="53">
        <f>IF(COUNTA(C792:K792)=0,"",ROW()-1)</f>
        <v/>
      </c>
      <c r="B792" s="53">
        <f>IF($F792&lt;&gt;"",$A792,"")</f>
        <v/>
      </c>
      <c r="C792" s="53" t="n"/>
      <c r="D792" s="53" t="n"/>
      <c r="E792" s="53">
        <f>IF(UPPER($J792)="NO","",$M792)</f>
        <v/>
      </c>
      <c r="F792" s="53" t="n"/>
      <c r="G792" s="53" t="n"/>
      <c r="H792" s="53" t="n"/>
      <c r="I792" s="53" t="n"/>
      <c r="J792" s="53" t="n"/>
      <c r="K792" s="53" t="n"/>
      <c r="L792" s="53" t="n"/>
      <c r="M792" s="53" t="n"/>
      <c r="N792" s="53">
        <f>IF(AND(UPPER($M792)="VIP",UPPER($J792)&lt;&gt;"NO",$F792&lt;&gt;""),"SI","NO")</f>
        <v/>
      </c>
      <c r="O792" s="53">
        <f>IF(UPPER($J792)="SI","🟢",IF(UPPER($J792)="NO","🔴","🟡"))</f>
        <v/>
      </c>
      <c r="P792" s="53" t="n"/>
    </row>
    <row r="793" ht="18" customHeight="1">
      <c r="A793" s="53">
        <f>IF(COUNTA(C793:K793)=0,"",ROW()-1)</f>
        <v/>
      </c>
      <c r="B793" s="53">
        <f>IF($F793&lt;&gt;"",$A793,"")</f>
        <v/>
      </c>
      <c r="C793" s="53" t="n"/>
      <c r="D793" s="53" t="n"/>
      <c r="E793" s="53">
        <f>IF(UPPER($J793)="NO","",$M793)</f>
        <v/>
      </c>
      <c r="F793" s="53" t="n"/>
      <c r="G793" s="53" t="n"/>
      <c r="H793" s="53" t="n"/>
      <c r="I793" s="53" t="n"/>
      <c r="J793" s="53" t="n"/>
      <c r="K793" s="53" t="n"/>
      <c r="L793" s="53" t="n"/>
      <c r="M793" s="53" t="n"/>
      <c r="N793" s="53">
        <f>IF(AND(UPPER($M793)="VIP",UPPER($J793)&lt;&gt;"NO",$F793&lt;&gt;""),"SI","NO")</f>
        <v/>
      </c>
      <c r="O793" s="53">
        <f>IF(UPPER($J793)="SI","🟢",IF(UPPER($J793)="NO","🔴","🟡"))</f>
        <v/>
      </c>
      <c r="P793" s="53" t="n"/>
    </row>
    <row r="794" ht="18" customHeight="1">
      <c r="A794" s="53">
        <f>IF(COUNTA(C794:K794)=0,"",ROW()-1)</f>
        <v/>
      </c>
      <c r="B794" s="53">
        <f>IF($F794&lt;&gt;"",$A794,"")</f>
        <v/>
      </c>
      <c r="C794" s="53" t="n"/>
      <c r="D794" s="53" t="n"/>
      <c r="E794" s="53">
        <f>IF(UPPER($J794)="NO","",$M794)</f>
        <v/>
      </c>
      <c r="F794" s="53" t="n"/>
      <c r="G794" s="53" t="n"/>
      <c r="H794" s="53" t="n"/>
      <c r="I794" s="53" t="n"/>
      <c r="J794" s="53" t="n"/>
      <c r="K794" s="53" t="n"/>
      <c r="L794" s="53" t="n"/>
      <c r="M794" s="53" t="n"/>
      <c r="N794" s="53">
        <f>IF(AND(UPPER($M794)="VIP",UPPER($J794)&lt;&gt;"NO",$F794&lt;&gt;""),"SI","NO")</f>
        <v/>
      </c>
      <c r="O794" s="53">
        <f>IF(UPPER($J794)="SI","🟢",IF(UPPER($J794)="NO","🔴","🟡"))</f>
        <v/>
      </c>
      <c r="P794" s="53" t="n"/>
    </row>
    <row r="795" ht="18" customHeight="1">
      <c r="A795" s="53">
        <f>IF(COUNTA(C795:K795)=0,"",ROW()-1)</f>
        <v/>
      </c>
      <c r="B795" s="53">
        <f>IF($F795&lt;&gt;"",$A795,"")</f>
        <v/>
      </c>
      <c r="C795" s="53" t="n"/>
      <c r="D795" s="53" t="n"/>
      <c r="E795" s="53">
        <f>IF(UPPER($J795)="NO","",$M795)</f>
        <v/>
      </c>
      <c r="F795" s="53" t="n"/>
      <c r="G795" s="53" t="n"/>
      <c r="H795" s="53" t="n"/>
      <c r="I795" s="53" t="n"/>
      <c r="J795" s="53" t="n"/>
      <c r="K795" s="53" t="n"/>
      <c r="L795" s="53" t="n"/>
      <c r="M795" s="53" t="n"/>
      <c r="N795" s="53">
        <f>IF(AND(UPPER($M795)="VIP",UPPER($J795)&lt;&gt;"NO",$F795&lt;&gt;""),"SI","NO")</f>
        <v/>
      </c>
      <c r="O795" s="53">
        <f>IF(UPPER($J795)="SI","🟢",IF(UPPER($J795)="NO","🔴","🟡"))</f>
        <v/>
      </c>
      <c r="P795" s="53" t="n"/>
    </row>
    <row r="796" ht="18" customHeight="1">
      <c r="A796" s="53">
        <f>IF(COUNTA(C796:K796)=0,"",ROW()-1)</f>
        <v/>
      </c>
      <c r="B796" s="53">
        <f>IF($F796&lt;&gt;"",$A796,"")</f>
        <v/>
      </c>
      <c r="C796" s="53" t="n"/>
      <c r="D796" s="53" t="n"/>
      <c r="E796" s="53">
        <f>IF(UPPER($J796)="NO","",$M796)</f>
        <v/>
      </c>
      <c r="F796" s="53" t="n"/>
      <c r="G796" s="53" t="n"/>
      <c r="H796" s="53" t="n"/>
      <c r="I796" s="53" t="n"/>
      <c r="J796" s="53" t="n"/>
      <c r="K796" s="53" t="n"/>
      <c r="L796" s="53" t="n"/>
      <c r="M796" s="53" t="n"/>
      <c r="N796" s="53">
        <f>IF(AND(UPPER($M796)="VIP",UPPER($J796)&lt;&gt;"NO",$F796&lt;&gt;""),"SI","NO")</f>
        <v/>
      </c>
      <c r="O796" s="53">
        <f>IF(UPPER($J796)="SI","🟢",IF(UPPER($J796)="NO","🔴","🟡"))</f>
        <v/>
      </c>
      <c r="P796" s="53" t="n"/>
    </row>
    <row r="797" ht="18" customHeight="1">
      <c r="A797" s="53">
        <f>IF(COUNTA(C797:K797)=0,"",ROW()-1)</f>
        <v/>
      </c>
      <c r="B797" s="53">
        <f>IF($F797&lt;&gt;"",$A797,"")</f>
        <v/>
      </c>
      <c r="C797" s="53" t="n"/>
      <c r="D797" s="53" t="n"/>
      <c r="E797" s="53">
        <f>IF(UPPER($J797)="NO","",$M797)</f>
        <v/>
      </c>
      <c r="F797" s="53" t="n"/>
      <c r="G797" s="53" t="n"/>
      <c r="H797" s="53" t="n"/>
      <c r="I797" s="53" t="n"/>
      <c r="J797" s="53" t="n"/>
      <c r="K797" s="53" t="n"/>
      <c r="L797" s="53" t="n"/>
      <c r="M797" s="53" t="n"/>
      <c r="N797" s="53">
        <f>IF(AND(UPPER($M797)="VIP",UPPER($J797)&lt;&gt;"NO",$F797&lt;&gt;""),"SI","NO")</f>
        <v/>
      </c>
      <c r="O797" s="53">
        <f>IF(UPPER($J797)="SI","🟢",IF(UPPER($J797)="NO","🔴","🟡"))</f>
        <v/>
      </c>
      <c r="P797" s="53" t="n"/>
    </row>
    <row r="798" ht="18" customHeight="1">
      <c r="A798" s="53">
        <f>IF(COUNTA(C798:K798)=0,"",ROW()-1)</f>
        <v/>
      </c>
      <c r="B798" s="53">
        <f>IF($F798&lt;&gt;"",$A798,"")</f>
        <v/>
      </c>
      <c r="C798" s="53" t="n"/>
      <c r="D798" s="53" t="n"/>
      <c r="E798" s="53">
        <f>IF(UPPER($J798)="NO","",$M798)</f>
        <v/>
      </c>
      <c r="F798" s="53" t="n"/>
      <c r="G798" s="53" t="n"/>
      <c r="H798" s="53" t="n"/>
      <c r="I798" s="53" t="n"/>
      <c r="J798" s="53" t="n"/>
      <c r="K798" s="53" t="n"/>
      <c r="L798" s="53" t="n"/>
      <c r="M798" s="53" t="n"/>
      <c r="N798" s="53">
        <f>IF(AND(UPPER($M798)="VIP",UPPER($J798)&lt;&gt;"NO",$F798&lt;&gt;""),"SI","NO")</f>
        <v/>
      </c>
      <c r="O798" s="53">
        <f>IF(UPPER($J798)="SI","🟢",IF(UPPER($J798)="NO","🔴","🟡"))</f>
        <v/>
      </c>
      <c r="P798" s="53" t="n"/>
    </row>
    <row r="799" ht="18" customHeight="1">
      <c r="A799" s="53">
        <f>IF(COUNTA(C799:K799)=0,"",ROW()-1)</f>
        <v/>
      </c>
      <c r="B799" s="53">
        <f>IF($F799&lt;&gt;"",$A799,"")</f>
        <v/>
      </c>
      <c r="C799" s="53" t="n"/>
      <c r="D799" s="53" t="n"/>
      <c r="E799" s="53">
        <f>IF(UPPER($J799)="NO","",$M799)</f>
        <v/>
      </c>
      <c r="F799" s="53" t="n"/>
      <c r="G799" s="53" t="n"/>
      <c r="H799" s="53" t="n"/>
      <c r="I799" s="53" t="n"/>
      <c r="J799" s="53" t="n"/>
      <c r="K799" s="53" t="n"/>
      <c r="L799" s="53" t="n"/>
      <c r="M799" s="53" t="n"/>
      <c r="N799" s="53">
        <f>IF(AND(UPPER($M799)="VIP",UPPER($J799)&lt;&gt;"NO",$F799&lt;&gt;""),"SI","NO")</f>
        <v/>
      </c>
      <c r="O799" s="53">
        <f>IF(UPPER($J799)="SI","🟢",IF(UPPER($J799)="NO","🔴","🟡"))</f>
        <v/>
      </c>
      <c r="P799" s="53" t="n"/>
    </row>
    <row r="800" ht="18" customHeight="1">
      <c r="A800" s="53">
        <f>IF(COUNTA(C800:K800)=0,"",ROW()-1)</f>
        <v/>
      </c>
      <c r="B800" s="53">
        <f>IF($F800&lt;&gt;"",$A800,"")</f>
        <v/>
      </c>
      <c r="C800" s="53" t="n"/>
      <c r="D800" s="53" t="n"/>
      <c r="E800" s="53">
        <f>IF(UPPER($J800)="NO","",$M800)</f>
        <v/>
      </c>
      <c r="F800" s="53" t="n"/>
      <c r="G800" s="53" t="n"/>
      <c r="H800" s="53" t="n"/>
      <c r="I800" s="53" t="n"/>
      <c r="J800" s="53" t="n"/>
      <c r="K800" s="53" t="n"/>
      <c r="L800" s="53" t="n"/>
      <c r="M800" s="53" t="n"/>
      <c r="N800" s="53">
        <f>IF(AND(UPPER($M800)="VIP",UPPER($J800)&lt;&gt;"NO",$F800&lt;&gt;""),"SI","NO")</f>
        <v/>
      </c>
      <c r="O800" s="53">
        <f>IF(UPPER($J800)="SI","🟢",IF(UPPER($J800)="NO","🔴","🟡"))</f>
        <v/>
      </c>
      <c r="P800" s="53" t="n"/>
    </row>
    <row r="801" ht="18" customHeight="1">
      <c r="A801" s="53">
        <f>IF(COUNTA(C801:K801)=0,"",ROW()-1)</f>
        <v/>
      </c>
      <c r="B801" s="53">
        <f>IF($F801&lt;&gt;"",$A801,"")</f>
        <v/>
      </c>
      <c r="C801" s="53" t="n"/>
      <c r="D801" s="53" t="n"/>
      <c r="E801" s="53">
        <f>IF(UPPER($J801)="NO","",$M801)</f>
        <v/>
      </c>
      <c r="F801" s="53" t="n"/>
      <c r="G801" s="53" t="n"/>
      <c r="H801" s="53" t="n"/>
      <c r="I801" s="53" t="n"/>
      <c r="J801" s="53" t="n"/>
      <c r="K801" s="53" t="n"/>
      <c r="L801" s="53" t="n"/>
      <c r="M801" s="53" t="n"/>
      <c r="N801" s="53">
        <f>IF(AND(UPPER($M801)="VIP",UPPER($J801)&lt;&gt;"NO",$F801&lt;&gt;""),"SI","NO")</f>
        <v/>
      </c>
      <c r="O801" s="53">
        <f>IF(UPPER($J801)="SI","🟢",IF(UPPER($J801)="NO","🔴","🟡"))</f>
        <v/>
      </c>
      <c r="P801" s="53" t="n"/>
    </row>
    <row r="802" ht="18" customHeight="1">
      <c r="A802" s="53">
        <f>IF(COUNTA(C802:K802)=0,"",ROW()-1)</f>
        <v/>
      </c>
      <c r="B802" s="53">
        <f>IF($F802&lt;&gt;"",$A802,"")</f>
        <v/>
      </c>
      <c r="C802" s="53" t="n"/>
      <c r="D802" s="53" t="n"/>
      <c r="E802" s="53">
        <f>IF(UPPER($J802)="NO","",$M802)</f>
        <v/>
      </c>
      <c r="F802" s="53" t="n"/>
      <c r="G802" s="53" t="n"/>
      <c r="H802" s="53" t="n"/>
      <c r="I802" s="53" t="n"/>
      <c r="J802" s="53" t="n"/>
      <c r="K802" s="53" t="n"/>
      <c r="L802" s="53" t="n"/>
      <c r="M802" s="53" t="n"/>
      <c r="N802" s="53">
        <f>IF(AND(UPPER($M802)="VIP",UPPER($J802)&lt;&gt;"NO",$F802&lt;&gt;""),"SI","NO")</f>
        <v/>
      </c>
      <c r="O802" s="53">
        <f>IF(UPPER($J802)="SI","🟢",IF(UPPER($J802)="NO","🔴","🟡"))</f>
        <v/>
      </c>
      <c r="P802" s="53" t="n"/>
    </row>
    <row r="803" ht="18" customHeight="1">
      <c r="A803" s="53">
        <f>IF(COUNTA(C803:K803)=0,"",ROW()-1)</f>
        <v/>
      </c>
      <c r="B803" s="53">
        <f>IF($F803&lt;&gt;"",$A803,"")</f>
        <v/>
      </c>
      <c r="C803" s="53" t="n"/>
      <c r="D803" s="53" t="n"/>
      <c r="E803" s="53">
        <f>IF(UPPER($J803)="NO","",$M803)</f>
        <v/>
      </c>
      <c r="F803" s="53" t="n"/>
      <c r="G803" s="53" t="n"/>
      <c r="H803" s="53" t="n"/>
      <c r="I803" s="53" t="n"/>
      <c r="J803" s="53" t="n"/>
      <c r="K803" s="53" t="n"/>
      <c r="L803" s="53" t="n"/>
      <c r="M803" s="53" t="n"/>
      <c r="N803" s="53">
        <f>IF(AND(UPPER($M803)="VIP",UPPER($J803)&lt;&gt;"NO",$F803&lt;&gt;""),"SI","NO")</f>
        <v/>
      </c>
      <c r="O803" s="53">
        <f>IF(UPPER($J803)="SI","🟢",IF(UPPER($J803)="NO","🔴","🟡"))</f>
        <v/>
      </c>
      <c r="P803" s="53" t="n"/>
    </row>
    <row r="804" ht="18" customHeight="1">
      <c r="A804" s="53">
        <f>IF(COUNTA(C804:K804)=0,"",ROW()-1)</f>
        <v/>
      </c>
      <c r="B804" s="53">
        <f>IF($F804&lt;&gt;"",$A804,"")</f>
        <v/>
      </c>
      <c r="C804" s="53" t="n"/>
      <c r="D804" s="53" t="n"/>
      <c r="E804" s="53">
        <f>IF(UPPER($J804)="NO","",$M804)</f>
        <v/>
      </c>
      <c r="F804" s="53" t="n"/>
      <c r="G804" s="53" t="n"/>
      <c r="H804" s="53" t="n"/>
      <c r="I804" s="53" t="n"/>
      <c r="J804" s="53" t="n"/>
      <c r="K804" s="53" t="n"/>
      <c r="L804" s="53" t="n"/>
      <c r="M804" s="53" t="n"/>
      <c r="N804" s="53">
        <f>IF(AND(UPPER($M804)="VIP",UPPER($J804)&lt;&gt;"NO",$F804&lt;&gt;""),"SI","NO")</f>
        <v/>
      </c>
      <c r="O804" s="53">
        <f>IF(UPPER($J804)="SI","🟢",IF(UPPER($J804)="NO","🔴","🟡"))</f>
        <v/>
      </c>
      <c r="P804" s="53" t="n"/>
    </row>
    <row r="805" ht="18" customHeight="1">
      <c r="A805" s="53">
        <f>IF(COUNTA(C805:K805)=0,"",ROW()-1)</f>
        <v/>
      </c>
      <c r="B805" s="53">
        <f>IF($F805&lt;&gt;"",$A805,"")</f>
        <v/>
      </c>
      <c r="C805" s="53" t="n"/>
      <c r="D805" s="53" t="n"/>
      <c r="E805" s="53">
        <f>IF(UPPER($J805)="NO","",$M805)</f>
        <v/>
      </c>
      <c r="F805" s="53" t="n"/>
      <c r="G805" s="53" t="n"/>
      <c r="H805" s="53" t="n"/>
      <c r="I805" s="53" t="n"/>
      <c r="J805" s="53" t="n"/>
      <c r="K805" s="53" t="n"/>
      <c r="L805" s="53" t="n"/>
      <c r="M805" s="53" t="n"/>
      <c r="N805" s="53">
        <f>IF(AND(UPPER($M805)="VIP",UPPER($J805)&lt;&gt;"NO",$F805&lt;&gt;""),"SI","NO")</f>
        <v/>
      </c>
      <c r="O805" s="53">
        <f>IF(UPPER($J805)="SI","🟢",IF(UPPER($J805)="NO","🔴","🟡"))</f>
        <v/>
      </c>
      <c r="P805" s="53" t="n"/>
    </row>
    <row r="806" ht="18" customHeight="1">
      <c r="A806" s="53">
        <f>IF(COUNTA(C806:K806)=0,"",ROW()-1)</f>
        <v/>
      </c>
      <c r="B806" s="53">
        <f>IF($F806&lt;&gt;"",$A806,"")</f>
        <v/>
      </c>
      <c r="C806" s="53" t="n"/>
      <c r="D806" s="53" t="n"/>
      <c r="E806" s="53">
        <f>IF(UPPER($J806)="NO","",$M806)</f>
        <v/>
      </c>
      <c r="F806" s="53" t="n"/>
      <c r="G806" s="53" t="n"/>
      <c r="H806" s="53" t="n"/>
      <c r="I806" s="53" t="n"/>
      <c r="J806" s="53" t="n"/>
      <c r="K806" s="53" t="n"/>
      <c r="L806" s="53" t="n"/>
      <c r="M806" s="53" t="n"/>
      <c r="N806" s="53">
        <f>IF(AND(UPPER($M806)="VIP",UPPER($J806)&lt;&gt;"NO",$F806&lt;&gt;""),"SI","NO")</f>
        <v/>
      </c>
      <c r="O806" s="53">
        <f>IF(UPPER($J806)="SI","🟢",IF(UPPER($J806)="NO","🔴","🟡"))</f>
        <v/>
      </c>
      <c r="P806" s="53" t="n"/>
    </row>
    <row r="807" ht="18" customHeight="1">
      <c r="A807" s="53">
        <f>IF(COUNTA(C807:K807)=0,"",ROW()-1)</f>
        <v/>
      </c>
      <c r="B807" s="53">
        <f>IF($F807&lt;&gt;"",$A807,"")</f>
        <v/>
      </c>
      <c r="C807" s="53" t="n"/>
      <c r="D807" s="53" t="n"/>
      <c r="E807" s="53">
        <f>IF(UPPER($J807)="NO","",$M807)</f>
        <v/>
      </c>
      <c r="F807" s="53" t="n"/>
      <c r="G807" s="53" t="n"/>
      <c r="H807" s="53" t="n"/>
      <c r="I807" s="53" t="n"/>
      <c r="J807" s="53" t="n"/>
      <c r="K807" s="53" t="n"/>
      <c r="L807" s="53" t="n"/>
      <c r="M807" s="53" t="n"/>
      <c r="N807" s="53">
        <f>IF(AND(UPPER($M807)="VIP",UPPER($J807)&lt;&gt;"NO",$F807&lt;&gt;""),"SI","NO")</f>
        <v/>
      </c>
      <c r="O807" s="53">
        <f>IF(UPPER($J807)="SI","🟢",IF(UPPER($J807)="NO","🔴","🟡"))</f>
        <v/>
      </c>
      <c r="P807" s="53" t="n"/>
    </row>
    <row r="808" ht="18" customHeight="1">
      <c r="A808" s="53">
        <f>IF(COUNTA(C808:K808)=0,"",ROW()-1)</f>
        <v/>
      </c>
      <c r="B808" s="53">
        <f>IF($F808&lt;&gt;"",$A808,"")</f>
        <v/>
      </c>
      <c r="C808" s="53" t="n"/>
      <c r="D808" s="53" t="n"/>
      <c r="E808" s="53">
        <f>IF(UPPER($J808)="NO","",$M808)</f>
        <v/>
      </c>
      <c r="F808" s="53" t="n"/>
      <c r="G808" s="53" t="n"/>
      <c r="H808" s="53" t="n"/>
      <c r="I808" s="53" t="n"/>
      <c r="J808" s="53" t="n"/>
      <c r="K808" s="53" t="n"/>
      <c r="L808" s="53" t="n"/>
      <c r="M808" s="53" t="n"/>
      <c r="N808" s="53">
        <f>IF(AND(UPPER($M808)="VIP",UPPER($J808)&lt;&gt;"NO",$F808&lt;&gt;""),"SI","NO")</f>
        <v/>
      </c>
      <c r="O808" s="53">
        <f>IF(UPPER($J808)="SI","🟢",IF(UPPER($J808)="NO","🔴","🟡"))</f>
        <v/>
      </c>
      <c r="P808" s="53" t="n"/>
    </row>
    <row r="809" ht="18" customHeight="1">
      <c r="A809" s="53">
        <f>IF(COUNTA(C809:K809)=0,"",ROW()-1)</f>
        <v/>
      </c>
      <c r="B809" s="53">
        <f>IF($F809&lt;&gt;"",$A809,"")</f>
        <v/>
      </c>
      <c r="C809" s="53" t="n"/>
      <c r="D809" s="53" t="n"/>
      <c r="E809" s="53">
        <f>IF(UPPER($J809)="NO","",$M809)</f>
        <v/>
      </c>
      <c r="F809" s="53" t="n"/>
      <c r="G809" s="53" t="n"/>
      <c r="H809" s="53" t="n"/>
      <c r="I809" s="53" t="n"/>
      <c r="J809" s="53" t="n"/>
      <c r="K809" s="53" t="n"/>
      <c r="L809" s="53" t="n"/>
      <c r="M809" s="53" t="n"/>
      <c r="N809" s="53">
        <f>IF(AND(UPPER($M809)="VIP",UPPER($J809)&lt;&gt;"NO",$F809&lt;&gt;""),"SI","NO")</f>
        <v/>
      </c>
      <c r="O809" s="53">
        <f>IF(UPPER($J809)="SI","🟢",IF(UPPER($J809)="NO","🔴","🟡"))</f>
        <v/>
      </c>
      <c r="P809" s="53" t="n"/>
    </row>
    <row r="810" ht="18" customHeight="1">
      <c r="A810" s="53">
        <f>IF(COUNTA(C810:K810)=0,"",ROW()-1)</f>
        <v/>
      </c>
      <c r="B810" s="53">
        <f>IF($F810&lt;&gt;"",$A810,"")</f>
        <v/>
      </c>
      <c r="C810" s="53" t="n"/>
      <c r="D810" s="53" t="n"/>
      <c r="E810" s="53">
        <f>IF(UPPER($J810)="NO","",$M810)</f>
        <v/>
      </c>
      <c r="F810" s="53" t="n"/>
      <c r="G810" s="53" t="n"/>
      <c r="H810" s="53" t="n"/>
      <c r="I810" s="53" t="n"/>
      <c r="J810" s="53" t="n"/>
      <c r="K810" s="53" t="n"/>
      <c r="L810" s="53" t="n"/>
      <c r="M810" s="53" t="n"/>
      <c r="N810" s="53">
        <f>IF(AND(UPPER($M810)="VIP",UPPER($J810)&lt;&gt;"NO",$F810&lt;&gt;""),"SI","NO")</f>
        <v/>
      </c>
      <c r="O810" s="53">
        <f>IF(UPPER($J810)="SI","🟢",IF(UPPER($J810)="NO","🔴","🟡"))</f>
        <v/>
      </c>
      <c r="P810" s="53" t="n"/>
    </row>
    <row r="811" ht="18" customHeight="1">
      <c r="A811" s="53">
        <f>IF(COUNTA(C811:K811)=0,"",ROW()-1)</f>
        <v/>
      </c>
      <c r="B811" s="53">
        <f>IF($F811&lt;&gt;"",$A811,"")</f>
        <v/>
      </c>
      <c r="C811" s="53" t="n"/>
      <c r="D811" s="53" t="n"/>
      <c r="E811" s="53">
        <f>IF(UPPER($J811)="NO","",$M811)</f>
        <v/>
      </c>
      <c r="F811" s="53" t="n"/>
      <c r="G811" s="53" t="n"/>
      <c r="H811" s="53" t="n"/>
      <c r="I811" s="53" t="n"/>
      <c r="J811" s="53" t="n"/>
      <c r="K811" s="53" t="n"/>
      <c r="L811" s="53" t="n"/>
      <c r="M811" s="53" t="n"/>
      <c r="N811" s="53">
        <f>IF(AND(UPPER($M811)="VIP",UPPER($J811)&lt;&gt;"NO",$F811&lt;&gt;""),"SI","NO")</f>
        <v/>
      </c>
      <c r="O811" s="53">
        <f>IF(UPPER($J811)="SI","🟢",IF(UPPER($J811)="NO","🔴","🟡"))</f>
        <v/>
      </c>
      <c r="P811" s="53" t="n"/>
    </row>
    <row r="812" ht="18" customHeight="1">
      <c r="A812" s="53">
        <f>IF(COUNTA(C812:K812)=0,"",ROW()-1)</f>
        <v/>
      </c>
      <c r="B812" s="53">
        <f>IF($F812&lt;&gt;"",$A812,"")</f>
        <v/>
      </c>
      <c r="C812" s="53" t="n"/>
      <c r="D812" s="53" t="n"/>
      <c r="E812" s="53">
        <f>IF(UPPER($J812)="NO","",$M812)</f>
        <v/>
      </c>
      <c r="F812" s="53" t="n"/>
      <c r="G812" s="53" t="n"/>
      <c r="H812" s="53" t="n"/>
      <c r="I812" s="53" t="n"/>
      <c r="J812" s="53" t="n"/>
      <c r="K812" s="53" t="n"/>
      <c r="L812" s="53" t="n"/>
      <c r="M812" s="53" t="n"/>
      <c r="N812" s="53">
        <f>IF(AND(UPPER($M812)="VIP",UPPER($J812)&lt;&gt;"NO",$F812&lt;&gt;""),"SI","NO")</f>
        <v/>
      </c>
      <c r="O812" s="53">
        <f>IF(UPPER($J812)="SI","🟢",IF(UPPER($J812)="NO","🔴","🟡"))</f>
        <v/>
      </c>
      <c r="P812" s="53" t="n"/>
    </row>
    <row r="813" ht="18" customHeight="1">
      <c r="A813" s="53">
        <f>IF(COUNTA(C813:K813)=0,"",ROW()-1)</f>
        <v/>
      </c>
      <c r="B813" s="53">
        <f>IF($F813&lt;&gt;"",$A813,"")</f>
        <v/>
      </c>
      <c r="C813" s="53" t="n"/>
      <c r="D813" s="53" t="n"/>
      <c r="E813" s="53">
        <f>IF(UPPER($J813)="NO","",$M813)</f>
        <v/>
      </c>
      <c r="F813" s="53" t="n"/>
      <c r="G813" s="53" t="n"/>
      <c r="H813" s="53" t="n"/>
      <c r="I813" s="53" t="n"/>
      <c r="J813" s="53" t="n"/>
      <c r="K813" s="53" t="n"/>
      <c r="L813" s="53" t="n"/>
      <c r="M813" s="53" t="n"/>
      <c r="N813" s="53">
        <f>IF(AND(UPPER($M813)="VIP",UPPER($J813)&lt;&gt;"NO",$F813&lt;&gt;""),"SI","NO")</f>
        <v/>
      </c>
      <c r="O813" s="53">
        <f>IF(UPPER($J813)="SI","🟢",IF(UPPER($J813)="NO","🔴","🟡"))</f>
        <v/>
      </c>
      <c r="P813" s="53" t="n"/>
    </row>
    <row r="814" ht="18" customHeight="1">
      <c r="A814" s="53">
        <f>IF(COUNTA(C814:K814)=0,"",ROW()-1)</f>
        <v/>
      </c>
      <c r="B814" s="53">
        <f>IF($F814&lt;&gt;"",$A814,"")</f>
        <v/>
      </c>
      <c r="C814" s="53" t="n"/>
      <c r="D814" s="53" t="n"/>
      <c r="E814" s="53">
        <f>IF(UPPER($J814)="NO","",$M814)</f>
        <v/>
      </c>
      <c r="F814" s="53" t="n"/>
      <c r="G814" s="53" t="n"/>
      <c r="H814" s="53" t="n"/>
      <c r="I814" s="53" t="n"/>
      <c r="J814" s="53" t="n"/>
      <c r="K814" s="53" t="n"/>
      <c r="L814" s="53" t="n"/>
      <c r="M814" s="53" t="n"/>
      <c r="N814" s="53">
        <f>IF(AND(UPPER($M814)="VIP",UPPER($J814)&lt;&gt;"NO",$F814&lt;&gt;""),"SI","NO")</f>
        <v/>
      </c>
      <c r="O814" s="53">
        <f>IF(UPPER($J814)="SI","🟢",IF(UPPER($J814)="NO","🔴","🟡"))</f>
        <v/>
      </c>
      <c r="P814" s="53" t="n"/>
    </row>
    <row r="815" ht="18" customHeight="1">
      <c r="A815" s="53">
        <f>IF(COUNTA(C815:K815)=0,"",ROW()-1)</f>
        <v/>
      </c>
      <c r="B815" s="53">
        <f>IF($F815&lt;&gt;"",$A815,"")</f>
        <v/>
      </c>
      <c r="C815" s="53" t="n"/>
      <c r="D815" s="53" t="n"/>
      <c r="E815" s="53">
        <f>IF(UPPER($J815)="NO","",$M815)</f>
        <v/>
      </c>
      <c r="F815" s="53" t="n"/>
      <c r="G815" s="53" t="n"/>
      <c r="H815" s="53" t="n"/>
      <c r="I815" s="53" t="n"/>
      <c r="J815" s="53" t="n"/>
      <c r="K815" s="53" t="n"/>
      <c r="L815" s="53" t="n"/>
      <c r="M815" s="53" t="n"/>
      <c r="N815" s="53">
        <f>IF(AND(UPPER($M815)="VIP",UPPER($J815)&lt;&gt;"NO",$F815&lt;&gt;""),"SI","NO")</f>
        <v/>
      </c>
      <c r="O815" s="53">
        <f>IF(UPPER($J815)="SI","🟢",IF(UPPER($J815)="NO","🔴","🟡"))</f>
        <v/>
      </c>
      <c r="P815" s="53" t="n"/>
    </row>
    <row r="816" ht="18" customHeight="1">
      <c r="A816" s="53">
        <f>IF(COUNTA(C816:K816)=0,"",ROW()-1)</f>
        <v/>
      </c>
      <c r="B816" s="53">
        <f>IF($F816&lt;&gt;"",$A816,"")</f>
        <v/>
      </c>
      <c r="C816" s="53" t="n"/>
      <c r="D816" s="53" t="n"/>
      <c r="E816" s="53">
        <f>IF(UPPER($J816)="NO","",$M816)</f>
        <v/>
      </c>
      <c r="F816" s="53" t="n"/>
      <c r="G816" s="53" t="n"/>
      <c r="H816" s="53" t="n"/>
      <c r="I816" s="53" t="n"/>
      <c r="J816" s="53" t="n"/>
      <c r="K816" s="53" t="n"/>
      <c r="L816" s="53" t="n"/>
      <c r="M816" s="53" t="n"/>
      <c r="N816" s="53">
        <f>IF(AND(UPPER($M816)="VIP",UPPER($J816)&lt;&gt;"NO",$F816&lt;&gt;""),"SI","NO")</f>
        <v/>
      </c>
      <c r="O816" s="53">
        <f>IF(UPPER($J816)="SI","🟢",IF(UPPER($J816)="NO","🔴","🟡"))</f>
        <v/>
      </c>
      <c r="P816" s="53" t="n"/>
    </row>
    <row r="817" ht="18" customHeight="1">
      <c r="A817" s="53">
        <f>IF(COUNTA(C817:K817)=0,"",ROW()-1)</f>
        <v/>
      </c>
      <c r="B817" s="53">
        <f>IF($F817&lt;&gt;"",$A817,"")</f>
        <v/>
      </c>
      <c r="C817" s="53" t="n"/>
      <c r="D817" s="53" t="n"/>
      <c r="E817" s="53">
        <f>IF(UPPER($J817)="NO","",$M817)</f>
        <v/>
      </c>
      <c r="F817" s="53" t="n"/>
      <c r="G817" s="53" t="n"/>
      <c r="H817" s="53" t="n"/>
      <c r="I817" s="53" t="n"/>
      <c r="J817" s="53" t="n"/>
      <c r="K817" s="53" t="n"/>
      <c r="L817" s="53" t="n"/>
      <c r="M817" s="53" t="n"/>
      <c r="N817" s="53">
        <f>IF(AND(UPPER($M817)="VIP",UPPER($J817)&lt;&gt;"NO",$F817&lt;&gt;""),"SI","NO")</f>
        <v/>
      </c>
      <c r="O817" s="53">
        <f>IF(UPPER($J817)="SI","🟢",IF(UPPER($J817)="NO","🔴","🟡"))</f>
        <v/>
      </c>
      <c r="P817" s="53" t="n"/>
    </row>
    <row r="818" ht="18" customHeight="1">
      <c r="A818" s="53">
        <f>IF(COUNTA(C818:K818)=0,"",ROW()-1)</f>
        <v/>
      </c>
      <c r="B818" s="53">
        <f>IF($F818&lt;&gt;"",$A818,"")</f>
        <v/>
      </c>
      <c r="C818" s="53" t="n"/>
      <c r="D818" s="53" t="n"/>
      <c r="E818" s="53">
        <f>IF(UPPER($J818)="NO","",$M818)</f>
        <v/>
      </c>
      <c r="F818" s="53" t="n"/>
      <c r="G818" s="53" t="n"/>
      <c r="H818" s="53" t="n"/>
      <c r="I818" s="53" t="n"/>
      <c r="J818" s="53" t="n"/>
      <c r="K818" s="53" t="n"/>
      <c r="L818" s="53" t="n"/>
      <c r="M818" s="53" t="n"/>
      <c r="N818" s="53">
        <f>IF(AND(UPPER($M818)="VIP",UPPER($J818)&lt;&gt;"NO",$F818&lt;&gt;""),"SI","NO")</f>
        <v/>
      </c>
      <c r="O818" s="53">
        <f>IF(UPPER($J818)="SI","🟢",IF(UPPER($J818)="NO","🔴","🟡"))</f>
        <v/>
      </c>
      <c r="P818" s="53" t="n"/>
    </row>
    <row r="819" ht="18" customHeight="1">
      <c r="A819" s="53">
        <f>IF(COUNTA(C819:K819)=0,"",ROW()-1)</f>
        <v/>
      </c>
      <c r="B819" s="53">
        <f>IF($F819&lt;&gt;"",$A819,"")</f>
        <v/>
      </c>
      <c r="C819" s="53" t="n"/>
      <c r="D819" s="53" t="n"/>
      <c r="E819" s="53">
        <f>IF(UPPER($J819)="NO","",$M819)</f>
        <v/>
      </c>
      <c r="F819" s="53" t="n"/>
      <c r="G819" s="53" t="n"/>
      <c r="H819" s="53" t="n"/>
      <c r="I819" s="53" t="n"/>
      <c r="J819" s="53" t="n"/>
      <c r="K819" s="53" t="n"/>
      <c r="L819" s="53" t="n"/>
      <c r="M819" s="53" t="n"/>
      <c r="N819" s="53">
        <f>IF(AND(UPPER($M819)="VIP",UPPER($J819)&lt;&gt;"NO",$F819&lt;&gt;""),"SI","NO")</f>
        <v/>
      </c>
      <c r="O819" s="53">
        <f>IF(UPPER($J819)="SI","🟢",IF(UPPER($J819)="NO","🔴","🟡"))</f>
        <v/>
      </c>
      <c r="P819" s="53" t="n"/>
    </row>
    <row r="820" ht="18" customHeight="1">
      <c r="A820" s="53">
        <f>IF(COUNTA(C820:K820)=0,"",ROW()-1)</f>
        <v/>
      </c>
      <c r="B820" s="53">
        <f>IF($F820&lt;&gt;"",$A820,"")</f>
        <v/>
      </c>
      <c r="C820" s="53" t="n"/>
      <c r="D820" s="53" t="n"/>
      <c r="E820" s="53">
        <f>IF(UPPER($J820)="NO","",$M820)</f>
        <v/>
      </c>
      <c r="F820" s="53" t="n"/>
      <c r="G820" s="53" t="n"/>
      <c r="H820" s="53" t="n"/>
      <c r="I820" s="53" t="n"/>
      <c r="J820" s="53" t="n"/>
      <c r="K820" s="53" t="n"/>
      <c r="L820" s="53" t="n"/>
      <c r="M820" s="53" t="n"/>
      <c r="N820" s="53">
        <f>IF(AND(UPPER($M820)="VIP",UPPER($J820)&lt;&gt;"NO",$F820&lt;&gt;""),"SI","NO")</f>
        <v/>
      </c>
      <c r="O820" s="53">
        <f>IF(UPPER($J820)="SI","🟢",IF(UPPER($J820)="NO","🔴","🟡"))</f>
        <v/>
      </c>
      <c r="P820" s="53" t="n"/>
    </row>
    <row r="821" ht="18" customHeight="1">
      <c r="A821" s="53">
        <f>IF(COUNTA(C821:K821)=0,"",ROW()-1)</f>
        <v/>
      </c>
      <c r="B821" s="53">
        <f>IF($F821&lt;&gt;"",$A821,"")</f>
        <v/>
      </c>
      <c r="C821" s="53" t="n"/>
      <c r="D821" s="53" t="n"/>
      <c r="E821" s="53">
        <f>IF(UPPER($J821)="NO","",$M821)</f>
        <v/>
      </c>
      <c r="F821" s="53" t="n"/>
      <c r="G821" s="53" t="n"/>
      <c r="H821" s="53" t="n"/>
      <c r="I821" s="53" t="n"/>
      <c r="J821" s="53" t="n"/>
      <c r="K821" s="53" t="n"/>
      <c r="L821" s="53" t="n"/>
      <c r="M821" s="53" t="n"/>
      <c r="N821" s="53">
        <f>IF(AND(UPPER($M821)="VIP",UPPER($J821)&lt;&gt;"NO",$F821&lt;&gt;""),"SI","NO")</f>
        <v/>
      </c>
      <c r="O821" s="53">
        <f>IF(UPPER($J821)="SI","🟢",IF(UPPER($J821)="NO","🔴","🟡"))</f>
        <v/>
      </c>
      <c r="P821" s="53" t="n"/>
    </row>
    <row r="822" ht="18" customHeight="1">
      <c r="A822" s="53">
        <f>IF(COUNTA(C822:K822)=0,"",ROW()-1)</f>
        <v/>
      </c>
      <c r="B822" s="53">
        <f>IF($F822&lt;&gt;"",$A822,"")</f>
        <v/>
      </c>
      <c r="C822" s="53" t="n"/>
      <c r="D822" s="53" t="n"/>
      <c r="E822" s="53">
        <f>IF(UPPER($J822)="NO","",$M822)</f>
        <v/>
      </c>
      <c r="F822" s="53" t="n"/>
      <c r="G822" s="53" t="n"/>
      <c r="H822" s="53" t="n"/>
      <c r="I822" s="53" t="n"/>
      <c r="J822" s="53" t="n"/>
      <c r="K822" s="53" t="n"/>
      <c r="L822" s="53" t="n"/>
      <c r="M822" s="53" t="n"/>
      <c r="N822" s="53">
        <f>IF(AND(UPPER($M822)="VIP",UPPER($J822)&lt;&gt;"NO",$F822&lt;&gt;""),"SI","NO")</f>
        <v/>
      </c>
      <c r="O822" s="53">
        <f>IF(UPPER($J822)="SI","🟢",IF(UPPER($J822)="NO","🔴","🟡"))</f>
        <v/>
      </c>
      <c r="P822" s="53" t="n"/>
    </row>
    <row r="823" ht="18" customHeight="1">
      <c r="A823" s="53">
        <f>IF(COUNTA(C823:K823)=0,"",ROW()-1)</f>
        <v/>
      </c>
      <c r="B823" s="53">
        <f>IF($F823&lt;&gt;"",$A823,"")</f>
        <v/>
      </c>
      <c r="C823" s="53" t="n"/>
      <c r="D823" s="53" t="n"/>
      <c r="E823" s="53">
        <f>IF(UPPER($J823)="NO","",$M823)</f>
        <v/>
      </c>
      <c r="F823" s="53" t="n"/>
      <c r="G823" s="53" t="n"/>
      <c r="H823" s="53" t="n"/>
      <c r="I823" s="53" t="n"/>
      <c r="J823" s="53" t="n"/>
      <c r="K823" s="53" t="n"/>
      <c r="L823" s="53" t="n"/>
      <c r="M823" s="53" t="n"/>
      <c r="N823" s="53">
        <f>IF(AND(UPPER($M823)="VIP",UPPER($J823)&lt;&gt;"NO",$F823&lt;&gt;""),"SI","NO")</f>
        <v/>
      </c>
      <c r="O823" s="53">
        <f>IF(UPPER($J823)="SI","🟢",IF(UPPER($J823)="NO","🔴","🟡"))</f>
        <v/>
      </c>
      <c r="P823" s="53" t="n"/>
    </row>
    <row r="824" ht="18" customHeight="1">
      <c r="A824" s="53">
        <f>IF(COUNTA(C824:K824)=0,"",ROW()-1)</f>
        <v/>
      </c>
      <c r="B824" s="53">
        <f>IF($F824&lt;&gt;"",$A824,"")</f>
        <v/>
      </c>
      <c r="C824" s="53" t="n"/>
      <c r="D824" s="53" t="n"/>
      <c r="E824" s="53">
        <f>IF(UPPER($J824)="NO","",$M824)</f>
        <v/>
      </c>
      <c r="F824" s="53" t="n"/>
      <c r="G824" s="53" t="n"/>
      <c r="H824" s="53" t="n"/>
      <c r="I824" s="53" t="n"/>
      <c r="J824" s="53" t="n"/>
      <c r="K824" s="53" t="n"/>
      <c r="L824" s="53" t="n"/>
      <c r="M824" s="53" t="n"/>
      <c r="N824" s="53">
        <f>IF(AND(UPPER($M824)="VIP",UPPER($J824)&lt;&gt;"NO",$F824&lt;&gt;""),"SI","NO")</f>
        <v/>
      </c>
      <c r="O824" s="53">
        <f>IF(UPPER($J824)="SI","🟢",IF(UPPER($J824)="NO","🔴","🟡"))</f>
        <v/>
      </c>
      <c r="P824" s="53" t="n"/>
    </row>
    <row r="825" ht="18" customHeight="1">
      <c r="A825" s="53">
        <f>IF(COUNTA(C825:K825)=0,"",ROW()-1)</f>
        <v/>
      </c>
      <c r="B825" s="53">
        <f>IF($F825&lt;&gt;"",$A825,"")</f>
        <v/>
      </c>
      <c r="C825" s="53" t="n"/>
      <c r="D825" s="53" t="n"/>
      <c r="E825" s="53">
        <f>IF(UPPER($J825)="NO","",$M825)</f>
        <v/>
      </c>
      <c r="F825" s="53" t="n"/>
      <c r="G825" s="53" t="n"/>
      <c r="H825" s="53" t="n"/>
      <c r="I825" s="53" t="n"/>
      <c r="J825" s="53" t="n"/>
      <c r="K825" s="53" t="n"/>
      <c r="L825" s="53" t="n"/>
      <c r="M825" s="53" t="n"/>
      <c r="N825" s="53">
        <f>IF(AND(UPPER($M825)="VIP",UPPER($J825)&lt;&gt;"NO",$F825&lt;&gt;""),"SI","NO")</f>
        <v/>
      </c>
      <c r="O825" s="53">
        <f>IF(UPPER($J825)="SI","🟢",IF(UPPER($J825)="NO","🔴","🟡"))</f>
        <v/>
      </c>
      <c r="P825" s="53" t="n"/>
    </row>
    <row r="826" ht="18" customHeight="1">
      <c r="A826" s="53">
        <f>IF(COUNTA(C826:K826)=0,"",ROW()-1)</f>
        <v/>
      </c>
      <c r="B826" s="53">
        <f>IF($F826&lt;&gt;"",$A826,"")</f>
        <v/>
      </c>
      <c r="C826" s="53" t="n"/>
      <c r="D826" s="53" t="n"/>
      <c r="E826" s="53">
        <f>IF(UPPER($J826)="NO","",$M826)</f>
        <v/>
      </c>
      <c r="F826" s="53" t="n"/>
      <c r="G826" s="53" t="n"/>
      <c r="H826" s="53" t="n"/>
      <c r="I826" s="53" t="n"/>
      <c r="J826" s="53" t="n"/>
      <c r="K826" s="53" t="n"/>
      <c r="L826" s="53" t="n"/>
      <c r="M826" s="53" t="n"/>
      <c r="N826" s="53">
        <f>IF(AND(UPPER($M826)="VIP",UPPER($J826)&lt;&gt;"NO",$F826&lt;&gt;""),"SI","NO")</f>
        <v/>
      </c>
      <c r="O826" s="53">
        <f>IF(UPPER($J826)="SI","🟢",IF(UPPER($J826)="NO","🔴","🟡"))</f>
        <v/>
      </c>
      <c r="P826" s="53" t="n"/>
    </row>
    <row r="827" ht="18" customHeight="1">
      <c r="A827" s="53">
        <f>IF(COUNTA(C827:K827)=0,"",ROW()-1)</f>
        <v/>
      </c>
      <c r="B827" s="53">
        <f>IF($F827&lt;&gt;"",$A827,"")</f>
        <v/>
      </c>
      <c r="C827" s="53" t="n"/>
      <c r="D827" s="53" t="n"/>
      <c r="E827" s="53">
        <f>IF(UPPER($J827)="NO","",$M827)</f>
        <v/>
      </c>
      <c r="F827" s="53" t="n"/>
      <c r="G827" s="53" t="n"/>
      <c r="H827" s="53" t="n"/>
      <c r="I827" s="53" t="n"/>
      <c r="J827" s="53" t="n"/>
      <c r="K827" s="53" t="n"/>
      <c r="L827" s="53" t="n"/>
      <c r="M827" s="53" t="n"/>
      <c r="N827" s="53">
        <f>IF(AND(UPPER($M827)="VIP",UPPER($J827)&lt;&gt;"NO",$F827&lt;&gt;""),"SI","NO")</f>
        <v/>
      </c>
      <c r="O827" s="53">
        <f>IF(UPPER($J827)="SI","🟢",IF(UPPER($J827)="NO","🔴","🟡"))</f>
        <v/>
      </c>
      <c r="P827" s="53" t="n"/>
    </row>
    <row r="828" ht="18" customHeight="1">
      <c r="A828" s="53">
        <f>IF(COUNTA(C828:K828)=0,"",ROW()-1)</f>
        <v/>
      </c>
      <c r="B828" s="53">
        <f>IF($F828&lt;&gt;"",$A828,"")</f>
        <v/>
      </c>
      <c r="C828" s="53" t="n"/>
      <c r="D828" s="53" t="n"/>
      <c r="E828" s="53">
        <f>IF(UPPER($J828)="NO","",$M828)</f>
        <v/>
      </c>
      <c r="F828" s="53" t="n"/>
      <c r="G828" s="53" t="n"/>
      <c r="H828" s="53" t="n"/>
      <c r="I828" s="53" t="n"/>
      <c r="J828" s="53" t="n"/>
      <c r="K828" s="53" t="n"/>
      <c r="L828" s="53" t="n"/>
      <c r="M828" s="53" t="n"/>
      <c r="N828" s="53">
        <f>IF(AND(UPPER($M828)="VIP",UPPER($J828)&lt;&gt;"NO",$F828&lt;&gt;""),"SI","NO")</f>
        <v/>
      </c>
      <c r="O828" s="53">
        <f>IF(UPPER($J828)="SI","🟢",IF(UPPER($J828)="NO","🔴","🟡"))</f>
        <v/>
      </c>
      <c r="P828" s="53" t="n"/>
    </row>
    <row r="829" ht="18" customHeight="1">
      <c r="A829" s="53">
        <f>IF(COUNTA(C829:K829)=0,"",ROW()-1)</f>
        <v/>
      </c>
      <c r="B829" s="53">
        <f>IF($F829&lt;&gt;"",$A829,"")</f>
        <v/>
      </c>
      <c r="C829" s="53" t="n"/>
      <c r="D829" s="53" t="n"/>
      <c r="E829" s="53">
        <f>IF(UPPER($J829)="NO","",$M829)</f>
        <v/>
      </c>
      <c r="F829" s="53" t="n"/>
      <c r="G829" s="53" t="n"/>
      <c r="H829" s="53" t="n"/>
      <c r="I829" s="53" t="n"/>
      <c r="J829" s="53" t="n"/>
      <c r="K829" s="53" t="n"/>
      <c r="L829" s="53" t="n"/>
      <c r="M829" s="53" t="n"/>
      <c r="N829" s="53">
        <f>IF(AND(UPPER($M829)="VIP",UPPER($J829)&lt;&gt;"NO",$F829&lt;&gt;""),"SI","NO")</f>
        <v/>
      </c>
      <c r="O829" s="53">
        <f>IF(UPPER($J829)="SI","🟢",IF(UPPER($J829)="NO","🔴","🟡"))</f>
        <v/>
      </c>
      <c r="P829" s="53" t="n"/>
    </row>
    <row r="830" ht="18" customHeight="1">
      <c r="A830" s="53">
        <f>IF(COUNTA(C830:K830)=0,"",ROW()-1)</f>
        <v/>
      </c>
      <c r="B830" s="53">
        <f>IF($F830&lt;&gt;"",$A830,"")</f>
        <v/>
      </c>
      <c r="C830" s="53" t="n"/>
      <c r="D830" s="53" t="n"/>
      <c r="E830" s="53">
        <f>IF(UPPER($J830)="NO","",$M830)</f>
        <v/>
      </c>
      <c r="F830" s="53" t="n"/>
      <c r="G830" s="53" t="n"/>
      <c r="H830" s="53" t="n"/>
      <c r="I830" s="53" t="n"/>
      <c r="J830" s="53" t="n"/>
      <c r="K830" s="53" t="n"/>
      <c r="L830" s="53" t="n"/>
      <c r="M830" s="53" t="n"/>
      <c r="N830" s="53">
        <f>IF(AND(UPPER($M830)="VIP",UPPER($J830)&lt;&gt;"NO",$F830&lt;&gt;""),"SI","NO")</f>
        <v/>
      </c>
      <c r="O830" s="53">
        <f>IF(UPPER($J830)="SI","🟢",IF(UPPER($J830)="NO","🔴","🟡"))</f>
        <v/>
      </c>
      <c r="P830" s="53" t="n"/>
    </row>
    <row r="831" ht="18" customHeight="1">
      <c r="A831" s="53">
        <f>IF(COUNTA(C831:K831)=0,"",ROW()-1)</f>
        <v/>
      </c>
      <c r="B831" s="53">
        <f>IF($F831&lt;&gt;"",$A831,"")</f>
        <v/>
      </c>
      <c r="C831" s="53" t="n"/>
      <c r="D831" s="53" t="n"/>
      <c r="E831" s="53">
        <f>IF(UPPER($J831)="NO","",$M831)</f>
        <v/>
      </c>
      <c r="F831" s="53" t="n"/>
      <c r="G831" s="53" t="n"/>
      <c r="H831" s="53" t="n"/>
      <c r="I831" s="53" t="n"/>
      <c r="J831" s="53" t="n"/>
      <c r="K831" s="53" t="n"/>
      <c r="L831" s="53" t="n"/>
      <c r="M831" s="53" t="n"/>
      <c r="N831" s="53">
        <f>IF(AND(UPPER($M831)="VIP",UPPER($J831)&lt;&gt;"NO",$F831&lt;&gt;""),"SI","NO")</f>
        <v/>
      </c>
      <c r="O831" s="53">
        <f>IF(UPPER($J831)="SI","🟢",IF(UPPER($J831)="NO","🔴","🟡"))</f>
        <v/>
      </c>
      <c r="P831" s="53" t="n"/>
    </row>
    <row r="832" ht="18" customHeight="1">
      <c r="A832" s="53">
        <f>IF(COUNTA(C832:K832)=0,"",ROW()-1)</f>
        <v/>
      </c>
      <c r="B832" s="53">
        <f>IF($F832&lt;&gt;"",$A832,"")</f>
        <v/>
      </c>
      <c r="C832" s="53" t="n"/>
      <c r="D832" s="53" t="n"/>
      <c r="E832" s="53">
        <f>IF(UPPER($J832)="NO","",$M832)</f>
        <v/>
      </c>
      <c r="F832" s="53" t="n"/>
      <c r="G832" s="53" t="n"/>
      <c r="H832" s="53" t="n"/>
      <c r="I832" s="53" t="n"/>
      <c r="J832" s="53" t="n"/>
      <c r="K832" s="53" t="n"/>
      <c r="L832" s="53" t="n"/>
      <c r="M832" s="53" t="n"/>
      <c r="N832" s="53">
        <f>IF(AND(UPPER($M832)="VIP",UPPER($J832)&lt;&gt;"NO",$F832&lt;&gt;""),"SI","NO")</f>
        <v/>
      </c>
      <c r="O832" s="53">
        <f>IF(UPPER($J832)="SI","🟢",IF(UPPER($J832)="NO","🔴","🟡"))</f>
        <v/>
      </c>
      <c r="P832" s="53" t="n"/>
    </row>
    <row r="833" ht="18" customHeight="1">
      <c r="A833" s="53">
        <f>IF(COUNTA(C833:K833)=0,"",ROW()-1)</f>
        <v/>
      </c>
      <c r="B833" s="53">
        <f>IF($F833&lt;&gt;"",$A833,"")</f>
        <v/>
      </c>
      <c r="C833" s="53" t="n"/>
      <c r="D833" s="53" t="n"/>
      <c r="E833" s="53">
        <f>IF(UPPER($J833)="NO","",$M833)</f>
        <v/>
      </c>
      <c r="F833" s="53" t="n"/>
      <c r="G833" s="53" t="n"/>
      <c r="H833" s="53" t="n"/>
      <c r="I833" s="53" t="n"/>
      <c r="J833" s="53" t="n"/>
      <c r="K833" s="53" t="n"/>
      <c r="L833" s="53" t="n"/>
      <c r="M833" s="53" t="n"/>
      <c r="N833" s="53">
        <f>IF(AND(UPPER($M833)="VIP",UPPER($J833)&lt;&gt;"NO",$F833&lt;&gt;""),"SI","NO")</f>
        <v/>
      </c>
      <c r="O833" s="53">
        <f>IF(UPPER($J833)="SI","🟢",IF(UPPER($J833)="NO","🔴","🟡"))</f>
        <v/>
      </c>
      <c r="P833" s="53" t="n"/>
    </row>
    <row r="834" ht="18" customHeight="1">
      <c r="A834" s="53">
        <f>IF(COUNTA(C834:K834)=0,"",ROW()-1)</f>
        <v/>
      </c>
      <c r="B834" s="53">
        <f>IF($F834&lt;&gt;"",$A834,"")</f>
        <v/>
      </c>
      <c r="C834" s="53" t="n"/>
      <c r="D834" s="53" t="n"/>
      <c r="E834" s="53">
        <f>IF(UPPER($J834)="NO","",$M834)</f>
        <v/>
      </c>
      <c r="F834" s="53" t="n"/>
      <c r="G834" s="53" t="n"/>
      <c r="H834" s="53" t="n"/>
      <c r="I834" s="53" t="n"/>
      <c r="J834" s="53" t="n"/>
      <c r="K834" s="53" t="n"/>
      <c r="L834" s="53" t="n"/>
      <c r="M834" s="53" t="n"/>
      <c r="N834" s="53">
        <f>IF(AND(UPPER($M834)="VIP",UPPER($J834)&lt;&gt;"NO",$F834&lt;&gt;""),"SI","NO")</f>
        <v/>
      </c>
      <c r="O834" s="53">
        <f>IF(UPPER($J834)="SI","🟢",IF(UPPER($J834)="NO","🔴","🟡"))</f>
        <v/>
      </c>
      <c r="P834" s="53" t="n"/>
    </row>
    <row r="835" ht="18" customHeight="1">
      <c r="A835" s="53">
        <f>IF(COUNTA(C835:K835)=0,"",ROW()-1)</f>
        <v/>
      </c>
      <c r="B835" s="53">
        <f>IF($F835&lt;&gt;"",$A835,"")</f>
        <v/>
      </c>
      <c r="C835" s="53" t="n"/>
      <c r="D835" s="53" t="n"/>
      <c r="E835" s="53">
        <f>IF(UPPER($J835)="NO","",$M835)</f>
        <v/>
      </c>
      <c r="F835" s="53" t="n"/>
      <c r="G835" s="53" t="n"/>
      <c r="H835" s="53" t="n"/>
      <c r="I835" s="53" t="n"/>
      <c r="J835" s="53" t="n"/>
      <c r="K835" s="53" t="n"/>
      <c r="L835" s="53" t="n"/>
      <c r="M835" s="53" t="n"/>
      <c r="N835" s="53">
        <f>IF(AND(UPPER($M835)="VIP",UPPER($J835)&lt;&gt;"NO",$F835&lt;&gt;""),"SI","NO")</f>
        <v/>
      </c>
      <c r="O835" s="53">
        <f>IF(UPPER($J835)="SI","🟢",IF(UPPER($J835)="NO","🔴","🟡"))</f>
        <v/>
      </c>
      <c r="P835" s="53" t="n"/>
    </row>
    <row r="836" ht="18" customHeight="1">
      <c r="A836" s="53">
        <f>IF(COUNTA(C836:K836)=0,"",ROW()-1)</f>
        <v/>
      </c>
      <c r="B836" s="53">
        <f>IF($F836&lt;&gt;"",$A836,"")</f>
        <v/>
      </c>
      <c r="C836" s="53" t="n"/>
      <c r="D836" s="53" t="n"/>
      <c r="E836" s="53">
        <f>IF(UPPER($J836)="NO","",$M836)</f>
        <v/>
      </c>
      <c r="F836" s="53" t="n"/>
      <c r="G836" s="53" t="n"/>
      <c r="H836" s="53" t="n"/>
      <c r="I836" s="53" t="n"/>
      <c r="J836" s="53" t="n"/>
      <c r="K836" s="53" t="n"/>
      <c r="L836" s="53" t="n"/>
      <c r="M836" s="53" t="n"/>
      <c r="N836" s="53">
        <f>IF(AND(UPPER($M836)="VIP",UPPER($J836)&lt;&gt;"NO",$F836&lt;&gt;""),"SI","NO")</f>
        <v/>
      </c>
      <c r="O836" s="53">
        <f>IF(UPPER($J836)="SI","🟢",IF(UPPER($J836)="NO","🔴","🟡"))</f>
        <v/>
      </c>
      <c r="P836" s="53" t="n"/>
    </row>
    <row r="837" ht="18" customHeight="1">
      <c r="A837" s="53">
        <f>IF(COUNTA(C837:K837)=0,"",ROW()-1)</f>
        <v/>
      </c>
      <c r="B837" s="53">
        <f>IF($F837&lt;&gt;"",$A837,"")</f>
        <v/>
      </c>
      <c r="C837" s="53" t="n"/>
      <c r="D837" s="53" t="n"/>
      <c r="E837" s="53">
        <f>IF(UPPER($J837)="NO","",$M837)</f>
        <v/>
      </c>
      <c r="F837" s="53" t="n"/>
      <c r="G837" s="53" t="n"/>
      <c r="H837" s="53" t="n"/>
      <c r="I837" s="53" t="n"/>
      <c r="J837" s="53" t="n"/>
      <c r="K837" s="53" t="n"/>
      <c r="L837" s="53" t="n"/>
      <c r="M837" s="53" t="n"/>
      <c r="N837" s="53">
        <f>IF(AND(UPPER($M837)="VIP",UPPER($J837)&lt;&gt;"NO",$F837&lt;&gt;""),"SI","NO")</f>
        <v/>
      </c>
      <c r="O837" s="53">
        <f>IF(UPPER($J837)="SI","🟢",IF(UPPER($J837)="NO","🔴","🟡"))</f>
        <v/>
      </c>
      <c r="P837" s="53" t="n"/>
    </row>
    <row r="838" ht="18" customHeight="1">
      <c r="A838" s="53">
        <f>IF(COUNTA(C838:K838)=0,"",ROW()-1)</f>
        <v/>
      </c>
      <c r="B838" s="53">
        <f>IF($F838&lt;&gt;"",$A838,"")</f>
        <v/>
      </c>
      <c r="C838" s="53" t="n"/>
      <c r="D838" s="53" t="n"/>
      <c r="E838" s="53">
        <f>IF(UPPER($J838)="NO","",$M838)</f>
        <v/>
      </c>
      <c r="F838" s="53" t="n"/>
      <c r="G838" s="53" t="n"/>
      <c r="H838" s="53" t="n"/>
      <c r="I838" s="53" t="n"/>
      <c r="J838" s="53" t="n"/>
      <c r="K838" s="53" t="n"/>
      <c r="L838" s="53" t="n"/>
      <c r="M838" s="53" t="n"/>
      <c r="N838" s="53">
        <f>IF(AND(UPPER($M838)="VIP",UPPER($J838)&lt;&gt;"NO",$F838&lt;&gt;""),"SI","NO")</f>
        <v/>
      </c>
      <c r="O838" s="53">
        <f>IF(UPPER($J838)="SI","🟢",IF(UPPER($J838)="NO","🔴","🟡"))</f>
        <v/>
      </c>
      <c r="P838" s="53" t="n"/>
    </row>
    <row r="839" ht="18" customHeight="1">
      <c r="A839" s="53">
        <f>IF(COUNTA(C839:K839)=0,"",ROW()-1)</f>
        <v/>
      </c>
      <c r="B839" s="53">
        <f>IF($F839&lt;&gt;"",$A839,"")</f>
        <v/>
      </c>
      <c r="C839" s="53" t="n"/>
      <c r="D839" s="53" t="n"/>
      <c r="E839" s="53">
        <f>IF(UPPER($J839)="NO","",$M839)</f>
        <v/>
      </c>
      <c r="F839" s="53" t="n"/>
      <c r="G839" s="53" t="n"/>
      <c r="H839" s="53" t="n"/>
      <c r="I839" s="53" t="n"/>
      <c r="J839" s="53" t="n"/>
      <c r="K839" s="53" t="n"/>
      <c r="L839" s="53" t="n"/>
      <c r="M839" s="53" t="n"/>
      <c r="N839" s="53">
        <f>IF(AND(UPPER($M839)="VIP",UPPER($J839)&lt;&gt;"NO",$F839&lt;&gt;""),"SI","NO")</f>
        <v/>
      </c>
      <c r="O839" s="53">
        <f>IF(UPPER($J839)="SI","🟢",IF(UPPER($J839)="NO","🔴","🟡"))</f>
        <v/>
      </c>
      <c r="P839" s="53" t="n"/>
    </row>
    <row r="840" ht="18" customHeight="1">
      <c r="A840" s="53">
        <f>IF(COUNTA(C840:K840)=0,"",ROW()-1)</f>
        <v/>
      </c>
      <c r="B840" s="53">
        <f>IF($F840&lt;&gt;"",$A840,"")</f>
        <v/>
      </c>
      <c r="C840" s="53" t="n"/>
      <c r="D840" s="53" t="n"/>
      <c r="E840" s="53">
        <f>IF(UPPER($J840)="NO","",$M840)</f>
        <v/>
      </c>
      <c r="F840" s="53" t="n"/>
      <c r="G840" s="53" t="n"/>
      <c r="H840" s="53" t="n"/>
      <c r="I840" s="53" t="n"/>
      <c r="J840" s="53" t="n"/>
      <c r="K840" s="53" t="n"/>
      <c r="L840" s="53" t="n"/>
      <c r="M840" s="53" t="n"/>
      <c r="N840" s="53">
        <f>IF(AND(UPPER($M840)="VIP",UPPER($J840)&lt;&gt;"NO",$F840&lt;&gt;""),"SI","NO")</f>
        <v/>
      </c>
      <c r="O840" s="53">
        <f>IF(UPPER($J840)="SI","🟢",IF(UPPER($J840)="NO","🔴","🟡"))</f>
        <v/>
      </c>
      <c r="P840" s="53" t="n"/>
    </row>
    <row r="841" ht="18" customHeight="1">
      <c r="A841" s="53">
        <f>IF(COUNTA(C841:K841)=0,"",ROW()-1)</f>
        <v/>
      </c>
      <c r="B841" s="53">
        <f>IF($F841&lt;&gt;"",$A841,"")</f>
        <v/>
      </c>
      <c r="C841" s="53" t="n"/>
      <c r="D841" s="53" t="n"/>
      <c r="E841" s="53">
        <f>IF(UPPER($J841)="NO","",$M841)</f>
        <v/>
      </c>
      <c r="F841" s="53" t="n"/>
      <c r="G841" s="53" t="n"/>
      <c r="H841" s="53" t="n"/>
      <c r="I841" s="53" t="n"/>
      <c r="J841" s="53" t="n"/>
      <c r="K841" s="53" t="n"/>
      <c r="L841" s="53" t="n"/>
      <c r="M841" s="53" t="n"/>
      <c r="N841" s="53">
        <f>IF(AND(UPPER($M841)="VIP",UPPER($J841)&lt;&gt;"NO",$F841&lt;&gt;""),"SI","NO")</f>
        <v/>
      </c>
      <c r="O841" s="53">
        <f>IF(UPPER($J841)="SI","🟢",IF(UPPER($J841)="NO","🔴","🟡"))</f>
        <v/>
      </c>
      <c r="P841" s="53" t="n"/>
    </row>
    <row r="842" ht="18" customHeight="1">
      <c r="A842" s="53">
        <f>IF(COUNTA(C842:K842)=0,"",ROW()-1)</f>
        <v/>
      </c>
      <c r="B842" s="53">
        <f>IF($F842&lt;&gt;"",$A842,"")</f>
        <v/>
      </c>
      <c r="C842" s="53" t="n"/>
      <c r="D842" s="53" t="n"/>
      <c r="E842" s="53">
        <f>IF(UPPER($J842)="NO","",$M842)</f>
        <v/>
      </c>
      <c r="F842" s="53" t="n"/>
      <c r="G842" s="53" t="n"/>
      <c r="H842" s="53" t="n"/>
      <c r="I842" s="53" t="n"/>
      <c r="J842" s="53" t="n"/>
      <c r="K842" s="53" t="n"/>
      <c r="L842" s="53" t="n"/>
      <c r="M842" s="53" t="n"/>
      <c r="N842" s="53">
        <f>IF(AND(UPPER($M842)="VIP",UPPER($J842)&lt;&gt;"NO",$F842&lt;&gt;""),"SI","NO")</f>
        <v/>
      </c>
      <c r="O842" s="53">
        <f>IF(UPPER($J842)="SI","🟢",IF(UPPER($J842)="NO","🔴","🟡"))</f>
        <v/>
      </c>
      <c r="P842" s="53" t="n"/>
    </row>
    <row r="843" ht="18" customHeight="1">
      <c r="A843" s="53">
        <f>IF(COUNTA(C843:K843)=0,"",ROW()-1)</f>
        <v/>
      </c>
      <c r="B843" s="53">
        <f>IF($F843&lt;&gt;"",$A843,"")</f>
        <v/>
      </c>
      <c r="C843" s="53" t="n"/>
      <c r="D843" s="53" t="n"/>
      <c r="E843" s="53">
        <f>IF(UPPER($J843)="NO","",$M843)</f>
        <v/>
      </c>
      <c r="F843" s="53" t="n"/>
      <c r="G843" s="53" t="n"/>
      <c r="H843" s="53" t="n"/>
      <c r="I843" s="53" t="n"/>
      <c r="J843" s="53" t="n"/>
      <c r="K843" s="53" t="n"/>
      <c r="L843" s="53" t="n"/>
      <c r="M843" s="53" t="n"/>
      <c r="N843" s="53">
        <f>IF(AND(UPPER($M843)="VIP",UPPER($J843)&lt;&gt;"NO",$F843&lt;&gt;""),"SI","NO")</f>
        <v/>
      </c>
      <c r="O843" s="53">
        <f>IF(UPPER($J843)="SI","🟢",IF(UPPER($J843)="NO","🔴","🟡"))</f>
        <v/>
      </c>
      <c r="P843" s="53" t="n"/>
    </row>
    <row r="844" ht="18" customHeight="1">
      <c r="A844" s="53">
        <f>IF(COUNTA(C844:K844)=0,"",ROW()-1)</f>
        <v/>
      </c>
      <c r="B844" s="53">
        <f>IF($F844&lt;&gt;"",$A844,"")</f>
        <v/>
      </c>
      <c r="C844" s="53" t="n"/>
      <c r="D844" s="53" t="n"/>
      <c r="E844" s="53">
        <f>IF(UPPER($J844)="NO","",$M844)</f>
        <v/>
      </c>
      <c r="F844" s="53" t="n"/>
      <c r="G844" s="53" t="n"/>
      <c r="H844" s="53" t="n"/>
      <c r="I844" s="53" t="n"/>
      <c r="J844" s="53" t="n"/>
      <c r="K844" s="53" t="n"/>
      <c r="L844" s="53" t="n"/>
      <c r="M844" s="53" t="n"/>
      <c r="N844" s="53">
        <f>IF(AND(UPPER($M844)="VIP",UPPER($J844)&lt;&gt;"NO",$F844&lt;&gt;""),"SI","NO")</f>
        <v/>
      </c>
      <c r="O844" s="53">
        <f>IF(UPPER($J844)="SI","🟢",IF(UPPER($J844)="NO","🔴","🟡"))</f>
        <v/>
      </c>
      <c r="P844" s="53" t="n"/>
    </row>
    <row r="845" ht="18" customHeight="1">
      <c r="A845" s="53">
        <f>IF(COUNTA(C845:K845)=0,"",ROW()-1)</f>
        <v/>
      </c>
      <c r="B845" s="53">
        <f>IF($F845&lt;&gt;"",$A845,"")</f>
        <v/>
      </c>
      <c r="C845" s="53" t="n"/>
      <c r="D845" s="53" t="n"/>
      <c r="E845" s="53">
        <f>IF(UPPER($J845)="NO","",$M845)</f>
        <v/>
      </c>
      <c r="F845" s="53" t="n"/>
      <c r="G845" s="53" t="n"/>
      <c r="H845" s="53" t="n"/>
      <c r="I845" s="53" t="n"/>
      <c r="J845" s="53" t="n"/>
      <c r="K845" s="53" t="n"/>
      <c r="L845" s="53" t="n"/>
      <c r="M845" s="53" t="n"/>
      <c r="N845" s="53">
        <f>IF(AND(UPPER($M845)="VIP",UPPER($J845)&lt;&gt;"NO",$F845&lt;&gt;""),"SI","NO")</f>
        <v/>
      </c>
      <c r="O845" s="53">
        <f>IF(UPPER($J845)="SI","🟢",IF(UPPER($J845)="NO","🔴","🟡"))</f>
        <v/>
      </c>
      <c r="P845" s="53" t="n"/>
    </row>
    <row r="846" ht="18" customHeight="1">
      <c r="A846" s="53">
        <f>IF(COUNTA(C846:K846)=0,"",ROW()-1)</f>
        <v/>
      </c>
      <c r="B846" s="53">
        <f>IF($F846&lt;&gt;"",$A846,"")</f>
        <v/>
      </c>
      <c r="C846" s="53" t="n"/>
      <c r="D846" s="53" t="n"/>
      <c r="E846" s="53">
        <f>IF(UPPER($J846)="NO","",$M846)</f>
        <v/>
      </c>
      <c r="F846" s="53" t="n"/>
      <c r="G846" s="53" t="n"/>
      <c r="H846" s="53" t="n"/>
      <c r="I846" s="53" t="n"/>
      <c r="J846" s="53" t="n"/>
      <c r="K846" s="53" t="n"/>
      <c r="L846" s="53" t="n"/>
      <c r="M846" s="53" t="n"/>
      <c r="N846" s="53">
        <f>IF(AND(UPPER($M846)="VIP",UPPER($J846)&lt;&gt;"NO",$F846&lt;&gt;""),"SI","NO")</f>
        <v/>
      </c>
      <c r="O846" s="53">
        <f>IF(UPPER($J846)="SI","🟢",IF(UPPER($J846)="NO","🔴","🟡"))</f>
        <v/>
      </c>
      <c r="P846" s="53" t="n"/>
    </row>
    <row r="847" ht="18" customHeight="1">
      <c r="A847" s="53">
        <f>IF(COUNTA(C847:K847)=0,"",ROW()-1)</f>
        <v/>
      </c>
      <c r="B847" s="53">
        <f>IF($F847&lt;&gt;"",$A847,"")</f>
        <v/>
      </c>
      <c r="C847" s="53" t="n"/>
      <c r="D847" s="53" t="n"/>
      <c r="E847" s="53">
        <f>IF(UPPER($J847)="NO","",$M847)</f>
        <v/>
      </c>
      <c r="F847" s="53" t="n"/>
      <c r="G847" s="53" t="n"/>
      <c r="H847" s="53" t="n"/>
      <c r="I847" s="53" t="n"/>
      <c r="J847" s="53" t="n"/>
      <c r="K847" s="53" t="n"/>
      <c r="L847" s="53" t="n"/>
      <c r="M847" s="53" t="n"/>
      <c r="N847" s="53">
        <f>IF(AND(UPPER($M847)="VIP",UPPER($J847)&lt;&gt;"NO",$F847&lt;&gt;""),"SI","NO")</f>
        <v/>
      </c>
      <c r="O847" s="53">
        <f>IF(UPPER($J847)="SI","🟢",IF(UPPER($J847)="NO","🔴","🟡"))</f>
        <v/>
      </c>
      <c r="P847" s="53" t="n"/>
    </row>
    <row r="848" ht="18" customHeight="1">
      <c r="A848" s="53">
        <f>IF(COUNTA(C848:K848)=0,"",ROW()-1)</f>
        <v/>
      </c>
      <c r="B848" s="53">
        <f>IF($F848&lt;&gt;"",$A848,"")</f>
        <v/>
      </c>
      <c r="C848" s="53" t="n"/>
      <c r="D848" s="53" t="n"/>
      <c r="E848" s="53">
        <f>IF(UPPER($J848)="NO","",$M848)</f>
        <v/>
      </c>
      <c r="F848" s="53" t="n"/>
      <c r="G848" s="53" t="n"/>
      <c r="H848" s="53" t="n"/>
      <c r="I848" s="53" t="n"/>
      <c r="J848" s="53" t="n"/>
      <c r="K848" s="53" t="n"/>
      <c r="L848" s="53" t="n"/>
      <c r="M848" s="53" t="n"/>
      <c r="N848" s="53">
        <f>IF(AND(UPPER($M848)="VIP",UPPER($J848)&lt;&gt;"NO",$F848&lt;&gt;""),"SI","NO")</f>
        <v/>
      </c>
      <c r="O848" s="53">
        <f>IF(UPPER($J848)="SI","🟢",IF(UPPER($J848)="NO","🔴","🟡"))</f>
        <v/>
      </c>
      <c r="P848" s="53" t="n"/>
    </row>
    <row r="849" ht="18" customHeight="1">
      <c r="A849" s="53">
        <f>IF(COUNTA(C849:K849)=0,"",ROW()-1)</f>
        <v/>
      </c>
      <c r="B849" s="53">
        <f>IF($F849&lt;&gt;"",$A849,"")</f>
        <v/>
      </c>
      <c r="C849" s="53" t="n"/>
      <c r="D849" s="53" t="n"/>
      <c r="E849" s="53">
        <f>IF(UPPER($J849)="NO","",$M849)</f>
        <v/>
      </c>
      <c r="F849" s="53" t="n"/>
      <c r="G849" s="53" t="n"/>
      <c r="H849" s="53" t="n"/>
      <c r="I849" s="53" t="n"/>
      <c r="J849" s="53" t="n"/>
      <c r="K849" s="53" t="n"/>
      <c r="L849" s="53" t="n"/>
      <c r="M849" s="53" t="n"/>
      <c r="N849" s="53">
        <f>IF(AND(UPPER($M849)="VIP",UPPER($J849)&lt;&gt;"NO",$F849&lt;&gt;""),"SI","NO")</f>
        <v/>
      </c>
      <c r="O849" s="53">
        <f>IF(UPPER($J849)="SI","🟢",IF(UPPER($J849)="NO","🔴","🟡"))</f>
        <v/>
      </c>
      <c r="P849" s="53" t="n"/>
    </row>
    <row r="850" ht="18" customHeight="1">
      <c r="A850" s="53">
        <f>IF(COUNTA(C850:K850)=0,"",ROW()-1)</f>
        <v/>
      </c>
      <c r="B850" s="53">
        <f>IF($F850&lt;&gt;"",$A850,"")</f>
        <v/>
      </c>
      <c r="C850" s="53" t="n"/>
      <c r="D850" s="53" t="n"/>
      <c r="E850" s="53">
        <f>IF(UPPER($J850)="NO","",$M850)</f>
        <v/>
      </c>
      <c r="F850" s="53" t="n"/>
      <c r="G850" s="53" t="n"/>
      <c r="H850" s="53" t="n"/>
      <c r="I850" s="53" t="n"/>
      <c r="J850" s="53" t="n"/>
      <c r="K850" s="53" t="n"/>
      <c r="L850" s="53" t="n"/>
      <c r="M850" s="53" t="n"/>
      <c r="N850" s="53">
        <f>IF(AND(UPPER($M850)="VIP",UPPER($J850)&lt;&gt;"NO",$F850&lt;&gt;""),"SI","NO")</f>
        <v/>
      </c>
      <c r="O850" s="53">
        <f>IF(UPPER($J850)="SI","🟢",IF(UPPER($J850)="NO","🔴","🟡"))</f>
        <v/>
      </c>
      <c r="P850" s="53" t="n"/>
    </row>
    <row r="851" ht="18" customHeight="1">
      <c r="A851" s="53">
        <f>IF(COUNTA(C851:K851)=0,"",ROW()-1)</f>
        <v/>
      </c>
      <c r="B851" s="53">
        <f>IF($F851&lt;&gt;"",$A851,"")</f>
        <v/>
      </c>
      <c r="C851" s="53" t="n"/>
      <c r="D851" s="53" t="n"/>
      <c r="E851" s="53">
        <f>IF(UPPER($J851)="NO","",$M851)</f>
        <v/>
      </c>
      <c r="F851" s="53" t="n"/>
      <c r="G851" s="53" t="n"/>
      <c r="H851" s="53" t="n"/>
      <c r="I851" s="53" t="n"/>
      <c r="J851" s="53" t="n"/>
      <c r="K851" s="53" t="n"/>
      <c r="L851" s="53" t="n"/>
      <c r="M851" s="53" t="n"/>
      <c r="N851" s="53">
        <f>IF(AND(UPPER($M851)="VIP",UPPER($J851)&lt;&gt;"NO",$F851&lt;&gt;""),"SI","NO")</f>
        <v/>
      </c>
      <c r="O851" s="53">
        <f>IF(UPPER($J851)="SI","🟢",IF(UPPER($J851)="NO","🔴","🟡"))</f>
        <v/>
      </c>
      <c r="P851" s="53" t="n"/>
    </row>
    <row r="852" ht="18" customHeight="1">
      <c r="A852" s="53">
        <f>IF(COUNTA(C852:K852)=0,"",ROW()-1)</f>
        <v/>
      </c>
      <c r="B852" s="53">
        <f>IF($F852&lt;&gt;"",$A852,"")</f>
        <v/>
      </c>
      <c r="C852" s="53" t="n"/>
      <c r="D852" s="53" t="n"/>
      <c r="E852" s="53">
        <f>IF(UPPER($J852)="NO","",$M852)</f>
        <v/>
      </c>
      <c r="F852" s="53" t="n"/>
      <c r="G852" s="53" t="n"/>
      <c r="H852" s="53" t="n"/>
      <c r="I852" s="53" t="n"/>
      <c r="J852" s="53" t="n"/>
      <c r="K852" s="53" t="n"/>
      <c r="L852" s="53" t="n"/>
      <c r="M852" s="53" t="n"/>
      <c r="N852" s="53">
        <f>IF(AND(UPPER($M852)="VIP",UPPER($J852)&lt;&gt;"NO",$F852&lt;&gt;""),"SI","NO")</f>
        <v/>
      </c>
      <c r="O852" s="53">
        <f>IF(UPPER($J852)="SI","🟢",IF(UPPER($J852)="NO","🔴","🟡"))</f>
        <v/>
      </c>
      <c r="P852" s="53" t="n"/>
    </row>
    <row r="853" ht="18" customHeight="1">
      <c r="A853" s="53">
        <f>IF(COUNTA(C853:K853)=0,"",ROW()-1)</f>
        <v/>
      </c>
      <c r="B853" s="53">
        <f>IF($F853&lt;&gt;"",$A853,"")</f>
        <v/>
      </c>
      <c r="C853" s="53" t="n"/>
      <c r="D853" s="53" t="n"/>
      <c r="E853" s="53">
        <f>IF(UPPER($J853)="NO","",$M853)</f>
        <v/>
      </c>
      <c r="F853" s="53" t="n"/>
      <c r="G853" s="53" t="n"/>
      <c r="H853" s="53" t="n"/>
      <c r="I853" s="53" t="n"/>
      <c r="J853" s="53" t="n"/>
      <c r="K853" s="53" t="n"/>
      <c r="L853" s="53" t="n"/>
      <c r="M853" s="53" t="n"/>
      <c r="N853" s="53">
        <f>IF(AND(UPPER($M853)="VIP",UPPER($J853)&lt;&gt;"NO",$F853&lt;&gt;""),"SI","NO")</f>
        <v/>
      </c>
      <c r="O853" s="53">
        <f>IF(UPPER($J853)="SI","🟢",IF(UPPER($J853)="NO","🔴","🟡"))</f>
        <v/>
      </c>
      <c r="P853" s="53" t="n"/>
    </row>
    <row r="854" ht="18" customHeight="1">
      <c r="A854" s="53">
        <f>IF(COUNTA(C854:K854)=0,"",ROW()-1)</f>
        <v/>
      </c>
      <c r="B854" s="53">
        <f>IF($F854&lt;&gt;"",$A854,"")</f>
        <v/>
      </c>
      <c r="C854" s="53" t="n"/>
      <c r="D854" s="53" t="n"/>
      <c r="E854" s="53">
        <f>IF(UPPER($J854)="NO","",$M854)</f>
        <v/>
      </c>
      <c r="F854" s="53" t="n"/>
      <c r="G854" s="53" t="n"/>
      <c r="H854" s="53" t="n"/>
      <c r="I854" s="53" t="n"/>
      <c r="J854" s="53" t="n"/>
      <c r="K854" s="53" t="n"/>
      <c r="L854" s="53" t="n"/>
      <c r="M854" s="53" t="n"/>
      <c r="N854" s="53">
        <f>IF(AND(UPPER($M854)="VIP",UPPER($J854)&lt;&gt;"NO",$F854&lt;&gt;""),"SI","NO")</f>
        <v/>
      </c>
      <c r="O854" s="53">
        <f>IF(UPPER($J854)="SI","🟢",IF(UPPER($J854)="NO","🔴","🟡"))</f>
        <v/>
      </c>
      <c r="P854" s="53" t="n"/>
    </row>
    <row r="855" ht="18" customHeight="1">
      <c r="A855" s="53">
        <f>IF(COUNTA(C855:K855)=0,"",ROW()-1)</f>
        <v/>
      </c>
      <c r="B855" s="53">
        <f>IF($F855&lt;&gt;"",$A855,"")</f>
        <v/>
      </c>
      <c r="C855" s="53" t="n"/>
      <c r="D855" s="53" t="n"/>
      <c r="E855" s="53">
        <f>IF(UPPER($J855)="NO","",$M855)</f>
        <v/>
      </c>
      <c r="F855" s="53" t="n"/>
      <c r="G855" s="53" t="n"/>
      <c r="H855" s="53" t="n"/>
      <c r="I855" s="53" t="n"/>
      <c r="J855" s="53" t="n"/>
      <c r="K855" s="53" t="n"/>
      <c r="L855" s="53" t="n"/>
      <c r="M855" s="53" t="n"/>
      <c r="N855" s="53">
        <f>IF(AND(UPPER($M855)="VIP",UPPER($J855)&lt;&gt;"NO",$F855&lt;&gt;""),"SI","NO")</f>
        <v/>
      </c>
      <c r="O855" s="53">
        <f>IF(UPPER($J855)="SI","🟢",IF(UPPER($J855)="NO","🔴","🟡"))</f>
        <v/>
      </c>
      <c r="P855" s="53" t="n"/>
    </row>
    <row r="856" ht="18" customHeight="1">
      <c r="A856" s="53">
        <f>IF(COUNTA(C856:K856)=0,"",ROW()-1)</f>
        <v/>
      </c>
      <c r="B856" s="53">
        <f>IF($F856&lt;&gt;"",$A856,"")</f>
        <v/>
      </c>
      <c r="C856" s="53" t="n"/>
      <c r="D856" s="53" t="n"/>
      <c r="E856" s="53">
        <f>IF(UPPER($J856)="NO","",$M856)</f>
        <v/>
      </c>
      <c r="F856" s="53" t="n"/>
      <c r="G856" s="53" t="n"/>
      <c r="H856" s="53" t="n"/>
      <c r="I856" s="53" t="n"/>
      <c r="J856" s="53" t="n"/>
      <c r="K856" s="53" t="n"/>
      <c r="L856" s="53" t="n"/>
      <c r="M856" s="53" t="n"/>
      <c r="N856" s="53">
        <f>IF(AND(UPPER($M856)="VIP",UPPER($J856)&lt;&gt;"NO",$F856&lt;&gt;""),"SI","NO")</f>
        <v/>
      </c>
      <c r="O856" s="53">
        <f>IF(UPPER($J856)="SI","🟢",IF(UPPER($J856)="NO","🔴","🟡"))</f>
        <v/>
      </c>
      <c r="P856" s="53" t="n"/>
    </row>
    <row r="857" ht="18" customHeight="1">
      <c r="A857" s="53">
        <f>IF(COUNTA(C857:K857)=0,"",ROW()-1)</f>
        <v/>
      </c>
      <c r="B857" s="53">
        <f>IF($F857&lt;&gt;"",$A857,"")</f>
        <v/>
      </c>
      <c r="C857" s="53" t="n"/>
      <c r="D857" s="53" t="n"/>
      <c r="E857" s="53">
        <f>IF(UPPER($J857)="NO","",$M857)</f>
        <v/>
      </c>
      <c r="F857" s="53" t="n"/>
      <c r="G857" s="53" t="n"/>
      <c r="H857" s="53" t="n"/>
      <c r="I857" s="53" t="n"/>
      <c r="J857" s="53" t="n"/>
      <c r="K857" s="53" t="n"/>
      <c r="L857" s="53" t="n"/>
      <c r="M857" s="53" t="n"/>
      <c r="N857" s="53">
        <f>IF(AND(UPPER($M857)="VIP",UPPER($J857)&lt;&gt;"NO",$F857&lt;&gt;""),"SI","NO")</f>
        <v/>
      </c>
      <c r="O857" s="53">
        <f>IF(UPPER($J857)="SI","🟢",IF(UPPER($J857)="NO","🔴","🟡"))</f>
        <v/>
      </c>
      <c r="P857" s="53" t="n"/>
    </row>
    <row r="858" ht="18" customHeight="1">
      <c r="A858" s="53">
        <f>IF(COUNTA(C858:K858)=0,"",ROW()-1)</f>
        <v/>
      </c>
      <c r="B858" s="53">
        <f>IF($F858&lt;&gt;"",$A858,"")</f>
        <v/>
      </c>
      <c r="C858" s="53" t="n"/>
      <c r="D858" s="53" t="n"/>
      <c r="E858" s="53">
        <f>IF(UPPER($J858)="NO","",$M858)</f>
        <v/>
      </c>
      <c r="F858" s="53" t="n"/>
      <c r="G858" s="53" t="n"/>
      <c r="H858" s="53" t="n"/>
      <c r="I858" s="53" t="n"/>
      <c r="J858" s="53" t="n"/>
      <c r="K858" s="53" t="n"/>
      <c r="L858" s="53" t="n"/>
      <c r="M858" s="53" t="n"/>
      <c r="N858" s="53">
        <f>IF(AND(UPPER($M858)="VIP",UPPER($J858)&lt;&gt;"NO",$F858&lt;&gt;""),"SI","NO")</f>
        <v/>
      </c>
      <c r="O858" s="53">
        <f>IF(UPPER($J858)="SI","🟢",IF(UPPER($J858)="NO","🔴","🟡"))</f>
        <v/>
      </c>
      <c r="P858" s="53" t="n"/>
    </row>
    <row r="859" ht="18" customHeight="1">
      <c r="A859" s="53">
        <f>IF(COUNTA(C859:K859)=0,"",ROW()-1)</f>
        <v/>
      </c>
      <c r="B859" s="53">
        <f>IF($F859&lt;&gt;"",$A859,"")</f>
        <v/>
      </c>
      <c r="C859" s="53" t="n"/>
      <c r="D859" s="53" t="n"/>
      <c r="E859" s="53">
        <f>IF(UPPER($J859)="NO","",$M859)</f>
        <v/>
      </c>
      <c r="F859" s="53" t="n"/>
      <c r="G859" s="53" t="n"/>
      <c r="H859" s="53" t="n"/>
      <c r="I859" s="53" t="n"/>
      <c r="J859" s="53" t="n"/>
      <c r="K859" s="53" t="n"/>
      <c r="L859" s="53" t="n"/>
      <c r="M859" s="53" t="n"/>
      <c r="N859" s="53">
        <f>IF(AND(UPPER($M859)="VIP",UPPER($J859)&lt;&gt;"NO",$F859&lt;&gt;""),"SI","NO")</f>
        <v/>
      </c>
      <c r="O859" s="53">
        <f>IF(UPPER($J859)="SI","🟢",IF(UPPER($J859)="NO","🔴","🟡"))</f>
        <v/>
      </c>
      <c r="P859" s="53" t="n"/>
    </row>
    <row r="860" ht="18" customHeight="1">
      <c r="A860" s="53">
        <f>IF(COUNTA(C860:K860)=0,"",ROW()-1)</f>
        <v/>
      </c>
      <c r="B860" s="53">
        <f>IF($F860&lt;&gt;"",$A860,"")</f>
        <v/>
      </c>
      <c r="C860" s="53" t="n"/>
      <c r="D860" s="53" t="n"/>
      <c r="E860" s="53">
        <f>IF(UPPER($J860)="NO","",$M860)</f>
        <v/>
      </c>
      <c r="F860" s="53" t="n"/>
      <c r="G860" s="53" t="n"/>
      <c r="H860" s="53" t="n"/>
      <c r="I860" s="53" t="n"/>
      <c r="J860" s="53" t="n"/>
      <c r="K860" s="53" t="n"/>
      <c r="L860" s="53" t="n"/>
      <c r="M860" s="53" t="n"/>
      <c r="N860" s="53">
        <f>IF(AND(UPPER($M860)="VIP",UPPER($J860)&lt;&gt;"NO",$F860&lt;&gt;""),"SI","NO")</f>
        <v/>
      </c>
      <c r="O860" s="53">
        <f>IF(UPPER($J860)="SI","🟢",IF(UPPER($J860)="NO","🔴","🟡"))</f>
        <v/>
      </c>
      <c r="P860" s="53" t="n"/>
    </row>
    <row r="861" ht="18" customHeight="1">
      <c r="A861" s="53">
        <f>IF(COUNTA(C861:K861)=0,"",ROW()-1)</f>
        <v/>
      </c>
      <c r="B861" s="53">
        <f>IF($F861&lt;&gt;"",$A861,"")</f>
        <v/>
      </c>
      <c r="C861" s="53" t="n"/>
      <c r="D861" s="53" t="n"/>
      <c r="E861" s="53">
        <f>IF(UPPER($J861)="NO","",$M861)</f>
        <v/>
      </c>
      <c r="F861" s="53" t="n"/>
      <c r="G861" s="53" t="n"/>
      <c r="H861" s="53" t="n"/>
      <c r="I861" s="53" t="n"/>
      <c r="J861" s="53" t="n"/>
      <c r="K861" s="53" t="n"/>
      <c r="L861" s="53" t="n"/>
      <c r="M861" s="53" t="n"/>
      <c r="N861" s="53">
        <f>IF(AND(UPPER($M861)="VIP",UPPER($J861)&lt;&gt;"NO",$F861&lt;&gt;""),"SI","NO")</f>
        <v/>
      </c>
      <c r="O861" s="53">
        <f>IF(UPPER($J861)="SI","🟢",IF(UPPER($J861)="NO","🔴","🟡"))</f>
        <v/>
      </c>
      <c r="P861" s="53" t="n"/>
    </row>
    <row r="862" ht="18" customHeight="1">
      <c r="A862" s="53">
        <f>IF(COUNTA(C862:K862)=0,"",ROW()-1)</f>
        <v/>
      </c>
      <c r="B862" s="53">
        <f>IF($F862&lt;&gt;"",$A862,"")</f>
        <v/>
      </c>
      <c r="C862" s="53" t="n"/>
      <c r="D862" s="53" t="n"/>
      <c r="E862" s="53">
        <f>IF(UPPER($J862)="NO","",$M862)</f>
        <v/>
      </c>
      <c r="F862" s="53" t="n"/>
      <c r="G862" s="53" t="n"/>
      <c r="H862" s="53" t="n"/>
      <c r="I862" s="53" t="n"/>
      <c r="J862" s="53" t="n"/>
      <c r="K862" s="53" t="n"/>
      <c r="L862" s="53" t="n"/>
      <c r="M862" s="53" t="n"/>
      <c r="N862" s="53">
        <f>IF(AND(UPPER($M862)="VIP",UPPER($J862)&lt;&gt;"NO",$F862&lt;&gt;""),"SI","NO")</f>
        <v/>
      </c>
      <c r="O862" s="53">
        <f>IF(UPPER($J862)="SI","🟢",IF(UPPER($J862)="NO","🔴","🟡"))</f>
        <v/>
      </c>
      <c r="P862" s="53" t="n"/>
    </row>
    <row r="863" ht="18" customHeight="1">
      <c r="A863" s="53">
        <f>IF(COUNTA(C863:K863)=0,"",ROW()-1)</f>
        <v/>
      </c>
      <c r="B863" s="53">
        <f>IF($F863&lt;&gt;"",$A863,"")</f>
        <v/>
      </c>
      <c r="C863" s="53" t="n"/>
      <c r="D863" s="53" t="n"/>
      <c r="E863" s="53">
        <f>IF(UPPER($J863)="NO","",$M863)</f>
        <v/>
      </c>
      <c r="F863" s="53" t="n"/>
      <c r="G863" s="53" t="n"/>
      <c r="H863" s="53" t="n"/>
      <c r="I863" s="53" t="n"/>
      <c r="J863" s="53" t="n"/>
      <c r="K863" s="53" t="n"/>
      <c r="L863" s="53" t="n"/>
      <c r="M863" s="53" t="n"/>
      <c r="N863" s="53">
        <f>IF(AND(UPPER($M863)="VIP",UPPER($J863)&lt;&gt;"NO",$F863&lt;&gt;""),"SI","NO")</f>
        <v/>
      </c>
      <c r="O863" s="53">
        <f>IF(UPPER($J863)="SI","🟢",IF(UPPER($J863)="NO","🔴","🟡"))</f>
        <v/>
      </c>
      <c r="P863" s="53" t="n"/>
    </row>
    <row r="864" ht="18" customHeight="1">
      <c r="A864" s="53">
        <f>IF(COUNTA(C864:K864)=0,"",ROW()-1)</f>
        <v/>
      </c>
      <c r="B864" s="53">
        <f>IF($F864&lt;&gt;"",$A864,"")</f>
        <v/>
      </c>
      <c r="C864" s="53" t="n"/>
      <c r="D864" s="53" t="n"/>
      <c r="E864" s="53">
        <f>IF(UPPER($J864)="NO","",$M864)</f>
        <v/>
      </c>
      <c r="F864" s="53" t="n"/>
      <c r="G864" s="53" t="n"/>
      <c r="H864" s="53" t="n"/>
      <c r="I864" s="53" t="n"/>
      <c r="J864" s="53" t="n"/>
      <c r="K864" s="53" t="n"/>
      <c r="L864" s="53" t="n"/>
      <c r="M864" s="53" t="n"/>
      <c r="N864" s="53">
        <f>IF(AND(UPPER($M864)="VIP",UPPER($J864)&lt;&gt;"NO",$F864&lt;&gt;""),"SI","NO")</f>
        <v/>
      </c>
      <c r="O864" s="53">
        <f>IF(UPPER($J864)="SI","🟢",IF(UPPER($J864)="NO","🔴","🟡"))</f>
        <v/>
      </c>
      <c r="P864" s="53" t="n"/>
    </row>
    <row r="865" ht="18" customHeight="1">
      <c r="A865" s="53">
        <f>IF(COUNTA(C865:K865)=0,"",ROW()-1)</f>
        <v/>
      </c>
      <c r="B865" s="53">
        <f>IF($F865&lt;&gt;"",$A865,"")</f>
        <v/>
      </c>
      <c r="C865" s="53" t="n"/>
      <c r="D865" s="53" t="n"/>
      <c r="E865" s="53">
        <f>IF(UPPER($J865)="NO","",$M865)</f>
        <v/>
      </c>
      <c r="F865" s="53" t="n"/>
      <c r="G865" s="53" t="n"/>
      <c r="H865" s="53" t="n"/>
      <c r="I865" s="53" t="n"/>
      <c r="J865" s="53" t="n"/>
      <c r="K865" s="53" t="n"/>
      <c r="L865" s="53" t="n"/>
      <c r="M865" s="53" t="n"/>
      <c r="N865" s="53">
        <f>IF(AND(UPPER($M865)="VIP",UPPER($J865)&lt;&gt;"NO",$F865&lt;&gt;""),"SI","NO")</f>
        <v/>
      </c>
      <c r="O865" s="53">
        <f>IF(UPPER($J865)="SI","🟢",IF(UPPER($J865)="NO","🔴","🟡"))</f>
        <v/>
      </c>
      <c r="P865" s="53" t="n"/>
    </row>
    <row r="866" ht="18" customHeight="1">
      <c r="A866" s="53">
        <f>IF(COUNTA(C866:K866)=0,"",ROW()-1)</f>
        <v/>
      </c>
      <c r="B866" s="53">
        <f>IF($F866&lt;&gt;"",$A866,"")</f>
        <v/>
      </c>
      <c r="C866" s="53" t="n"/>
      <c r="D866" s="53" t="n"/>
      <c r="E866" s="53">
        <f>IF(UPPER($J866)="NO","",$M866)</f>
        <v/>
      </c>
      <c r="F866" s="53" t="n"/>
      <c r="G866" s="53" t="n"/>
      <c r="H866" s="53" t="n"/>
      <c r="I866" s="53" t="n"/>
      <c r="J866" s="53" t="n"/>
      <c r="K866" s="53" t="n"/>
      <c r="L866" s="53" t="n"/>
      <c r="M866" s="53" t="n"/>
      <c r="N866" s="53">
        <f>IF(AND(UPPER($M866)="VIP",UPPER($J866)&lt;&gt;"NO",$F866&lt;&gt;""),"SI","NO")</f>
        <v/>
      </c>
      <c r="O866" s="53">
        <f>IF(UPPER($J866)="SI","🟢",IF(UPPER($J866)="NO","🔴","🟡"))</f>
        <v/>
      </c>
      <c r="P866" s="53" t="n"/>
    </row>
    <row r="867" ht="18" customHeight="1">
      <c r="A867" s="53">
        <f>IF(COUNTA(C867:K867)=0,"",ROW()-1)</f>
        <v/>
      </c>
      <c r="B867" s="53">
        <f>IF($F867&lt;&gt;"",$A867,"")</f>
        <v/>
      </c>
      <c r="C867" s="53" t="n"/>
      <c r="D867" s="53" t="n"/>
      <c r="E867" s="53">
        <f>IF(UPPER($J867)="NO","",$M867)</f>
        <v/>
      </c>
      <c r="F867" s="53" t="n"/>
      <c r="G867" s="53" t="n"/>
      <c r="H867" s="53" t="n"/>
      <c r="I867" s="53" t="n"/>
      <c r="J867" s="53" t="n"/>
      <c r="K867" s="53" t="n"/>
      <c r="L867" s="53" t="n"/>
      <c r="M867" s="53" t="n"/>
      <c r="N867" s="53">
        <f>IF(AND(UPPER($M867)="VIP",UPPER($J867)&lt;&gt;"NO",$F867&lt;&gt;""),"SI","NO")</f>
        <v/>
      </c>
      <c r="O867" s="53">
        <f>IF(UPPER($J867)="SI","🟢",IF(UPPER($J867)="NO","🔴","🟡"))</f>
        <v/>
      </c>
      <c r="P867" s="53" t="n"/>
    </row>
    <row r="868" ht="18" customHeight="1">
      <c r="A868" s="53">
        <f>IF(COUNTA(C868:K868)=0,"",ROW()-1)</f>
        <v/>
      </c>
      <c r="B868" s="53">
        <f>IF($F868&lt;&gt;"",$A868,"")</f>
        <v/>
      </c>
      <c r="C868" s="53" t="n"/>
      <c r="D868" s="53" t="n"/>
      <c r="E868" s="53">
        <f>IF(UPPER($J868)="NO","",$M868)</f>
        <v/>
      </c>
      <c r="F868" s="53" t="n"/>
      <c r="G868" s="53" t="n"/>
      <c r="H868" s="53" t="n"/>
      <c r="I868" s="53" t="n"/>
      <c r="J868" s="53" t="n"/>
      <c r="K868" s="53" t="n"/>
      <c r="L868" s="53" t="n"/>
      <c r="M868" s="53" t="n"/>
      <c r="N868" s="53">
        <f>IF(AND(UPPER($M868)="VIP",UPPER($J868)&lt;&gt;"NO",$F868&lt;&gt;""),"SI","NO")</f>
        <v/>
      </c>
      <c r="O868" s="53">
        <f>IF(UPPER($J868)="SI","🟢",IF(UPPER($J868)="NO","🔴","🟡"))</f>
        <v/>
      </c>
      <c r="P868" s="53" t="n"/>
    </row>
    <row r="869" ht="18" customHeight="1">
      <c r="A869" s="53">
        <f>IF(COUNTA(C869:K869)=0,"",ROW()-1)</f>
        <v/>
      </c>
      <c r="B869" s="53">
        <f>IF($F869&lt;&gt;"",$A869,"")</f>
        <v/>
      </c>
      <c r="C869" s="53" t="n"/>
      <c r="D869" s="53" t="n"/>
      <c r="E869" s="53">
        <f>IF(UPPER($J869)="NO","",$M869)</f>
        <v/>
      </c>
      <c r="F869" s="53" t="n"/>
      <c r="G869" s="53" t="n"/>
      <c r="H869" s="53" t="n"/>
      <c r="I869" s="53" t="n"/>
      <c r="J869" s="53" t="n"/>
      <c r="K869" s="53" t="n"/>
      <c r="L869" s="53" t="n"/>
      <c r="M869" s="53" t="n"/>
      <c r="N869" s="53">
        <f>IF(AND(UPPER($M869)="VIP",UPPER($J869)&lt;&gt;"NO",$F869&lt;&gt;""),"SI","NO")</f>
        <v/>
      </c>
      <c r="O869" s="53">
        <f>IF(UPPER($J869)="SI","🟢",IF(UPPER($J869)="NO","🔴","🟡"))</f>
        <v/>
      </c>
      <c r="P869" s="53" t="n"/>
    </row>
    <row r="870" ht="18" customHeight="1">
      <c r="A870" s="53">
        <f>IF(COUNTA(C870:K870)=0,"",ROW()-1)</f>
        <v/>
      </c>
      <c r="B870" s="53">
        <f>IF($F870&lt;&gt;"",$A870,"")</f>
        <v/>
      </c>
      <c r="C870" s="53" t="n"/>
      <c r="D870" s="53" t="n"/>
      <c r="E870" s="53">
        <f>IF(UPPER($J870)="NO","",$M870)</f>
        <v/>
      </c>
      <c r="F870" s="53" t="n"/>
      <c r="G870" s="53" t="n"/>
      <c r="H870" s="53" t="n"/>
      <c r="I870" s="53" t="n"/>
      <c r="J870" s="53" t="n"/>
      <c r="K870" s="53" t="n"/>
      <c r="L870" s="53" t="n"/>
      <c r="M870" s="53" t="n"/>
      <c r="N870" s="53">
        <f>IF(AND(UPPER($M870)="VIP",UPPER($J870)&lt;&gt;"NO",$F870&lt;&gt;""),"SI","NO")</f>
        <v/>
      </c>
      <c r="O870" s="53">
        <f>IF(UPPER($J870)="SI","🟢",IF(UPPER($J870)="NO","🔴","🟡"))</f>
        <v/>
      </c>
      <c r="P870" s="53" t="n"/>
    </row>
    <row r="871" ht="18" customHeight="1">
      <c r="A871" s="53">
        <f>IF(COUNTA(C871:K871)=0,"",ROW()-1)</f>
        <v/>
      </c>
      <c r="B871" s="53">
        <f>IF($F871&lt;&gt;"",$A871,"")</f>
        <v/>
      </c>
      <c r="C871" s="53" t="n"/>
      <c r="D871" s="53" t="n"/>
      <c r="E871" s="53">
        <f>IF(UPPER($J871)="NO","",$M871)</f>
        <v/>
      </c>
      <c r="F871" s="53" t="n"/>
      <c r="G871" s="53" t="n"/>
      <c r="H871" s="53" t="n"/>
      <c r="I871" s="53" t="n"/>
      <c r="J871" s="53" t="n"/>
      <c r="K871" s="53" t="n"/>
      <c r="L871" s="53" t="n"/>
      <c r="M871" s="53" t="n"/>
      <c r="N871" s="53">
        <f>IF(AND(UPPER($M871)="VIP",UPPER($J871)&lt;&gt;"NO",$F871&lt;&gt;""),"SI","NO")</f>
        <v/>
      </c>
      <c r="O871" s="53">
        <f>IF(UPPER($J871)="SI","🟢",IF(UPPER($J871)="NO","🔴","🟡"))</f>
        <v/>
      </c>
      <c r="P871" s="53" t="n"/>
    </row>
    <row r="872" ht="18" customHeight="1">
      <c r="A872" s="53">
        <f>IF(COUNTA(C872:K872)=0,"",ROW()-1)</f>
        <v/>
      </c>
      <c r="B872" s="53">
        <f>IF($F872&lt;&gt;"",$A872,"")</f>
        <v/>
      </c>
      <c r="C872" s="53" t="n"/>
      <c r="D872" s="53" t="n"/>
      <c r="E872" s="53">
        <f>IF(UPPER($J872)="NO","",$M872)</f>
        <v/>
      </c>
      <c r="F872" s="53" t="n"/>
      <c r="G872" s="53" t="n"/>
      <c r="H872" s="53" t="n"/>
      <c r="I872" s="53" t="n"/>
      <c r="J872" s="53" t="n"/>
      <c r="K872" s="53" t="n"/>
      <c r="L872" s="53" t="n"/>
      <c r="M872" s="53" t="n"/>
      <c r="N872" s="53">
        <f>IF(AND(UPPER($M872)="VIP",UPPER($J872)&lt;&gt;"NO",$F872&lt;&gt;""),"SI","NO")</f>
        <v/>
      </c>
      <c r="O872" s="53">
        <f>IF(UPPER($J872)="SI","🟢",IF(UPPER($J872)="NO","🔴","🟡"))</f>
        <v/>
      </c>
      <c r="P872" s="53" t="n"/>
    </row>
    <row r="873" ht="18" customHeight="1">
      <c r="A873" s="53">
        <f>IF(COUNTA(C873:K873)=0,"",ROW()-1)</f>
        <v/>
      </c>
      <c r="B873" s="53">
        <f>IF($F873&lt;&gt;"",$A873,"")</f>
        <v/>
      </c>
      <c r="C873" s="53" t="n"/>
      <c r="D873" s="53" t="n"/>
      <c r="E873" s="53">
        <f>IF(UPPER($J873)="NO","",$M873)</f>
        <v/>
      </c>
      <c r="F873" s="53" t="n"/>
      <c r="G873" s="53" t="n"/>
      <c r="H873" s="53" t="n"/>
      <c r="I873" s="53" t="n"/>
      <c r="J873" s="53" t="n"/>
      <c r="K873" s="53" t="n"/>
      <c r="L873" s="53" t="n"/>
      <c r="M873" s="53" t="n"/>
      <c r="N873" s="53">
        <f>IF(AND(UPPER($M873)="VIP",UPPER($J873)&lt;&gt;"NO",$F873&lt;&gt;""),"SI","NO")</f>
        <v/>
      </c>
      <c r="O873" s="53">
        <f>IF(UPPER($J873)="SI","🟢",IF(UPPER($J873)="NO","🔴","🟡"))</f>
        <v/>
      </c>
      <c r="P873" s="53" t="n"/>
    </row>
    <row r="874" ht="18" customHeight="1">
      <c r="A874" s="53">
        <f>IF(COUNTA(C874:K874)=0,"",ROW()-1)</f>
        <v/>
      </c>
      <c r="B874" s="53">
        <f>IF($F874&lt;&gt;"",$A874,"")</f>
        <v/>
      </c>
      <c r="C874" s="53" t="n"/>
      <c r="D874" s="53" t="n"/>
      <c r="E874" s="53">
        <f>IF(UPPER($J874)="NO","",$M874)</f>
        <v/>
      </c>
      <c r="F874" s="53" t="n"/>
      <c r="G874" s="53" t="n"/>
      <c r="H874" s="53" t="n"/>
      <c r="I874" s="53" t="n"/>
      <c r="J874" s="53" t="n"/>
      <c r="K874" s="53" t="n"/>
      <c r="L874" s="53" t="n"/>
      <c r="M874" s="53" t="n"/>
      <c r="N874" s="53">
        <f>IF(AND(UPPER($M874)="VIP",UPPER($J874)&lt;&gt;"NO",$F874&lt;&gt;""),"SI","NO")</f>
        <v/>
      </c>
      <c r="O874" s="53">
        <f>IF(UPPER($J874)="SI","🟢",IF(UPPER($J874)="NO","🔴","🟡"))</f>
        <v/>
      </c>
      <c r="P874" s="53" t="n"/>
    </row>
    <row r="875" ht="18" customHeight="1">
      <c r="A875" s="53">
        <f>IF(COUNTA(C875:K875)=0,"",ROW()-1)</f>
        <v/>
      </c>
      <c r="B875" s="53">
        <f>IF($F875&lt;&gt;"",$A875,"")</f>
        <v/>
      </c>
      <c r="C875" s="53" t="n"/>
      <c r="D875" s="53" t="n"/>
      <c r="E875" s="53">
        <f>IF(UPPER($J875)="NO","",$M875)</f>
        <v/>
      </c>
      <c r="F875" s="53" t="n"/>
      <c r="G875" s="53" t="n"/>
      <c r="H875" s="53" t="n"/>
      <c r="I875" s="53" t="n"/>
      <c r="J875" s="53" t="n"/>
      <c r="K875" s="53" t="n"/>
      <c r="L875" s="53" t="n"/>
      <c r="M875" s="53" t="n"/>
      <c r="N875" s="53">
        <f>IF(AND(UPPER($M875)="VIP",UPPER($J875)&lt;&gt;"NO",$F875&lt;&gt;""),"SI","NO")</f>
        <v/>
      </c>
      <c r="O875" s="53">
        <f>IF(UPPER($J875)="SI","🟢",IF(UPPER($J875)="NO","🔴","🟡"))</f>
        <v/>
      </c>
      <c r="P875" s="53" t="n"/>
    </row>
    <row r="876" ht="18" customHeight="1">
      <c r="A876" s="53">
        <f>IF(COUNTA(C876:K876)=0,"",ROW()-1)</f>
        <v/>
      </c>
      <c r="B876" s="53">
        <f>IF($F876&lt;&gt;"",$A876,"")</f>
        <v/>
      </c>
      <c r="C876" s="53" t="n"/>
      <c r="D876" s="53" t="n"/>
      <c r="E876" s="53">
        <f>IF(UPPER($J876)="NO","",$M876)</f>
        <v/>
      </c>
      <c r="F876" s="53" t="n"/>
      <c r="G876" s="53" t="n"/>
      <c r="H876" s="53" t="n"/>
      <c r="I876" s="53" t="n"/>
      <c r="J876" s="53" t="n"/>
      <c r="K876" s="53" t="n"/>
      <c r="L876" s="53" t="n"/>
      <c r="M876" s="53" t="n"/>
      <c r="N876" s="53">
        <f>IF(AND(UPPER($M876)="VIP",UPPER($J876)&lt;&gt;"NO",$F876&lt;&gt;""),"SI","NO")</f>
        <v/>
      </c>
      <c r="O876" s="53">
        <f>IF(UPPER($J876)="SI","🟢",IF(UPPER($J876)="NO","🔴","🟡"))</f>
        <v/>
      </c>
      <c r="P876" s="53" t="n"/>
    </row>
    <row r="877" ht="18" customHeight="1">
      <c r="A877" s="53">
        <f>IF(COUNTA(C877:K877)=0,"",ROW()-1)</f>
        <v/>
      </c>
      <c r="B877" s="53">
        <f>IF($F877&lt;&gt;"",$A877,"")</f>
        <v/>
      </c>
      <c r="C877" s="53" t="n"/>
      <c r="D877" s="53" t="n"/>
      <c r="E877" s="53">
        <f>IF(UPPER($J877)="NO","",$M877)</f>
        <v/>
      </c>
      <c r="F877" s="53" t="n"/>
      <c r="G877" s="53" t="n"/>
      <c r="H877" s="53" t="n"/>
      <c r="I877" s="53" t="n"/>
      <c r="J877" s="53" t="n"/>
      <c r="K877" s="53" t="n"/>
      <c r="L877" s="53" t="n"/>
      <c r="M877" s="53" t="n"/>
      <c r="N877" s="53">
        <f>IF(AND(UPPER($M877)="VIP",UPPER($J877)&lt;&gt;"NO",$F877&lt;&gt;""),"SI","NO")</f>
        <v/>
      </c>
      <c r="O877" s="53">
        <f>IF(UPPER($J877)="SI","🟢",IF(UPPER($J877)="NO","🔴","🟡"))</f>
        <v/>
      </c>
      <c r="P877" s="53" t="n"/>
    </row>
    <row r="878" ht="18" customHeight="1">
      <c r="A878" s="53">
        <f>IF(COUNTA(C878:K878)=0,"",ROW()-1)</f>
        <v/>
      </c>
      <c r="B878" s="53">
        <f>IF($F878&lt;&gt;"",$A878,"")</f>
        <v/>
      </c>
      <c r="C878" s="53" t="n"/>
      <c r="D878" s="53" t="n"/>
      <c r="E878" s="53">
        <f>IF(UPPER($J878)="NO","",$M878)</f>
        <v/>
      </c>
      <c r="F878" s="53" t="n"/>
      <c r="G878" s="53" t="n"/>
      <c r="H878" s="53" t="n"/>
      <c r="I878" s="53" t="n"/>
      <c r="J878" s="53" t="n"/>
      <c r="K878" s="53" t="n"/>
      <c r="L878" s="53" t="n"/>
      <c r="M878" s="53" t="n"/>
      <c r="N878" s="53">
        <f>IF(AND(UPPER($M878)="VIP",UPPER($J878)&lt;&gt;"NO",$F878&lt;&gt;""),"SI","NO")</f>
        <v/>
      </c>
      <c r="O878" s="53">
        <f>IF(UPPER($J878)="SI","🟢",IF(UPPER($J878)="NO","🔴","🟡"))</f>
        <v/>
      </c>
      <c r="P878" s="53" t="n"/>
    </row>
    <row r="879" ht="18" customHeight="1">
      <c r="A879" s="53">
        <f>IF(COUNTA(C879:K879)=0,"",ROW()-1)</f>
        <v/>
      </c>
      <c r="B879" s="53">
        <f>IF($F879&lt;&gt;"",$A879,"")</f>
        <v/>
      </c>
      <c r="C879" s="53" t="n"/>
      <c r="D879" s="53" t="n"/>
      <c r="E879" s="53">
        <f>IF(UPPER($J879)="NO","",$M879)</f>
        <v/>
      </c>
      <c r="F879" s="53" t="n"/>
      <c r="G879" s="53" t="n"/>
      <c r="H879" s="53" t="n"/>
      <c r="I879" s="53" t="n"/>
      <c r="J879" s="53" t="n"/>
      <c r="K879" s="53" t="n"/>
      <c r="L879" s="53" t="n"/>
      <c r="M879" s="53" t="n"/>
      <c r="N879" s="53">
        <f>IF(AND(UPPER($M879)="VIP",UPPER($J879)&lt;&gt;"NO",$F879&lt;&gt;""),"SI","NO")</f>
        <v/>
      </c>
      <c r="O879" s="53">
        <f>IF(UPPER($J879)="SI","🟢",IF(UPPER($J879)="NO","🔴","🟡"))</f>
        <v/>
      </c>
      <c r="P879" s="53" t="n"/>
    </row>
    <row r="880" ht="18" customHeight="1">
      <c r="A880" s="53">
        <f>IF(COUNTA(C880:K880)=0,"",ROW()-1)</f>
        <v/>
      </c>
      <c r="B880" s="53">
        <f>IF($F880&lt;&gt;"",$A880,"")</f>
        <v/>
      </c>
      <c r="C880" s="53" t="n"/>
      <c r="D880" s="53" t="n"/>
      <c r="E880" s="53">
        <f>IF(UPPER($J880)="NO","",$M880)</f>
        <v/>
      </c>
      <c r="F880" s="53" t="n"/>
      <c r="G880" s="53" t="n"/>
      <c r="H880" s="53" t="n"/>
      <c r="I880" s="53" t="n"/>
      <c r="J880" s="53" t="n"/>
      <c r="K880" s="53" t="n"/>
      <c r="L880" s="53" t="n"/>
      <c r="M880" s="53" t="n"/>
      <c r="N880" s="53">
        <f>IF(AND(UPPER($M880)="VIP",UPPER($J880)&lt;&gt;"NO",$F880&lt;&gt;""),"SI","NO")</f>
        <v/>
      </c>
      <c r="O880" s="53">
        <f>IF(UPPER($J880)="SI","🟢",IF(UPPER($J880)="NO","🔴","🟡"))</f>
        <v/>
      </c>
      <c r="P880" s="53" t="n"/>
    </row>
    <row r="881" ht="18" customHeight="1">
      <c r="A881" s="53">
        <f>IF(COUNTA(C881:K881)=0,"",ROW()-1)</f>
        <v/>
      </c>
      <c r="B881" s="53">
        <f>IF($F881&lt;&gt;"",$A881,"")</f>
        <v/>
      </c>
      <c r="C881" s="53" t="n"/>
      <c r="D881" s="53" t="n"/>
      <c r="E881" s="53">
        <f>IF(UPPER($J881)="NO","",$M881)</f>
        <v/>
      </c>
      <c r="F881" s="53" t="n"/>
      <c r="G881" s="53" t="n"/>
      <c r="H881" s="53" t="n"/>
      <c r="I881" s="53" t="n"/>
      <c r="J881" s="53" t="n"/>
      <c r="K881" s="53" t="n"/>
      <c r="L881" s="53" t="n"/>
      <c r="M881" s="53" t="n"/>
      <c r="N881" s="53">
        <f>IF(AND(UPPER($M881)="VIP",UPPER($J881)&lt;&gt;"NO",$F881&lt;&gt;""),"SI","NO")</f>
        <v/>
      </c>
      <c r="O881" s="53">
        <f>IF(UPPER($J881)="SI","🟢",IF(UPPER($J881)="NO","🔴","🟡"))</f>
        <v/>
      </c>
      <c r="P881" s="53" t="n"/>
    </row>
    <row r="882" ht="18" customHeight="1">
      <c r="A882" s="53">
        <f>IF(COUNTA(C882:K882)=0,"",ROW()-1)</f>
        <v/>
      </c>
      <c r="B882" s="53">
        <f>IF($F882&lt;&gt;"",$A882,"")</f>
        <v/>
      </c>
      <c r="C882" s="53" t="n"/>
      <c r="D882" s="53" t="n"/>
      <c r="E882" s="53">
        <f>IF(UPPER($J882)="NO","",$M882)</f>
        <v/>
      </c>
      <c r="F882" s="53" t="n"/>
      <c r="G882" s="53" t="n"/>
      <c r="H882" s="53" t="n"/>
      <c r="I882" s="53" t="n"/>
      <c r="J882" s="53" t="n"/>
      <c r="K882" s="53" t="n"/>
      <c r="L882" s="53" t="n"/>
      <c r="M882" s="53" t="n"/>
      <c r="N882" s="53">
        <f>IF(AND(UPPER($M882)="VIP",UPPER($J882)&lt;&gt;"NO",$F882&lt;&gt;""),"SI","NO")</f>
        <v/>
      </c>
      <c r="O882" s="53">
        <f>IF(UPPER($J882)="SI","🟢",IF(UPPER($J882)="NO","🔴","🟡"))</f>
        <v/>
      </c>
      <c r="P882" s="53" t="n"/>
    </row>
    <row r="883" ht="18" customHeight="1">
      <c r="A883" s="53">
        <f>IF(COUNTA(C883:K883)=0,"",ROW()-1)</f>
        <v/>
      </c>
      <c r="B883" s="53">
        <f>IF($F883&lt;&gt;"",$A883,"")</f>
        <v/>
      </c>
      <c r="C883" s="53" t="n"/>
      <c r="D883" s="53" t="n"/>
      <c r="E883" s="53">
        <f>IF(UPPER($J883)="NO","",$M883)</f>
        <v/>
      </c>
      <c r="F883" s="53" t="n"/>
      <c r="G883" s="53" t="n"/>
      <c r="H883" s="53" t="n"/>
      <c r="I883" s="53" t="n"/>
      <c r="J883" s="53" t="n"/>
      <c r="K883" s="53" t="n"/>
      <c r="L883" s="53" t="n"/>
      <c r="M883" s="53" t="n"/>
      <c r="N883" s="53">
        <f>IF(AND(UPPER($M883)="VIP",UPPER($J883)&lt;&gt;"NO",$F883&lt;&gt;""),"SI","NO")</f>
        <v/>
      </c>
      <c r="O883" s="53">
        <f>IF(UPPER($J883)="SI","🟢",IF(UPPER($J883)="NO","🔴","🟡"))</f>
        <v/>
      </c>
      <c r="P883" s="53" t="n"/>
    </row>
    <row r="884" ht="18" customHeight="1">
      <c r="A884" s="53">
        <f>IF(COUNTA(C884:K884)=0,"",ROW()-1)</f>
        <v/>
      </c>
      <c r="B884" s="53">
        <f>IF($F884&lt;&gt;"",$A884,"")</f>
        <v/>
      </c>
      <c r="C884" s="53" t="n"/>
      <c r="D884" s="53" t="n"/>
      <c r="E884" s="53">
        <f>IF(UPPER($J884)="NO","",$M884)</f>
        <v/>
      </c>
      <c r="F884" s="53" t="n"/>
      <c r="G884" s="53" t="n"/>
      <c r="H884" s="53" t="n"/>
      <c r="I884" s="53" t="n"/>
      <c r="J884" s="53" t="n"/>
      <c r="K884" s="53" t="n"/>
      <c r="L884" s="53" t="n"/>
      <c r="M884" s="53" t="n"/>
      <c r="N884" s="53">
        <f>IF(AND(UPPER($M884)="VIP",UPPER($J884)&lt;&gt;"NO",$F884&lt;&gt;""),"SI","NO")</f>
        <v/>
      </c>
      <c r="O884" s="53">
        <f>IF(UPPER($J884)="SI","🟢",IF(UPPER($J884)="NO","🔴","🟡"))</f>
        <v/>
      </c>
      <c r="P884" s="53" t="n"/>
    </row>
    <row r="885" ht="18" customHeight="1">
      <c r="A885" s="53">
        <f>IF(COUNTA(C885:K885)=0,"",ROW()-1)</f>
        <v/>
      </c>
      <c r="B885" s="53">
        <f>IF($F885&lt;&gt;"",$A885,"")</f>
        <v/>
      </c>
      <c r="C885" s="53" t="n"/>
      <c r="D885" s="53" t="n"/>
      <c r="E885" s="53">
        <f>IF(UPPER($J885)="NO","",$M885)</f>
        <v/>
      </c>
      <c r="F885" s="53" t="n"/>
      <c r="G885" s="53" t="n"/>
      <c r="H885" s="53" t="n"/>
      <c r="I885" s="53" t="n"/>
      <c r="J885" s="53" t="n"/>
      <c r="K885" s="53" t="n"/>
      <c r="L885" s="53" t="n"/>
      <c r="M885" s="53" t="n"/>
      <c r="N885" s="53">
        <f>IF(AND(UPPER($M885)="VIP",UPPER($J885)&lt;&gt;"NO",$F885&lt;&gt;""),"SI","NO")</f>
        <v/>
      </c>
      <c r="O885" s="53">
        <f>IF(UPPER($J885)="SI","🟢",IF(UPPER($J885)="NO","🔴","🟡"))</f>
        <v/>
      </c>
      <c r="P885" s="53" t="n"/>
    </row>
    <row r="886" ht="18" customHeight="1">
      <c r="A886" s="53">
        <f>IF(COUNTA(C886:K886)=0,"",ROW()-1)</f>
        <v/>
      </c>
      <c r="B886" s="53">
        <f>IF($F886&lt;&gt;"",$A886,"")</f>
        <v/>
      </c>
      <c r="C886" s="53" t="n"/>
      <c r="D886" s="53" t="n"/>
      <c r="E886" s="53">
        <f>IF(UPPER($J886)="NO","",$M886)</f>
        <v/>
      </c>
      <c r="F886" s="53" t="n"/>
      <c r="G886" s="53" t="n"/>
      <c r="H886" s="53" t="n"/>
      <c r="I886" s="53" t="n"/>
      <c r="J886" s="53" t="n"/>
      <c r="K886" s="53" t="n"/>
      <c r="L886" s="53" t="n"/>
      <c r="M886" s="53" t="n"/>
      <c r="N886" s="53">
        <f>IF(AND(UPPER($M886)="VIP",UPPER($J886)&lt;&gt;"NO",$F886&lt;&gt;""),"SI","NO")</f>
        <v/>
      </c>
      <c r="O886" s="53">
        <f>IF(UPPER($J886)="SI","🟢",IF(UPPER($J886)="NO","🔴","🟡"))</f>
        <v/>
      </c>
      <c r="P886" s="53" t="n"/>
    </row>
    <row r="887" ht="18" customHeight="1">
      <c r="A887" s="53">
        <f>IF(COUNTA(C887:K887)=0,"",ROW()-1)</f>
        <v/>
      </c>
      <c r="B887" s="53">
        <f>IF($F887&lt;&gt;"",$A887,"")</f>
        <v/>
      </c>
      <c r="C887" s="53" t="n"/>
      <c r="D887" s="53" t="n"/>
      <c r="E887" s="53">
        <f>IF(UPPER($J887)="NO","",$M887)</f>
        <v/>
      </c>
      <c r="F887" s="53" t="n"/>
      <c r="G887" s="53" t="n"/>
      <c r="H887" s="53" t="n"/>
      <c r="I887" s="53" t="n"/>
      <c r="J887" s="53" t="n"/>
      <c r="K887" s="53" t="n"/>
      <c r="L887" s="53" t="n"/>
      <c r="M887" s="53" t="n"/>
      <c r="N887" s="53">
        <f>IF(AND(UPPER($M887)="VIP",UPPER($J887)&lt;&gt;"NO",$F887&lt;&gt;""),"SI","NO")</f>
        <v/>
      </c>
      <c r="O887" s="53">
        <f>IF(UPPER($J887)="SI","🟢",IF(UPPER($J887)="NO","🔴","🟡"))</f>
        <v/>
      </c>
      <c r="P887" s="53" t="n"/>
    </row>
    <row r="888" ht="18" customHeight="1">
      <c r="A888" s="53">
        <f>IF(COUNTA(C888:K888)=0,"",ROW()-1)</f>
        <v/>
      </c>
      <c r="B888" s="53">
        <f>IF($F888&lt;&gt;"",$A888,"")</f>
        <v/>
      </c>
      <c r="C888" s="53" t="n"/>
      <c r="D888" s="53" t="n"/>
      <c r="E888" s="53">
        <f>IF(UPPER($J888)="NO","",$M888)</f>
        <v/>
      </c>
      <c r="F888" s="53" t="n"/>
      <c r="G888" s="53" t="n"/>
      <c r="H888" s="53" t="n"/>
      <c r="I888" s="53" t="n"/>
      <c r="J888" s="53" t="n"/>
      <c r="K888" s="53" t="n"/>
      <c r="L888" s="53" t="n"/>
      <c r="M888" s="53" t="n"/>
      <c r="N888" s="53">
        <f>IF(AND(UPPER($M888)="VIP",UPPER($J888)&lt;&gt;"NO",$F888&lt;&gt;""),"SI","NO")</f>
        <v/>
      </c>
      <c r="O888" s="53">
        <f>IF(UPPER($J888)="SI","🟢",IF(UPPER($J888)="NO","🔴","🟡"))</f>
        <v/>
      </c>
      <c r="P888" s="53" t="n"/>
    </row>
    <row r="889" ht="18" customHeight="1">
      <c r="A889" s="53">
        <f>IF(COUNTA(C889:K889)=0,"",ROW()-1)</f>
        <v/>
      </c>
      <c r="B889" s="53">
        <f>IF($F889&lt;&gt;"",$A889,"")</f>
        <v/>
      </c>
      <c r="C889" s="53" t="n"/>
      <c r="D889" s="53" t="n"/>
      <c r="E889" s="53">
        <f>IF(UPPER($J889)="NO","",$M889)</f>
        <v/>
      </c>
      <c r="F889" s="53" t="n"/>
      <c r="G889" s="53" t="n"/>
      <c r="H889" s="53" t="n"/>
      <c r="I889" s="53" t="n"/>
      <c r="J889" s="53" t="n"/>
      <c r="K889" s="53" t="n"/>
      <c r="L889" s="53" t="n"/>
      <c r="M889" s="53" t="n"/>
      <c r="N889" s="53">
        <f>IF(AND(UPPER($M889)="VIP",UPPER($J889)&lt;&gt;"NO",$F889&lt;&gt;""),"SI","NO")</f>
        <v/>
      </c>
      <c r="O889" s="53">
        <f>IF(UPPER($J889)="SI","🟢",IF(UPPER($J889)="NO","🔴","🟡"))</f>
        <v/>
      </c>
      <c r="P889" s="53" t="n"/>
    </row>
    <row r="890" ht="18" customHeight="1">
      <c r="A890" s="53">
        <f>IF(COUNTA(C890:K890)=0,"",ROW()-1)</f>
        <v/>
      </c>
      <c r="B890" s="53">
        <f>IF($F890&lt;&gt;"",$A890,"")</f>
        <v/>
      </c>
      <c r="C890" s="53" t="n"/>
      <c r="D890" s="53" t="n"/>
      <c r="E890" s="53">
        <f>IF(UPPER($J890)="NO","",$M890)</f>
        <v/>
      </c>
      <c r="F890" s="53" t="n"/>
      <c r="G890" s="53" t="n"/>
      <c r="H890" s="53" t="n"/>
      <c r="I890" s="53" t="n"/>
      <c r="J890" s="53" t="n"/>
      <c r="K890" s="53" t="n"/>
      <c r="L890" s="53" t="n"/>
      <c r="M890" s="53" t="n"/>
      <c r="N890" s="53">
        <f>IF(AND(UPPER($M890)="VIP",UPPER($J890)&lt;&gt;"NO",$F890&lt;&gt;""),"SI","NO")</f>
        <v/>
      </c>
      <c r="O890" s="53">
        <f>IF(UPPER($J890)="SI","🟢",IF(UPPER($J890)="NO","🔴","🟡"))</f>
        <v/>
      </c>
      <c r="P890" s="53" t="n"/>
    </row>
    <row r="891" ht="18" customHeight="1">
      <c r="A891" s="53">
        <f>IF(COUNTA(C891:K891)=0,"",ROW()-1)</f>
        <v/>
      </c>
      <c r="B891" s="53">
        <f>IF($F891&lt;&gt;"",$A891,"")</f>
        <v/>
      </c>
      <c r="C891" s="53" t="n"/>
      <c r="D891" s="53" t="n"/>
      <c r="E891" s="53">
        <f>IF(UPPER($J891)="NO","",$M891)</f>
        <v/>
      </c>
      <c r="F891" s="53" t="n"/>
      <c r="G891" s="53" t="n"/>
      <c r="H891" s="53" t="n"/>
      <c r="I891" s="53" t="n"/>
      <c r="J891" s="53" t="n"/>
      <c r="K891" s="53" t="n"/>
      <c r="L891" s="53" t="n"/>
      <c r="M891" s="53" t="n"/>
      <c r="N891" s="53">
        <f>IF(AND(UPPER($M891)="VIP",UPPER($J891)&lt;&gt;"NO",$F891&lt;&gt;""),"SI","NO")</f>
        <v/>
      </c>
      <c r="O891" s="53">
        <f>IF(UPPER($J891)="SI","🟢",IF(UPPER($J891)="NO","🔴","🟡"))</f>
        <v/>
      </c>
      <c r="P891" s="53" t="n"/>
    </row>
    <row r="892" ht="18" customHeight="1">
      <c r="A892" s="53">
        <f>IF(COUNTA(C892:K892)=0,"",ROW()-1)</f>
        <v/>
      </c>
      <c r="B892" s="53">
        <f>IF($F892&lt;&gt;"",$A892,"")</f>
        <v/>
      </c>
      <c r="C892" s="53" t="n"/>
      <c r="D892" s="53" t="n"/>
      <c r="E892" s="53">
        <f>IF(UPPER($J892)="NO","",$M892)</f>
        <v/>
      </c>
      <c r="F892" s="53" t="n"/>
      <c r="G892" s="53" t="n"/>
      <c r="H892" s="53" t="n"/>
      <c r="I892" s="53" t="n"/>
      <c r="J892" s="53" t="n"/>
      <c r="K892" s="53" t="n"/>
      <c r="L892" s="53" t="n"/>
      <c r="M892" s="53" t="n"/>
      <c r="N892" s="53">
        <f>IF(AND(UPPER($M892)="VIP",UPPER($J892)&lt;&gt;"NO",$F892&lt;&gt;""),"SI","NO")</f>
        <v/>
      </c>
      <c r="O892" s="53">
        <f>IF(UPPER($J892)="SI","🟢",IF(UPPER($J892)="NO","🔴","🟡"))</f>
        <v/>
      </c>
      <c r="P892" s="53" t="n"/>
    </row>
    <row r="893" ht="18" customHeight="1">
      <c r="A893" s="53">
        <f>IF(COUNTA(C893:K893)=0,"",ROW()-1)</f>
        <v/>
      </c>
      <c r="B893" s="53">
        <f>IF($F893&lt;&gt;"",$A893,"")</f>
        <v/>
      </c>
      <c r="C893" s="53" t="n"/>
      <c r="D893" s="53" t="n"/>
      <c r="E893" s="53">
        <f>IF(UPPER($J893)="NO","",$M893)</f>
        <v/>
      </c>
      <c r="F893" s="53" t="n"/>
      <c r="G893" s="53" t="n"/>
      <c r="H893" s="53" t="n"/>
      <c r="I893" s="53" t="n"/>
      <c r="J893" s="53" t="n"/>
      <c r="K893" s="53" t="n"/>
      <c r="L893" s="53" t="n"/>
      <c r="M893" s="53" t="n"/>
      <c r="N893" s="53">
        <f>IF(AND(UPPER($M893)="VIP",UPPER($J893)&lt;&gt;"NO",$F893&lt;&gt;""),"SI","NO")</f>
        <v/>
      </c>
      <c r="O893" s="53">
        <f>IF(UPPER($J893)="SI","🟢",IF(UPPER($J893)="NO","🔴","🟡"))</f>
        <v/>
      </c>
      <c r="P893" s="53" t="n"/>
    </row>
    <row r="894" ht="18" customHeight="1">
      <c r="A894" s="53">
        <f>IF(COUNTA(C894:K894)=0,"",ROW()-1)</f>
        <v/>
      </c>
      <c r="B894" s="53">
        <f>IF($F894&lt;&gt;"",$A894,"")</f>
        <v/>
      </c>
      <c r="C894" s="53" t="n"/>
      <c r="D894" s="53" t="n"/>
      <c r="E894" s="53">
        <f>IF(UPPER($J894)="NO","",$M894)</f>
        <v/>
      </c>
      <c r="F894" s="53" t="n"/>
      <c r="G894" s="53" t="n"/>
      <c r="H894" s="53" t="n"/>
      <c r="I894" s="53" t="n"/>
      <c r="J894" s="53" t="n"/>
      <c r="K894" s="53" t="n"/>
      <c r="L894" s="53" t="n"/>
      <c r="M894" s="53" t="n"/>
      <c r="N894" s="53">
        <f>IF(AND(UPPER($M894)="VIP",UPPER($J894)&lt;&gt;"NO",$F894&lt;&gt;""),"SI","NO")</f>
        <v/>
      </c>
      <c r="O894" s="53">
        <f>IF(UPPER($J894)="SI","🟢",IF(UPPER($J894)="NO","🔴","🟡"))</f>
        <v/>
      </c>
      <c r="P894" s="53" t="n"/>
    </row>
    <row r="895" ht="18" customHeight="1">
      <c r="A895" s="53">
        <f>IF(COUNTA(C895:K895)=0,"",ROW()-1)</f>
        <v/>
      </c>
      <c r="B895" s="53">
        <f>IF($F895&lt;&gt;"",$A895,"")</f>
        <v/>
      </c>
      <c r="C895" s="53" t="n"/>
      <c r="D895" s="53" t="n"/>
      <c r="E895" s="53">
        <f>IF(UPPER($J895)="NO","",$M895)</f>
        <v/>
      </c>
      <c r="F895" s="53" t="n"/>
      <c r="G895" s="53" t="n"/>
      <c r="H895" s="53" t="n"/>
      <c r="I895" s="53" t="n"/>
      <c r="J895" s="53" t="n"/>
      <c r="K895" s="53" t="n"/>
      <c r="L895" s="53" t="n"/>
      <c r="M895" s="53" t="n"/>
      <c r="N895" s="53">
        <f>IF(AND(UPPER($M895)="VIP",UPPER($J895)&lt;&gt;"NO",$F895&lt;&gt;""),"SI","NO")</f>
        <v/>
      </c>
      <c r="O895" s="53">
        <f>IF(UPPER($J895)="SI","🟢",IF(UPPER($J895)="NO","🔴","🟡"))</f>
        <v/>
      </c>
      <c r="P895" s="53" t="n"/>
    </row>
    <row r="896" ht="18" customHeight="1">
      <c r="A896" s="53">
        <f>IF(COUNTA(C896:K896)=0,"",ROW()-1)</f>
        <v/>
      </c>
      <c r="B896" s="53">
        <f>IF($F896&lt;&gt;"",$A896,"")</f>
        <v/>
      </c>
      <c r="C896" s="53" t="n"/>
      <c r="D896" s="53" t="n"/>
      <c r="E896" s="53">
        <f>IF(UPPER($J896)="NO","",$M896)</f>
        <v/>
      </c>
      <c r="F896" s="53" t="n"/>
      <c r="G896" s="53" t="n"/>
      <c r="H896" s="53" t="n"/>
      <c r="I896" s="53" t="n"/>
      <c r="J896" s="53" t="n"/>
      <c r="K896" s="53" t="n"/>
      <c r="L896" s="53" t="n"/>
      <c r="M896" s="53" t="n"/>
      <c r="N896" s="53">
        <f>IF(AND(UPPER($M896)="VIP",UPPER($J896)&lt;&gt;"NO",$F896&lt;&gt;""),"SI","NO")</f>
        <v/>
      </c>
      <c r="O896" s="53">
        <f>IF(UPPER($J896)="SI","🟢",IF(UPPER($J896)="NO","🔴","🟡"))</f>
        <v/>
      </c>
      <c r="P896" s="53" t="n"/>
    </row>
    <row r="897" ht="18" customHeight="1">
      <c r="A897" s="53">
        <f>IF(COUNTA(C897:K897)=0,"",ROW()-1)</f>
        <v/>
      </c>
      <c r="B897" s="53">
        <f>IF($F897&lt;&gt;"",$A897,"")</f>
        <v/>
      </c>
      <c r="C897" s="53" t="n"/>
      <c r="D897" s="53" t="n"/>
      <c r="E897" s="53">
        <f>IF(UPPER($J897)="NO","",$M897)</f>
        <v/>
      </c>
      <c r="F897" s="53" t="n"/>
      <c r="G897" s="53" t="n"/>
      <c r="H897" s="53" t="n"/>
      <c r="I897" s="53" t="n"/>
      <c r="J897" s="53" t="n"/>
      <c r="K897" s="53" t="n"/>
      <c r="L897" s="53" t="n"/>
      <c r="M897" s="53" t="n"/>
      <c r="N897" s="53">
        <f>IF(AND(UPPER($M897)="VIP",UPPER($J897)&lt;&gt;"NO",$F897&lt;&gt;""),"SI","NO")</f>
        <v/>
      </c>
      <c r="O897" s="53">
        <f>IF(UPPER($J897)="SI","🟢",IF(UPPER($J897)="NO","🔴","🟡"))</f>
        <v/>
      </c>
      <c r="P897" s="53" t="n"/>
    </row>
    <row r="898" ht="18" customHeight="1">
      <c r="A898" s="53">
        <f>IF(COUNTA(C898:K898)=0,"",ROW()-1)</f>
        <v/>
      </c>
      <c r="B898" s="53">
        <f>IF($F898&lt;&gt;"",$A898,"")</f>
        <v/>
      </c>
      <c r="C898" s="53" t="n"/>
      <c r="D898" s="53" t="n"/>
      <c r="E898" s="53">
        <f>IF(UPPER($J898)="NO","",$M898)</f>
        <v/>
      </c>
      <c r="F898" s="53" t="n"/>
      <c r="G898" s="53" t="n"/>
      <c r="H898" s="53" t="n"/>
      <c r="I898" s="53" t="n"/>
      <c r="J898" s="53" t="n"/>
      <c r="K898" s="53" t="n"/>
      <c r="L898" s="53" t="n"/>
      <c r="M898" s="53" t="n"/>
      <c r="N898" s="53">
        <f>IF(AND(UPPER($M898)="VIP",UPPER($J898)&lt;&gt;"NO",$F898&lt;&gt;""),"SI","NO")</f>
        <v/>
      </c>
      <c r="O898" s="53">
        <f>IF(UPPER($J898)="SI","🟢",IF(UPPER($J898)="NO","🔴","🟡"))</f>
        <v/>
      </c>
      <c r="P898" s="53" t="n"/>
    </row>
    <row r="899" ht="18" customHeight="1">
      <c r="A899" s="53">
        <f>IF(COUNTA(C899:K899)=0,"",ROW()-1)</f>
        <v/>
      </c>
      <c r="B899" s="53">
        <f>IF($F899&lt;&gt;"",$A899,"")</f>
        <v/>
      </c>
      <c r="C899" s="53" t="n"/>
      <c r="D899" s="53" t="n"/>
      <c r="E899" s="53">
        <f>IF(UPPER($J899)="NO","",$M899)</f>
        <v/>
      </c>
      <c r="F899" s="53" t="n"/>
      <c r="G899" s="53" t="n"/>
      <c r="H899" s="53" t="n"/>
      <c r="I899" s="53" t="n"/>
      <c r="J899" s="53" t="n"/>
      <c r="K899" s="53" t="n"/>
      <c r="L899" s="53" t="n"/>
      <c r="M899" s="53" t="n"/>
      <c r="N899" s="53">
        <f>IF(AND(UPPER($M899)="VIP",UPPER($J899)&lt;&gt;"NO",$F899&lt;&gt;""),"SI","NO")</f>
        <v/>
      </c>
      <c r="O899" s="53">
        <f>IF(UPPER($J899)="SI","🟢",IF(UPPER($J899)="NO","🔴","🟡"))</f>
        <v/>
      </c>
      <c r="P899" s="53" t="n"/>
    </row>
    <row r="900" ht="18" customHeight="1">
      <c r="A900" s="53">
        <f>IF(COUNTA(C900:K900)=0,"",ROW()-1)</f>
        <v/>
      </c>
      <c r="B900" s="53">
        <f>IF($F900&lt;&gt;"",$A900,"")</f>
        <v/>
      </c>
      <c r="C900" s="53" t="n"/>
      <c r="D900" s="53" t="n"/>
      <c r="E900" s="53">
        <f>IF(UPPER($J900)="NO","",$M900)</f>
        <v/>
      </c>
      <c r="F900" s="53" t="n"/>
      <c r="G900" s="53" t="n"/>
      <c r="H900" s="53" t="n"/>
      <c r="I900" s="53" t="n"/>
      <c r="J900" s="53" t="n"/>
      <c r="K900" s="53" t="n"/>
      <c r="L900" s="53" t="n"/>
      <c r="M900" s="53" t="n"/>
      <c r="N900" s="53">
        <f>IF(AND(UPPER($M900)="VIP",UPPER($J900)&lt;&gt;"NO",$F900&lt;&gt;""),"SI","NO")</f>
        <v/>
      </c>
      <c r="O900" s="53">
        <f>IF(UPPER($J900)="SI","🟢",IF(UPPER($J900)="NO","🔴","🟡"))</f>
        <v/>
      </c>
      <c r="P900" s="53" t="n"/>
    </row>
    <row r="901" ht="18" customHeight="1">
      <c r="A901" s="53">
        <f>IF(COUNTA(C901:K901)=0,"",ROW()-1)</f>
        <v/>
      </c>
      <c r="B901" s="53">
        <f>IF($F901&lt;&gt;"",$A901,"")</f>
        <v/>
      </c>
      <c r="C901" s="53" t="n"/>
      <c r="D901" s="53" t="n"/>
      <c r="E901" s="53">
        <f>IF(UPPER($J901)="NO","",$M901)</f>
        <v/>
      </c>
      <c r="F901" s="53" t="n"/>
      <c r="G901" s="53" t="n"/>
      <c r="H901" s="53" t="n"/>
      <c r="I901" s="53" t="n"/>
      <c r="J901" s="53" t="n"/>
      <c r="K901" s="53" t="n"/>
      <c r="L901" s="53" t="n"/>
      <c r="M901" s="53" t="n"/>
      <c r="N901" s="53">
        <f>IF(AND(UPPER($M901)="VIP",UPPER($J901)&lt;&gt;"NO",$F901&lt;&gt;""),"SI","NO")</f>
        <v/>
      </c>
      <c r="O901" s="53">
        <f>IF(UPPER($J901)="SI","🟢",IF(UPPER($J901)="NO","🔴","🟡"))</f>
        <v/>
      </c>
      <c r="P901" s="53" t="n"/>
    </row>
    <row r="902" ht="18" customHeight="1">
      <c r="A902" s="53">
        <f>IF(COUNTA(C902:K902)=0,"",ROW()-1)</f>
        <v/>
      </c>
      <c r="B902" s="53">
        <f>IF($F902&lt;&gt;"",$A902,"")</f>
        <v/>
      </c>
      <c r="C902" s="53" t="n"/>
      <c r="D902" s="53" t="n"/>
      <c r="E902" s="53">
        <f>IF(UPPER($J902)="NO","",$M902)</f>
        <v/>
      </c>
      <c r="F902" s="53" t="n"/>
      <c r="G902" s="53" t="n"/>
      <c r="H902" s="53" t="n"/>
      <c r="I902" s="53" t="n"/>
      <c r="J902" s="53" t="n"/>
      <c r="K902" s="53" t="n"/>
      <c r="L902" s="53" t="n"/>
      <c r="M902" s="53" t="n"/>
      <c r="N902" s="53">
        <f>IF(AND(UPPER($M902)="VIP",UPPER($J902)&lt;&gt;"NO",$F902&lt;&gt;""),"SI","NO")</f>
        <v/>
      </c>
      <c r="O902" s="53">
        <f>IF(UPPER($J902)="SI","🟢",IF(UPPER($J902)="NO","🔴","🟡"))</f>
        <v/>
      </c>
      <c r="P902" s="53" t="n"/>
    </row>
    <row r="903" ht="18" customHeight="1">
      <c r="A903" s="53">
        <f>IF(COUNTA(C903:K903)=0,"",ROW()-1)</f>
        <v/>
      </c>
      <c r="B903" s="53">
        <f>IF($F903&lt;&gt;"",$A903,"")</f>
        <v/>
      </c>
      <c r="C903" s="53" t="n"/>
      <c r="D903" s="53" t="n"/>
      <c r="E903" s="53">
        <f>IF(UPPER($J903)="NO","",$M903)</f>
        <v/>
      </c>
      <c r="F903" s="53" t="n"/>
      <c r="G903" s="53" t="n"/>
      <c r="H903" s="53" t="n"/>
      <c r="I903" s="53" t="n"/>
      <c r="J903" s="53" t="n"/>
      <c r="K903" s="53" t="n"/>
      <c r="L903" s="53" t="n"/>
      <c r="M903" s="53" t="n"/>
      <c r="N903" s="53">
        <f>IF(AND(UPPER($M903)="VIP",UPPER($J903)&lt;&gt;"NO",$F903&lt;&gt;""),"SI","NO")</f>
        <v/>
      </c>
      <c r="O903" s="53">
        <f>IF(UPPER($J903)="SI","🟢",IF(UPPER($J903)="NO","🔴","🟡"))</f>
        <v/>
      </c>
      <c r="P903" s="53" t="n"/>
    </row>
    <row r="904" ht="18" customHeight="1">
      <c r="A904" s="53">
        <f>IF(COUNTA(C904:K904)=0,"",ROW()-1)</f>
        <v/>
      </c>
      <c r="B904" s="53">
        <f>IF($F904&lt;&gt;"",$A904,"")</f>
        <v/>
      </c>
      <c r="C904" s="53" t="n"/>
      <c r="D904" s="53" t="n"/>
      <c r="E904" s="53">
        <f>IF(UPPER($J904)="NO","",$M904)</f>
        <v/>
      </c>
      <c r="F904" s="53" t="n"/>
      <c r="G904" s="53" t="n"/>
      <c r="H904" s="53" t="n"/>
      <c r="I904" s="53" t="n"/>
      <c r="J904" s="53" t="n"/>
      <c r="K904" s="53" t="n"/>
      <c r="L904" s="53" t="n"/>
      <c r="M904" s="53" t="n"/>
      <c r="N904" s="53">
        <f>IF(AND(UPPER($M904)="VIP",UPPER($J904)&lt;&gt;"NO",$F904&lt;&gt;""),"SI","NO")</f>
        <v/>
      </c>
      <c r="O904" s="53">
        <f>IF(UPPER($J904)="SI","🟢",IF(UPPER($J904)="NO","🔴","🟡"))</f>
        <v/>
      </c>
      <c r="P904" s="53" t="n"/>
    </row>
    <row r="905" ht="18" customHeight="1">
      <c r="A905" s="53">
        <f>IF(COUNTA(C905:K905)=0,"",ROW()-1)</f>
        <v/>
      </c>
      <c r="B905" s="53">
        <f>IF($F905&lt;&gt;"",$A905,"")</f>
        <v/>
      </c>
      <c r="C905" s="53" t="n"/>
      <c r="D905" s="53" t="n"/>
      <c r="E905" s="53">
        <f>IF(UPPER($J905)="NO","",$M905)</f>
        <v/>
      </c>
      <c r="F905" s="53" t="n"/>
      <c r="G905" s="53" t="n"/>
      <c r="H905" s="53" t="n"/>
      <c r="I905" s="53" t="n"/>
      <c r="J905" s="53" t="n"/>
      <c r="K905" s="53" t="n"/>
      <c r="L905" s="53" t="n"/>
      <c r="M905" s="53" t="n"/>
      <c r="N905" s="53">
        <f>IF(AND(UPPER($M905)="VIP",UPPER($J905)&lt;&gt;"NO",$F905&lt;&gt;""),"SI","NO")</f>
        <v/>
      </c>
      <c r="O905" s="53">
        <f>IF(UPPER($J905)="SI","🟢",IF(UPPER($J905)="NO","🔴","🟡"))</f>
        <v/>
      </c>
      <c r="P905" s="53" t="n"/>
    </row>
    <row r="906" ht="18" customHeight="1">
      <c r="A906" s="53">
        <f>IF(COUNTA(C906:K906)=0,"",ROW()-1)</f>
        <v/>
      </c>
      <c r="B906" s="53">
        <f>IF($F906&lt;&gt;"",$A906,"")</f>
        <v/>
      </c>
      <c r="C906" s="53" t="n"/>
      <c r="D906" s="53" t="n"/>
      <c r="E906" s="53">
        <f>IF(UPPER($J906)="NO","",$M906)</f>
        <v/>
      </c>
      <c r="F906" s="53" t="n"/>
      <c r="G906" s="53" t="n"/>
      <c r="H906" s="53" t="n"/>
      <c r="I906" s="53" t="n"/>
      <c r="J906" s="53" t="n"/>
      <c r="K906" s="53" t="n"/>
      <c r="L906" s="53" t="n"/>
      <c r="M906" s="53" t="n"/>
      <c r="N906" s="53">
        <f>IF(AND(UPPER($M906)="VIP",UPPER($J906)&lt;&gt;"NO",$F906&lt;&gt;""),"SI","NO")</f>
        <v/>
      </c>
      <c r="O906" s="53">
        <f>IF(UPPER($J906)="SI","🟢",IF(UPPER($J906)="NO","🔴","🟡"))</f>
        <v/>
      </c>
      <c r="P906" s="53" t="n"/>
    </row>
    <row r="907" ht="18" customHeight="1">
      <c r="A907" s="53">
        <f>IF(COUNTA(C907:K907)=0,"",ROW()-1)</f>
        <v/>
      </c>
      <c r="B907" s="53">
        <f>IF($F907&lt;&gt;"",$A907,"")</f>
        <v/>
      </c>
      <c r="C907" s="53" t="n"/>
      <c r="D907" s="53" t="n"/>
      <c r="E907" s="53">
        <f>IF(UPPER($J907)="NO","",$M907)</f>
        <v/>
      </c>
      <c r="F907" s="53" t="n"/>
      <c r="G907" s="53" t="n"/>
      <c r="H907" s="53" t="n"/>
      <c r="I907" s="53" t="n"/>
      <c r="J907" s="53" t="n"/>
      <c r="K907" s="53" t="n"/>
      <c r="L907" s="53" t="n"/>
      <c r="M907" s="53" t="n"/>
      <c r="N907" s="53">
        <f>IF(AND(UPPER($M907)="VIP",UPPER($J907)&lt;&gt;"NO",$F907&lt;&gt;""),"SI","NO")</f>
        <v/>
      </c>
      <c r="O907" s="53">
        <f>IF(UPPER($J907)="SI","🟢",IF(UPPER($J907)="NO","🔴","🟡"))</f>
        <v/>
      </c>
      <c r="P907" s="53" t="n"/>
    </row>
    <row r="908" ht="18" customHeight="1">
      <c r="A908" s="53">
        <f>IF(COUNTA(C908:K908)=0,"",ROW()-1)</f>
        <v/>
      </c>
      <c r="B908" s="53">
        <f>IF($F908&lt;&gt;"",$A908,"")</f>
        <v/>
      </c>
      <c r="C908" s="53" t="n"/>
      <c r="D908" s="53" t="n"/>
      <c r="E908" s="53">
        <f>IF(UPPER($J908)="NO","",$M908)</f>
        <v/>
      </c>
      <c r="F908" s="53" t="n"/>
      <c r="G908" s="53" t="n"/>
      <c r="H908" s="53" t="n"/>
      <c r="I908" s="53" t="n"/>
      <c r="J908" s="53" t="n"/>
      <c r="K908" s="53" t="n"/>
      <c r="L908" s="53" t="n"/>
      <c r="M908" s="53" t="n"/>
      <c r="N908" s="53">
        <f>IF(AND(UPPER($M908)="VIP",UPPER($J908)&lt;&gt;"NO",$F908&lt;&gt;""),"SI","NO")</f>
        <v/>
      </c>
      <c r="O908" s="53">
        <f>IF(UPPER($J908)="SI","🟢",IF(UPPER($J908)="NO","🔴","🟡"))</f>
        <v/>
      </c>
      <c r="P908" s="53" t="n"/>
    </row>
    <row r="909" ht="18" customHeight="1">
      <c r="A909" s="53">
        <f>IF(COUNTA(C909:K909)=0,"",ROW()-1)</f>
        <v/>
      </c>
      <c r="B909" s="53">
        <f>IF($F909&lt;&gt;"",$A909,"")</f>
        <v/>
      </c>
      <c r="C909" s="53" t="n"/>
      <c r="D909" s="53" t="n"/>
      <c r="E909" s="53">
        <f>IF(UPPER($J909)="NO","",$M909)</f>
        <v/>
      </c>
      <c r="F909" s="53" t="n"/>
      <c r="G909" s="53" t="n"/>
      <c r="H909" s="53" t="n"/>
      <c r="I909" s="53" t="n"/>
      <c r="J909" s="53" t="n"/>
      <c r="K909" s="53" t="n"/>
      <c r="L909" s="53" t="n"/>
      <c r="M909" s="53" t="n"/>
      <c r="N909" s="53">
        <f>IF(AND(UPPER($M909)="VIP",UPPER($J909)&lt;&gt;"NO",$F909&lt;&gt;""),"SI","NO")</f>
        <v/>
      </c>
      <c r="O909" s="53">
        <f>IF(UPPER($J909)="SI","🟢",IF(UPPER($J909)="NO","🔴","🟡"))</f>
        <v/>
      </c>
      <c r="P909" s="53" t="n"/>
    </row>
    <row r="910" ht="18" customHeight="1">
      <c r="A910" s="53">
        <f>IF(COUNTA(C910:K910)=0,"",ROW()-1)</f>
        <v/>
      </c>
      <c r="B910" s="53">
        <f>IF($F910&lt;&gt;"",$A910,"")</f>
        <v/>
      </c>
      <c r="C910" s="53" t="n"/>
      <c r="D910" s="53" t="n"/>
      <c r="E910" s="53">
        <f>IF(UPPER($J910)="NO","",$M910)</f>
        <v/>
      </c>
      <c r="F910" s="53" t="n"/>
      <c r="G910" s="53" t="n"/>
      <c r="H910" s="53" t="n"/>
      <c r="I910" s="53" t="n"/>
      <c r="J910" s="53" t="n"/>
      <c r="K910" s="53" t="n"/>
      <c r="L910" s="53" t="n"/>
      <c r="M910" s="53" t="n"/>
      <c r="N910" s="53">
        <f>IF(AND(UPPER($M910)="VIP",UPPER($J910)&lt;&gt;"NO",$F910&lt;&gt;""),"SI","NO")</f>
        <v/>
      </c>
      <c r="O910" s="53">
        <f>IF(UPPER($J910)="SI","🟢",IF(UPPER($J910)="NO","🔴","🟡"))</f>
        <v/>
      </c>
      <c r="P910" s="53" t="n"/>
    </row>
    <row r="911" ht="18" customHeight="1">
      <c r="A911" s="53">
        <f>IF(COUNTA(C911:K911)=0,"",ROW()-1)</f>
        <v/>
      </c>
      <c r="B911" s="53">
        <f>IF($F911&lt;&gt;"",$A911,"")</f>
        <v/>
      </c>
      <c r="C911" s="53" t="n"/>
      <c r="D911" s="53" t="n"/>
      <c r="E911" s="53">
        <f>IF(UPPER($J911)="NO","",$M911)</f>
        <v/>
      </c>
      <c r="F911" s="53" t="n"/>
      <c r="G911" s="53" t="n"/>
      <c r="H911" s="53" t="n"/>
      <c r="I911" s="53" t="n"/>
      <c r="J911" s="53" t="n"/>
      <c r="K911" s="53" t="n"/>
      <c r="L911" s="53" t="n"/>
      <c r="M911" s="53" t="n"/>
      <c r="N911" s="53">
        <f>IF(AND(UPPER($M911)="VIP",UPPER($J911)&lt;&gt;"NO",$F911&lt;&gt;""),"SI","NO")</f>
        <v/>
      </c>
      <c r="O911" s="53">
        <f>IF(UPPER($J911)="SI","🟢",IF(UPPER($J911)="NO","🔴","🟡"))</f>
        <v/>
      </c>
      <c r="P911" s="53" t="n"/>
    </row>
    <row r="912" ht="18" customHeight="1">
      <c r="A912" s="53">
        <f>IF(COUNTA(C912:K912)=0,"",ROW()-1)</f>
        <v/>
      </c>
      <c r="B912" s="53">
        <f>IF($F912&lt;&gt;"",$A912,"")</f>
        <v/>
      </c>
      <c r="C912" s="53" t="n"/>
      <c r="D912" s="53" t="n"/>
      <c r="E912" s="53">
        <f>IF(UPPER($J912)="NO","",$M912)</f>
        <v/>
      </c>
      <c r="F912" s="53" t="n"/>
      <c r="G912" s="53" t="n"/>
      <c r="H912" s="53" t="n"/>
      <c r="I912" s="53" t="n"/>
      <c r="J912" s="53" t="n"/>
      <c r="K912" s="53" t="n"/>
      <c r="L912" s="53" t="n"/>
      <c r="M912" s="53" t="n"/>
      <c r="N912" s="53">
        <f>IF(AND(UPPER($M912)="VIP",UPPER($J912)&lt;&gt;"NO",$F912&lt;&gt;""),"SI","NO")</f>
        <v/>
      </c>
      <c r="O912" s="53">
        <f>IF(UPPER($J912)="SI","🟢",IF(UPPER($J912)="NO","🔴","🟡"))</f>
        <v/>
      </c>
      <c r="P912" s="53" t="n"/>
    </row>
    <row r="913" ht="18" customHeight="1">
      <c r="A913" s="53">
        <f>IF(COUNTA(C913:K913)=0,"",ROW()-1)</f>
        <v/>
      </c>
      <c r="B913" s="53">
        <f>IF($F913&lt;&gt;"",$A913,"")</f>
        <v/>
      </c>
      <c r="C913" s="53" t="n"/>
      <c r="D913" s="53" t="n"/>
      <c r="E913" s="53">
        <f>IF(UPPER($J913)="NO","",$M913)</f>
        <v/>
      </c>
      <c r="F913" s="53" t="n"/>
      <c r="G913" s="53" t="n"/>
      <c r="H913" s="53" t="n"/>
      <c r="I913" s="53" t="n"/>
      <c r="J913" s="53" t="n"/>
      <c r="K913" s="53" t="n"/>
      <c r="L913" s="53" t="n"/>
      <c r="M913" s="53" t="n"/>
      <c r="N913" s="53">
        <f>IF(AND(UPPER($M913)="VIP",UPPER($J913)&lt;&gt;"NO",$F913&lt;&gt;""),"SI","NO")</f>
        <v/>
      </c>
      <c r="O913" s="53">
        <f>IF(UPPER($J913)="SI","🟢",IF(UPPER($J913)="NO","🔴","🟡"))</f>
        <v/>
      </c>
      <c r="P913" s="53" t="n"/>
    </row>
    <row r="914" ht="18" customHeight="1">
      <c r="A914" s="53">
        <f>IF(COUNTA(C914:K914)=0,"",ROW()-1)</f>
        <v/>
      </c>
      <c r="B914" s="53">
        <f>IF($F914&lt;&gt;"",$A914,"")</f>
        <v/>
      </c>
      <c r="C914" s="53" t="n"/>
      <c r="D914" s="53" t="n"/>
      <c r="E914" s="53">
        <f>IF(UPPER($J914)="NO","",$M914)</f>
        <v/>
      </c>
      <c r="F914" s="53" t="n"/>
      <c r="G914" s="53" t="n"/>
      <c r="H914" s="53" t="n"/>
      <c r="I914" s="53" t="n"/>
      <c r="J914" s="53" t="n"/>
      <c r="K914" s="53" t="n"/>
      <c r="L914" s="53" t="n"/>
      <c r="M914" s="53" t="n"/>
      <c r="N914" s="53">
        <f>IF(AND(UPPER($M914)="VIP",UPPER($J914)&lt;&gt;"NO",$F914&lt;&gt;""),"SI","NO")</f>
        <v/>
      </c>
      <c r="O914" s="53">
        <f>IF(UPPER($J914)="SI","🟢",IF(UPPER($J914)="NO","🔴","🟡"))</f>
        <v/>
      </c>
      <c r="P914" s="53" t="n"/>
    </row>
    <row r="915" ht="18" customHeight="1">
      <c r="A915" s="53">
        <f>IF(COUNTA(C915:K915)=0,"",ROW()-1)</f>
        <v/>
      </c>
      <c r="B915" s="53">
        <f>IF($F915&lt;&gt;"",$A915,"")</f>
        <v/>
      </c>
      <c r="C915" s="53" t="n"/>
      <c r="D915" s="53" t="n"/>
      <c r="E915" s="53">
        <f>IF(UPPER($J915)="NO","",$M915)</f>
        <v/>
      </c>
      <c r="F915" s="53" t="n"/>
      <c r="G915" s="53" t="n"/>
      <c r="H915" s="53" t="n"/>
      <c r="I915" s="53" t="n"/>
      <c r="J915" s="53" t="n"/>
      <c r="K915" s="53" t="n"/>
      <c r="L915" s="53" t="n"/>
      <c r="M915" s="53" t="n"/>
      <c r="N915" s="53">
        <f>IF(AND(UPPER($M915)="VIP",UPPER($J915)&lt;&gt;"NO",$F915&lt;&gt;""),"SI","NO")</f>
        <v/>
      </c>
      <c r="O915" s="53">
        <f>IF(UPPER($J915)="SI","🟢",IF(UPPER($J915)="NO","🔴","🟡"))</f>
        <v/>
      </c>
      <c r="P915" s="53" t="n"/>
    </row>
    <row r="916" ht="18" customHeight="1">
      <c r="A916" s="53">
        <f>IF(COUNTA(C916:K916)=0,"",ROW()-1)</f>
        <v/>
      </c>
      <c r="B916" s="53">
        <f>IF($F916&lt;&gt;"",$A916,"")</f>
        <v/>
      </c>
      <c r="C916" s="53" t="n"/>
      <c r="D916" s="53" t="n"/>
      <c r="E916" s="53">
        <f>IF(UPPER($J916)="NO","",$M916)</f>
        <v/>
      </c>
      <c r="F916" s="53" t="n"/>
      <c r="G916" s="53" t="n"/>
      <c r="H916" s="53" t="n"/>
      <c r="I916" s="53" t="n"/>
      <c r="J916" s="53" t="n"/>
      <c r="K916" s="53" t="n"/>
      <c r="L916" s="53" t="n"/>
      <c r="M916" s="53" t="n"/>
      <c r="N916" s="53">
        <f>IF(AND(UPPER($M916)="VIP",UPPER($J916)&lt;&gt;"NO",$F916&lt;&gt;""),"SI","NO")</f>
        <v/>
      </c>
      <c r="O916" s="53">
        <f>IF(UPPER($J916)="SI","🟢",IF(UPPER($J916)="NO","🔴","🟡"))</f>
        <v/>
      </c>
      <c r="P916" s="53" t="n"/>
    </row>
    <row r="917" ht="18" customHeight="1">
      <c r="A917" s="53">
        <f>IF(COUNTA(C917:K917)=0,"",ROW()-1)</f>
        <v/>
      </c>
      <c r="B917" s="53">
        <f>IF($F917&lt;&gt;"",$A917,"")</f>
        <v/>
      </c>
      <c r="C917" s="53" t="n"/>
      <c r="D917" s="53" t="n"/>
      <c r="E917" s="53">
        <f>IF(UPPER($J917)="NO","",$M917)</f>
        <v/>
      </c>
      <c r="F917" s="53" t="n"/>
      <c r="G917" s="53" t="n"/>
      <c r="H917" s="53" t="n"/>
      <c r="I917" s="53" t="n"/>
      <c r="J917" s="53" t="n"/>
      <c r="K917" s="53" t="n"/>
      <c r="L917" s="53" t="n"/>
      <c r="M917" s="53" t="n"/>
      <c r="N917" s="53">
        <f>IF(AND(UPPER($M917)="VIP",UPPER($J917)&lt;&gt;"NO",$F917&lt;&gt;""),"SI","NO")</f>
        <v/>
      </c>
      <c r="O917" s="53">
        <f>IF(UPPER($J917)="SI","🟢",IF(UPPER($J917)="NO","🔴","🟡"))</f>
        <v/>
      </c>
      <c r="P917" s="53" t="n"/>
    </row>
    <row r="918" ht="18" customHeight="1">
      <c r="A918" s="53">
        <f>IF(COUNTA(C918:K918)=0,"",ROW()-1)</f>
        <v/>
      </c>
      <c r="B918" s="53">
        <f>IF($F918&lt;&gt;"",$A918,"")</f>
        <v/>
      </c>
      <c r="C918" s="53" t="n"/>
      <c r="D918" s="53" t="n"/>
      <c r="E918" s="53">
        <f>IF(UPPER($J918)="NO","",$M918)</f>
        <v/>
      </c>
      <c r="F918" s="53" t="n"/>
      <c r="G918" s="53" t="n"/>
      <c r="H918" s="53" t="n"/>
      <c r="I918" s="53" t="n"/>
      <c r="J918" s="53" t="n"/>
      <c r="K918" s="53" t="n"/>
      <c r="L918" s="53" t="n"/>
      <c r="M918" s="53" t="n"/>
      <c r="N918" s="53">
        <f>IF(AND(UPPER($M918)="VIP",UPPER($J918)&lt;&gt;"NO",$F918&lt;&gt;""),"SI","NO")</f>
        <v/>
      </c>
      <c r="O918" s="53">
        <f>IF(UPPER($J918)="SI","🟢",IF(UPPER($J918)="NO","🔴","🟡"))</f>
        <v/>
      </c>
      <c r="P918" s="53" t="n"/>
    </row>
    <row r="919" ht="18" customHeight="1">
      <c r="A919" s="53">
        <f>IF(COUNTA(C919:K919)=0,"",ROW()-1)</f>
        <v/>
      </c>
      <c r="B919" s="53">
        <f>IF($F919&lt;&gt;"",$A919,"")</f>
        <v/>
      </c>
      <c r="C919" s="53" t="n"/>
      <c r="D919" s="53" t="n"/>
      <c r="E919" s="53">
        <f>IF(UPPER($J919)="NO","",$M919)</f>
        <v/>
      </c>
      <c r="F919" s="53" t="n"/>
      <c r="G919" s="53" t="n"/>
      <c r="H919" s="53" t="n"/>
      <c r="I919" s="53" t="n"/>
      <c r="J919" s="53" t="n"/>
      <c r="K919" s="53" t="n"/>
      <c r="L919" s="53" t="n"/>
      <c r="M919" s="53" t="n"/>
      <c r="N919" s="53">
        <f>IF(AND(UPPER($M919)="VIP",UPPER($J919)&lt;&gt;"NO",$F919&lt;&gt;""),"SI","NO")</f>
        <v/>
      </c>
      <c r="O919" s="53">
        <f>IF(UPPER($J919)="SI","🟢",IF(UPPER($J919)="NO","🔴","🟡"))</f>
        <v/>
      </c>
      <c r="P919" s="53" t="n"/>
    </row>
    <row r="920" ht="18" customHeight="1">
      <c r="A920" s="53">
        <f>IF(COUNTA(C920:K920)=0,"",ROW()-1)</f>
        <v/>
      </c>
      <c r="B920" s="53">
        <f>IF($F920&lt;&gt;"",$A920,"")</f>
        <v/>
      </c>
      <c r="C920" s="53" t="n"/>
      <c r="D920" s="53" t="n"/>
      <c r="E920" s="53">
        <f>IF(UPPER($J920)="NO","",$M920)</f>
        <v/>
      </c>
      <c r="F920" s="53" t="n"/>
      <c r="G920" s="53" t="n"/>
      <c r="H920" s="53" t="n"/>
      <c r="I920" s="53" t="n"/>
      <c r="J920" s="53" t="n"/>
      <c r="K920" s="53" t="n"/>
      <c r="L920" s="53" t="n"/>
      <c r="M920" s="53" t="n"/>
      <c r="N920" s="53">
        <f>IF(AND(UPPER($M920)="VIP",UPPER($J920)&lt;&gt;"NO",$F920&lt;&gt;""),"SI","NO")</f>
        <v/>
      </c>
      <c r="O920" s="53">
        <f>IF(UPPER($J920)="SI","🟢",IF(UPPER($J920)="NO","🔴","🟡"))</f>
        <v/>
      </c>
      <c r="P920" s="53" t="n"/>
    </row>
    <row r="921" ht="18" customHeight="1">
      <c r="A921" s="53">
        <f>IF(COUNTA(C921:K921)=0,"",ROW()-1)</f>
        <v/>
      </c>
      <c r="B921" s="53">
        <f>IF($F921&lt;&gt;"",$A921,"")</f>
        <v/>
      </c>
      <c r="C921" s="53" t="n"/>
      <c r="D921" s="53" t="n"/>
      <c r="E921" s="53">
        <f>IF(UPPER($J921)="NO","",$M921)</f>
        <v/>
      </c>
      <c r="F921" s="53" t="n"/>
      <c r="G921" s="53" t="n"/>
      <c r="H921" s="53" t="n"/>
      <c r="I921" s="53" t="n"/>
      <c r="J921" s="53" t="n"/>
      <c r="K921" s="53" t="n"/>
      <c r="L921" s="53" t="n"/>
      <c r="M921" s="53" t="n"/>
      <c r="N921" s="53">
        <f>IF(AND(UPPER($M921)="VIP",UPPER($J921)&lt;&gt;"NO",$F921&lt;&gt;""),"SI","NO")</f>
        <v/>
      </c>
      <c r="O921" s="53">
        <f>IF(UPPER($J921)="SI","🟢",IF(UPPER($J921)="NO","🔴","🟡"))</f>
        <v/>
      </c>
      <c r="P921" s="53" t="n"/>
    </row>
    <row r="922" ht="18" customHeight="1">
      <c r="A922" s="53">
        <f>IF(COUNTA(C922:K922)=0,"",ROW()-1)</f>
        <v/>
      </c>
      <c r="B922" s="53">
        <f>IF($F922&lt;&gt;"",$A922,"")</f>
        <v/>
      </c>
      <c r="C922" s="53" t="n"/>
      <c r="D922" s="53" t="n"/>
      <c r="E922" s="53">
        <f>IF(UPPER($J922)="NO","",$M922)</f>
        <v/>
      </c>
      <c r="F922" s="53" t="n"/>
      <c r="G922" s="53" t="n"/>
      <c r="H922" s="53" t="n"/>
      <c r="I922" s="53" t="n"/>
      <c r="J922" s="53" t="n"/>
      <c r="K922" s="53" t="n"/>
      <c r="L922" s="53" t="n"/>
      <c r="M922" s="53" t="n"/>
      <c r="N922" s="53">
        <f>IF(AND(UPPER($M922)="VIP",UPPER($J922)&lt;&gt;"NO",$F922&lt;&gt;""),"SI","NO")</f>
        <v/>
      </c>
      <c r="O922" s="53">
        <f>IF(UPPER($J922)="SI","🟢",IF(UPPER($J922)="NO","🔴","🟡"))</f>
        <v/>
      </c>
      <c r="P922" s="53" t="n"/>
    </row>
    <row r="923" ht="18" customHeight="1">
      <c r="A923" s="53">
        <f>IF(COUNTA(C923:K923)=0,"",ROW()-1)</f>
        <v/>
      </c>
      <c r="B923" s="53">
        <f>IF($F923&lt;&gt;"",$A923,"")</f>
        <v/>
      </c>
      <c r="C923" s="53" t="n"/>
      <c r="D923" s="53" t="n"/>
      <c r="E923" s="53">
        <f>IF(UPPER($J923)="NO","",$M923)</f>
        <v/>
      </c>
      <c r="F923" s="53" t="n"/>
      <c r="G923" s="53" t="n"/>
      <c r="H923" s="53" t="n"/>
      <c r="I923" s="53" t="n"/>
      <c r="J923" s="53" t="n"/>
      <c r="K923" s="53" t="n"/>
      <c r="L923" s="53" t="n"/>
      <c r="M923" s="53" t="n"/>
      <c r="N923" s="53">
        <f>IF(AND(UPPER($M923)="VIP",UPPER($J923)&lt;&gt;"NO",$F923&lt;&gt;""),"SI","NO")</f>
        <v/>
      </c>
      <c r="O923" s="53">
        <f>IF(UPPER($J923)="SI","🟢",IF(UPPER($J923)="NO","🔴","🟡"))</f>
        <v/>
      </c>
      <c r="P923" s="53" t="n"/>
    </row>
    <row r="924" ht="18" customHeight="1">
      <c r="A924" s="53">
        <f>IF(COUNTA(C924:K924)=0,"",ROW()-1)</f>
        <v/>
      </c>
      <c r="B924" s="53">
        <f>IF($F924&lt;&gt;"",$A924,"")</f>
        <v/>
      </c>
      <c r="C924" s="53" t="n"/>
      <c r="D924" s="53" t="n"/>
      <c r="E924" s="53">
        <f>IF(UPPER($J924)="NO","",$M924)</f>
        <v/>
      </c>
      <c r="F924" s="53" t="n"/>
      <c r="G924" s="53" t="n"/>
      <c r="H924" s="53" t="n"/>
      <c r="I924" s="53" t="n"/>
      <c r="J924" s="53" t="n"/>
      <c r="K924" s="53" t="n"/>
      <c r="L924" s="53" t="n"/>
      <c r="M924" s="53" t="n"/>
      <c r="N924" s="53">
        <f>IF(AND(UPPER($M924)="VIP",UPPER($J924)&lt;&gt;"NO",$F924&lt;&gt;""),"SI","NO")</f>
        <v/>
      </c>
      <c r="O924" s="53">
        <f>IF(UPPER($J924)="SI","🟢",IF(UPPER($J924)="NO","🔴","🟡"))</f>
        <v/>
      </c>
      <c r="P924" s="53" t="n"/>
    </row>
    <row r="925" ht="18" customHeight="1">
      <c r="A925" s="53">
        <f>IF(COUNTA(C925:K925)=0,"",ROW()-1)</f>
        <v/>
      </c>
      <c r="B925" s="53">
        <f>IF($F925&lt;&gt;"",$A925,"")</f>
        <v/>
      </c>
      <c r="C925" s="53" t="n"/>
      <c r="D925" s="53" t="n"/>
      <c r="E925" s="53">
        <f>IF(UPPER($J925)="NO","",$M925)</f>
        <v/>
      </c>
      <c r="F925" s="53" t="n"/>
      <c r="G925" s="53" t="n"/>
      <c r="H925" s="53" t="n"/>
      <c r="I925" s="53" t="n"/>
      <c r="J925" s="53" t="n"/>
      <c r="K925" s="53" t="n"/>
      <c r="L925" s="53" t="n"/>
      <c r="M925" s="53" t="n"/>
      <c r="N925" s="53">
        <f>IF(AND(UPPER($M925)="VIP",UPPER($J925)&lt;&gt;"NO",$F925&lt;&gt;""),"SI","NO")</f>
        <v/>
      </c>
      <c r="O925" s="53">
        <f>IF(UPPER($J925)="SI","🟢",IF(UPPER($J925)="NO","🔴","🟡"))</f>
        <v/>
      </c>
      <c r="P925" s="53" t="n"/>
    </row>
    <row r="926" ht="18" customHeight="1">
      <c r="A926" s="53">
        <f>IF(COUNTA(C926:K926)=0,"",ROW()-1)</f>
        <v/>
      </c>
      <c r="B926" s="53">
        <f>IF($F926&lt;&gt;"",$A926,"")</f>
        <v/>
      </c>
      <c r="C926" s="53" t="n"/>
      <c r="D926" s="53" t="n"/>
      <c r="E926" s="53">
        <f>IF(UPPER($J926)="NO","",$M926)</f>
        <v/>
      </c>
      <c r="F926" s="53" t="n"/>
      <c r="G926" s="53" t="n"/>
      <c r="H926" s="53" t="n"/>
      <c r="I926" s="53" t="n"/>
      <c r="J926" s="53" t="n"/>
      <c r="K926" s="53" t="n"/>
      <c r="L926" s="53" t="n"/>
      <c r="M926" s="53" t="n"/>
      <c r="N926" s="53">
        <f>IF(AND(UPPER($M926)="VIP",UPPER($J926)&lt;&gt;"NO",$F926&lt;&gt;""),"SI","NO")</f>
        <v/>
      </c>
      <c r="O926" s="53">
        <f>IF(UPPER($J926)="SI","🟢",IF(UPPER($J926)="NO","🔴","🟡"))</f>
        <v/>
      </c>
      <c r="P926" s="53" t="n"/>
    </row>
    <row r="927" ht="18" customHeight="1">
      <c r="A927" s="53">
        <f>IF(COUNTA(C927:K927)=0,"",ROW()-1)</f>
        <v/>
      </c>
      <c r="B927" s="53">
        <f>IF($F927&lt;&gt;"",$A927,"")</f>
        <v/>
      </c>
      <c r="C927" s="53" t="n"/>
      <c r="D927" s="53" t="n"/>
      <c r="E927" s="53">
        <f>IF(UPPER($J927)="NO","",$M927)</f>
        <v/>
      </c>
      <c r="F927" s="53" t="n"/>
      <c r="G927" s="53" t="n"/>
      <c r="H927" s="53" t="n"/>
      <c r="I927" s="53" t="n"/>
      <c r="J927" s="53" t="n"/>
      <c r="K927" s="53" t="n"/>
      <c r="L927" s="53" t="n"/>
      <c r="M927" s="53" t="n"/>
      <c r="N927" s="53">
        <f>IF(AND(UPPER($M927)="VIP",UPPER($J927)&lt;&gt;"NO",$F927&lt;&gt;""),"SI","NO")</f>
        <v/>
      </c>
      <c r="O927" s="53">
        <f>IF(UPPER($J927)="SI","🟢",IF(UPPER($J927)="NO","🔴","🟡"))</f>
        <v/>
      </c>
      <c r="P927" s="53" t="n"/>
    </row>
    <row r="928" ht="18" customHeight="1">
      <c r="A928" s="53">
        <f>IF(COUNTA(C928:K928)=0,"",ROW()-1)</f>
        <v/>
      </c>
      <c r="B928" s="53">
        <f>IF($F928&lt;&gt;"",$A928,"")</f>
        <v/>
      </c>
      <c r="C928" s="53" t="n"/>
      <c r="D928" s="53" t="n"/>
      <c r="E928" s="53">
        <f>IF(UPPER($J928)="NO","",$M928)</f>
        <v/>
      </c>
      <c r="F928" s="53" t="n"/>
      <c r="G928" s="53" t="n"/>
      <c r="H928" s="53" t="n"/>
      <c r="I928" s="53" t="n"/>
      <c r="J928" s="53" t="n"/>
      <c r="K928" s="53" t="n"/>
      <c r="L928" s="53" t="n"/>
      <c r="M928" s="53" t="n"/>
      <c r="N928" s="53">
        <f>IF(AND(UPPER($M928)="VIP",UPPER($J928)&lt;&gt;"NO",$F928&lt;&gt;""),"SI","NO")</f>
        <v/>
      </c>
      <c r="O928" s="53">
        <f>IF(UPPER($J928)="SI","🟢",IF(UPPER($J928)="NO","🔴","🟡"))</f>
        <v/>
      </c>
      <c r="P928" s="53" t="n"/>
    </row>
    <row r="929" ht="18" customHeight="1">
      <c r="A929" s="53">
        <f>IF(COUNTA(C929:K929)=0,"",ROW()-1)</f>
        <v/>
      </c>
      <c r="B929" s="53">
        <f>IF($F929&lt;&gt;"",$A929,"")</f>
        <v/>
      </c>
      <c r="C929" s="53" t="n"/>
      <c r="D929" s="53" t="n"/>
      <c r="E929" s="53">
        <f>IF(UPPER($J929)="NO","",$M929)</f>
        <v/>
      </c>
      <c r="F929" s="53" t="n"/>
      <c r="G929" s="53" t="n"/>
      <c r="H929" s="53" t="n"/>
      <c r="I929" s="53" t="n"/>
      <c r="J929" s="53" t="n"/>
      <c r="K929" s="53" t="n"/>
      <c r="L929" s="53" t="n"/>
      <c r="M929" s="53" t="n"/>
      <c r="N929" s="53">
        <f>IF(AND(UPPER($M929)="VIP",UPPER($J929)&lt;&gt;"NO",$F929&lt;&gt;""),"SI","NO")</f>
        <v/>
      </c>
      <c r="O929" s="53">
        <f>IF(UPPER($J929)="SI","🟢",IF(UPPER($J929)="NO","🔴","🟡"))</f>
        <v/>
      </c>
      <c r="P929" s="53" t="n"/>
    </row>
    <row r="930" ht="18" customHeight="1">
      <c r="A930" s="53">
        <f>IF(COUNTA(C930:K930)=0,"",ROW()-1)</f>
        <v/>
      </c>
      <c r="B930" s="53">
        <f>IF($F930&lt;&gt;"",$A930,"")</f>
        <v/>
      </c>
      <c r="C930" s="53" t="n"/>
      <c r="D930" s="53" t="n"/>
      <c r="E930" s="53">
        <f>IF(UPPER($J930)="NO","",$M930)</f>
        <v/>
      </c>
      <c r="F930" s="53" t="n"/>
      <c r="G930" s="53" t="n"/>
      <c r="H930" s="53" t="n"/>
      <c r="I930" s="53" t="n"/>
      <c r="J930" s="53" t="n"/>
      <c r="K930" s="53" t="n"/>
      <c r="L930" s="53" t="n"/>
      <c r="M930" s="53" t="n"/>
      <c r="N930" s="53">
        <f>IF(AND(UPPER($M930)="VIP",UPPER($J930)&lt;&gt;"NO",$F930&lt;&gt;""),"SI","NO")</f>
        <v/>
      </c>
      <c r="O930" s="53">
        <f>IF(UPPER($J930)="SI","🟢",IF(UPPER($J930)="NO","🔴","🟡"))</f>
        <v/>
      </c>
      <c r="P930" s="53" t="n"/>
    </row>
    <row r="931" ht="18" customHeight="1">
      <c r="A931" s="53">
        <f>IF(COUNTA(C931:K931)=0,"",ROW()-1)</f>
        <v/>
      </c>
      <c r="B931" s="53">
        <f>IF($F931&lt;&gt;"",$A931,"")</f>
        <v/>
      </c>
      <c r="C931" s="53" t="n"/>
      <c r="D931" s="53" t="n"/>
      <c r="E931" s="53">
        <f>IF(UPPER($J931)="NO","",$M931)</f>
        <v/>
      </c>
      <c r="F931" s="53" t="n"/>
      <c r="G931" s="53" t="n"/>
      <c r="H931" s="53" t="n"/>
      <c r="I931" s="53" t="n"/>
      <c r="J931" s="53" t="n"/>
      <c r="K931" s="53" t="n"/>
      <c r="L931" s="53" t="n"/>
      <c r="M931" s="53" t="n"/>
      <c r="N931" s="53">
        <f>IF(AND(UPPER($M931)="VIP",UPPER($J931)&lt;&gt;"NO",$F931&lt;&gt;""),"SI","NO")</f>
        <v/>
      </c>
      <c r="O931" s="53">
        <f>IF(UPPER($J931)="SI","🟢",IF(UPPER($J931)="NO","🔴","🟡"))</f>
        <v/>
      </c>
      <c r="P931" s="53" t="n"/>
    </row>
    <row r="932" ht="18" customHeight="1">
      <c r="A932" s="53">
        <f>IF(COUNTA(C932:K932)=0,"",ROW()-1)</f>
        <v/>
      </c>
      <c r="B932" s="53">
        <f>IF($F932&lt;&gt;"",$A932,"")</f>
        <v/>
      </c>
      <c r="C932" s="53" t="n"/>
      <c r="D932" s="53" t="n"/>
      <c r="E932" s="53">
        <f>IF(UPPER($J932)="NO","",$M932)</f>
        <v/>
      </c>
      <c r="F932" s="53" t="n"/>
      <c r="G932" s="53" t="n"/>
      <c r="H932" s="53" t="n"/>
      <c r="I932" s="53" t="n"/>
      <c r="J932" s="53" t="n"/>
      <c r="K932" s="53" t="n"/>
      <c r="L932" s="53" t="n"/>
      <c r="M932" s="53" t="n"/>
      <c r="N932" s="53">
        <f>IF(AND(UPPER($M932)="VIP",UPPER($J932)&lt;&gt;"NO",$F932&lt;&gt;""),"SI","NO")</f>
        <v/>
      </c>
      <c r="O932" s="53">
        <f>IF(UPPER($J932)="SI","🟢",IF(UPPER($J932)="NO","🔴","🟡"))</f>
        <v/>
      </c>
      <c r="P932" s="53" t="n"/>
    </row>
    <row r="933" ht="18" customHeight="1">
      <c r="A933" s="53">
        <f>IF(COUNTA(C933:K933)=0,"",ROW()-1)</f>
        <v/>
      </c>
      <c r="B933" s="53">
        <f>IF($F933&lt;&gt;"",$A933,"")</f>
        <v/>
      </c>
      <c r="C933" s="53" t="n"/>
      <c r="D933" s="53" t="n"/>
      <c r="E933" s="53">
        <f>IF(UPPER($J933)="NO","",$M933)</f>
        <v/>
      </c>
      <c r="F933" s="53" t="n"/>
      <c r="G933" s="53" t="n"/>
      <c r="H933" s="53" t="n"/>
      <c r="I933" s="53" t="n"/>
      <c r="J933" s="53" t="n"/>
      <c r="K933" s="53" t="n"/>
      <c r="L933" s="53" t="n"/>
      <c r="M933" s="53" t="n"/>
      <c r="N933" s="53">
        <f>IF(AND(UPPER($M933)="VIP",UPPER($J933)&lt;&gt;"NO",$F933&lt;&gt;""),"SI","NO")</f>
        <v/>
      </c>
      <c r="O933" s="53">
        <f>IF(UPPER($J933)="SI","🟢",IF(UPPER($J933)="NO","🔴","🟡"))</f>
        <v/>
      </c>
      <c r="P933" s="53" t="n"/>
    </row>
    <row r="934" ht="18" customHeight="1">
      <c r="A934" s="53">
        <f>IF(COUNTA(C934:K934)=0,"",ROW()-1)</f>
        <v/>
      </c>
      <c r="B934" s="53">
        <f>IF($F934&lt;&gt;"",$A934,"")</f>
        <v/>
      </c>
      <c r="C934" s="53" t="n"/>
      <c r="D934" s="53" t="n"/>
      <c r="E934" s="53">
        <f>IF(UPPER($J934)="NO","",$M934)</f>
        <v/>
      </c>
      <c r="F934" s="53" t="n"/>
      <c r="G934" s="53" t="n"/>
      <c r="H934" s="53" t="n"/>
      <c r="I934" s="53" t="n"/>
      <c r="J934" s="53" t="n"/>
      <c r="K934" s="53" t="n"/>
      <c r="L934" s="53" t="n"/>
      <c r="M934" s="53" t="n"/>
      <c r="N934" s="53">
        <f>IF(AND(UPPER($M934)="VIP",UPPER($J934)&lt;&gt;"NO",$F934&lt;&gt;""),"SI","NO")</f>
        <v/>
      </c>
      <c r="O934" s="53">
        <f>IF(UPPER($J934)="SI","🟢",IF(UPPER($J934)="NO","🔴","🟡"))</f>
        <v/>
      </c>
      <c r="P934" s="53" t="n"/>
    </row>
    <row r="935" ht="18" customHeight="1">
      <c r="A935" s="53">
        <f>IF(COUNTA(C935:K935)=0,"",ROW()-1)</f>
        <v/>
      </c>
      <c r="B935" s="53">
        <f>IF($F935&lt;&gt;"",$A935,"")</f>
        <v/>
      </c>
      <c r="C935" s="53" t="n"/>
      <c r="D935" s="53" t="n"/>
      <c r="E935" s="53">
        <f>IF(UPPER($J935)="NO","",$M935)</f>
        <v/>
      </c>
      <c r="F935" s="53" t="n"/>
      <c r="G935" s="53" t="n"/>
      <c r="H935" s="53" t="n"/>
      <c r="I935" s="53" t="n"/>
      <c r="J935" s="53" t="n"/>
      <c r="K935" s="53" t="n"/>
      <c r="L935" s="53" t="n"/>
      <c r="M935" s="53" t="n"/>
      <c r="N935" s="53">
        <f>IF(AND(UPPER($M935)="VIP",UPPER($J935)&lt;&gt;"NO",$F935&lt;&gt;""),"SI","NO")</f>
        <v/>
      </c>
      <c r="O935" s="53">
        <f>IF(UPPER($J935)="SI","🟢",IF(UPPER($J935)="NO","🔴","🟡"))</f>
        <v/>
      </c>
      <c r="P935" s="53" t="n"/>
    </row>
    <row r="936" ht="18" customHeight="1">
      <c r="A936" s="53">
        <f>IF(COUNTA(C936:K936)=0,"",ROW()-1)</f>
        <v/>
      </c>
      <c r="B936" s="53">
        <f>IF($F936&lt;&gt;"",$A936,"")</f>
        <v/>
      </c>
      <c r="C936" s="53" t="n"/>
      <c r="D936" s="53" t="n"/>
      <c r="E936" s="53">
        <f>IF(UPPER($J936)="NO","",$M936)</f>
        <v/>
      </c>
      <c r="F936" s="53" t="n"/>
      <c r="G936" s="53" t="n"/>
      <c r="H936" s="53" t="n"/>
      <c r="I936" s="53" t="n"/>
      <c r="J936" s="53" t="n"/>
      <c r="K936" s="53" t="n"/>
      <c r="L936" s="53" t="n"/>
      <c r="M936" s="53" t="n"/>
      <c r="N936" s="53">
        <f>IF(AND(UPPER($M936)="VIP",UPPER($J936)&lt;&gt;"NO",$F936&lt;&gt;""),"SI","NO")</f>
        <v/>
      </c>
      <c r="O936" s="53">
        <f>IF(UPPER($J936)="SI","🟢",IF(UPPER($J936)="NO","🔴","🟡"))</f>
        <v/>
      </c>
      <c r="P936" s="53" t="n"/>
    </row>
    <row r="937" ht="18" customHeight="1">
      <c r="A937" s="53">
        <f>IF(COUNTA(C937:K937)=0,"",ROW()-1)</f>
        <v/>
      </c>
      <c r="B937" s="53">
        <f>IF($F937&lt;&gt;"",$A937,"")</f>
        <v/>
      </c>
      <c r="C937" s="53" t="n"/>
      <c r="D937" s="53" t="n"/>
      <c r="E937" s="53">
        <f>IF(UPPER($J937)="NO","",$M937)</f>
        <v/>
      </c>
      <c r="F937" s="53" t="n"/>
      <c r="G937" s="53" t="n"/>
      <c r="H937" s="53" t="n"/>
      <c r="I937" s="53" t="n"/>
      <c r="J937" s="53" t="n"/>
      <c r="K937" s="53" t="n"/>
      <c r="L937" s="53" t="n"/>
      <c r="M937" s="53" t="n"/>
      <c r="N937" s="53">
        <f>IF(AND(UPPER($M937)="VIP",UPPER($J937)&lt;&gt;"NO",$F937&lt;&gt;""),"SI","NO")</f>
        <v/>
      </c>
      <c r="O937" s="53">
        <f>IF(UPPER($J937)="SI","🟢",IF(UPPER($J937)="NO","🔴","🟡"))</f>
        <v/>
      </c>
      <c r="P937" s="53" t="n"/>
    </row>
    <row r="938" ht="18" customHeight="1">
      <c r="A938" s="53">
        <f>IF(COUNTA(C938:K938)=0,"",ROW()-1)</f>
        <v/>
      </c>
      <c r="B938" s="53">
        <f>IF($F938&lt;&gt;"",$A938,"")</f>
        <v/>
      </c>
      <c r="C938" s="53" t="n"/>
      <c r="D938" s="53" t="n"/>
      <c r="E938" s="53">
        <f>IF(UPPER($J938)="NO","",$M938)</f>
        <v/>
      </c>
      <c r="F938" s="53" t="n"/>
      <c r="G938" s="53" t="n"/>
      <c r="H938" s="53" t="n"/>
      <c r="I938" s="53" t="n"/>
      <c r="J938" s="53" t="n"/>
      <c r="K938" s="53" t="n"/>
      <c r="L938" s="53" t="n"/>
      <c r="M938" s="53" t="n"/>
      <c r="N938" s="53">
        <f>IF(AND(UPPER($M938)="VIP",UPPER($J938)&lt;&gt;"NO",$F938&lt;&gt;""),"SI","NO")</f>
        <v/>
      </c>
      <c r="O938" s="53">
        <f>IF(UPPER($J938)="SI","🟢",IF(UPPER($J938)="NO","🔴","🟡"))</f>
        <v/>
      </c>
      <c r="P938" s="53" t="n"/>
    </row>
    <row r="939" ht="18" customHeight="1">
      <c r="A939" s="53">
        <f>IF(COUNTA(C939:K939)=0,"",ROW()-1)</f>
        <v/>
      </c>
      <c r="B939" s="53">
        <f>IF($F939&lt;&gt;"",$A939,"")</f>
        <v/>
      </c>
      <c r="C939" s="53" t="n"/>
      <c r="D939" s="53" t="n"/>
      <c r="E939" s="53">
        <f>IF(UPPER($J939)="NO","",$M939)</f>
        <v/>
      </c>
      <c r="F939" s="53" t="n"/>
      <c r="G939" s="53" t="n"/>
      <c r="H939" s="53" t="n"/>
      <c r="I939" s="53" t="n"/>
      <c r="J939" s="53" t="n"/>
      <c r="K939" s="53" t="n"/>
      <c r="L939" s="53" t="n"/>
      <c r="M939" s="53" t="n"/>
      <c r="N939" s="53">
        <f>IF(AND(UPPER($M939)="VIP",UPPER($J939)&lt;&gt;"NO",$F939&lt;&gt;""),"SI","NO")</f>
        <v/>
      </c>
      <c r="O939" s="53">
        <f>IF(UPPER($J939)="SI","🟢",IF(UPPER($J939)="NO","🔴","🟡"))</f>
        <v/>
      </c>
      <c r="P939" s="53" t="n"/>
    </row>
    <row r="940" ht="18" customHeight="1">
      <c r="A940" s="53">
        <f>IF(COUNTA(C940:K940)=0,"",ROW()-1)</f>
        <v/>
      </c>
      <c r="B940" s="53">
        <f>IF($F940&lt;&gt;"",$A940,"")</f>
        <v/>
      </c>
      <c r="C940" s="53" t="n"/>
      <c r="D940" s="53" t="n"/>
      <c r="E940" s="53">
        <f>IF(UPPER($J940)="NO","",$M940)</f>
        <v/>
      </c>
      <c r="F940" s="53" t="n"/>
      <c r="G940" s="53" t="n"/>
      <c r="H940" s="53" t="n"/>
      <c r="I940" s="53" t="n"/>
      <c r="J940" s="53" t="n"/>
      <c r="K940" s="53" t="n"/>
      <c r="L940" s="53" t="n"/>
      <c r="M940" s="53" t="n"/>
      <c r="N940" s="53">
        <f>IF(AND(UPPER($M940)="VIP",UPPER($J940)&lt;&gt;"NO",$F940&lt;&gt;""),"SI","NO")</f>
        <v/>
      </c>
      <c r="O940" s="53">
        <f>IF(UPPER($J940)="SI","🟢",IF(UPPER($J940)="NO","🔴","🟡"))</f>
        <v/>
      </c>
      <c r="P940" s="53" t="n"/>
    </row>
    <row r="941" ht="18" customHeight="1">
      <c r="A941" s="53">
        <f>IF(COUNTA(C941:K941)=0,"",ROW()-1)</f>
        <v/>
      </c>
      <c r="B941" s="53">
        <f>IF($F941&lt;&gt;"",$A941,"")</f>
        <v/>
      </c>
      <c r="C941" s="53" t="n"/>
      <c r="D941" s="53" t="n"/>
      <c r="E941" s="53">
        <f>IF(UPPER($J941)="NO","",$M941)</f>
        <v/>
      </c>
      <c r="F941" s="53" t="n"/>
      <c r="G941" s="53" t="n"/>
      <c r="H941" s="53" t="n"/>
      <c r="I941" s="53" t="n"/>
      <c r="J941" s="53" t="n"/>
      <c r="K941" s="53" t="n"/>
      <c r="L941" s="53" t="n"/>
      <c r="M941" s="53" t="n"/>
      <c r="N941" s="53">
        <f>IF(AND(UPPER($M941)="VIP",UPPER($J941)&lt;&gt;"NO",$F941&lt;&gt;""),"SI","NO")</f>
        <v/>
      </c>
      <c r="O941" s="53">
        <f>IF(UPPER($J941)="SI","🟢",IF(UPPER($J941)="NO","🔴","🟡"))</f>
        <v/>
      </c>
      <c r="P941" s="53" t="n"/>
    </row>
    <row r="942" ht="18" customHeight="1">
      <c r="A942" s="53">
        <f>IF(COUNTA(C942:K942)=0,"",ROW()-1)</f>
        <v/>
      </c>
      <c r="B942" s="53">
        <f>IF($F942&lt;&gt;"",$A942,"")</f>
        <v/>
      </c>
      <c r="C942" s="53" t="n"/>
      <c r="D942" s="53" t="n"/>
      <c r="E942" s="53">
        <f>IF(UPPER($J942)="NO","",$M942)</f>
        <v/>
      </c>
      <c r="F942" s="53" t="n"/>
      <c r="G942" s="53" t="n"/>
      <c r="H942" s="53" t="n"/>
      <c r="I942" s="53" t="n"/>
      <c r="J942" s="53" t="n"/>
      <c r="K942" s="53" t="n"/>
      <c r="L942" s="53" t="n"/>
      <c r="M942" s="53" t="n"/>
      <c r="N942" s="53">
        <f>IF(AND(UPPER($M942)="VIP",UPPER($J942)&lt;&gt;"NO",$F942&lt;&gt;""),"SI","NO")</f>
        <v/>
      </c>
      <c r="O942" s="53">
        <f>IF(UPPER($J942)="SI","🟢",IF(UPPER($J942)="NO","🔴","🟡"))</f>
        <v/>
      </c>
      <c r="P942" s="53" t="n"/>
    </row>
    <row r="943" ht="18" customHeight="1">
      <c r="A943" s="53">
        <f>IF(COUNTA(C943:K943)=0,"",ROW()-1)</f>
        <v/>
      </c>
      <c r="B943" s="53">
        <f>IF($F943&lt;&gt;"",$A943,"")</f>
        <v/>
      </c>
      <c r="C943" s="53" t="n"/>
      <c r="D943" s="53" t="n"/>
      <c r="E943" s="53">
        <f>IF(UPPER($J943)="NO","",$M943)</f>
        <v/>
      </c>
      <c r="F943" s="53" t="n"/>
      <c r="G943" s="53" t="n"/>
      <c r="H943" s="53" t="n"/>
      <c r="I943" s="53" t="n"/>
      <c r="J943" s="53" t="n"/>
      <c r="K943" s="53" t="n"/>
      <c r="L943" s="53" t="n"/>
      <c r="M943" s="53" t="n"/>
      <c r="N943" s="53">
        <f>IF(AND(UPPER($M943)="VIP",UPPER($J943)&lt;&gt;"NO",$F943&lt;&gt;""),"SI","NO")</f>
        <v/>
      </c>
      <c r="O943" s="53">
        <f>IF(UPPER($J943)="SI","🟢",IF(UPPER($J943)="NO","🔴","🟡"))</f>
        <v/>
      </c>
      <c r="P943" s="53" t="n"/>
    </row>
    <row r="944" ht="18" customHeight="1">
      <c r="A944" s="53">
        <f>IF(COUNTA(C944:K944)=0,"",ROW()-1)</f>
        <v/>
      </c>
      <c r="B944" s="53">
        <f>IF($F944&lt;&gt;"",$A944,"")</f>
        <v/>
      </c>
      <c r="C944" s="53" t="n"/>
      <c r="D944" s="53" t="n"/>
      <c r="E944" s="53">
        <f>IF(UPPER($J944)="NO","",$M944)</f>
        <v/>
      </c>
      <c r="F944" s="53" t="n"/>
      <c r="G944" s="53" t="n"/>
      <c r="H944" s="53" t="n"/>
      <c r="I944" s="53" t="n"/>
      <c r="J944" s="53" t="n"/>
      <c r="K944" s="53" t="n"/>
      <c r="L944" s="53" t="n"/>
      <c r="M944" s="53" t="n"/>
      <c r="N944" s="53">
        <f>IF(AND(UPPER($M944)="VIP",UPPER($J944)&lt;&gt;"NO",$F944&lt;&gt;""),"SI","NO")</f>
        <v/>
      </c>
      <c r="O944" s="53">
        <f>IF(UPPER($J944)="SI","🟢",IF(UPPER($J944)="NO","🔴","🟡"))</f>
        <v/>
      </c>
      <c r="P944" s="53" t="n"/>
    </row>
    <row r="945" ht="18" customHeight="1">
      <c r="A945" s="53">
        <f>IF(COUNTA(C945:K945)=0,"",ROW()-1)</f>
        <v/>
      </c>
      <c r="B945" s="53">
        <f>IF($F945&lt;&gt;"",$A945,"")</f>
        <v/>
      </c>
      <c r="C945" s="53" t="n"/>
      <c r="D945" s="53" t="n"/>
      <c r="E945" s="53">
        <f>IF(UPPER($J945)="NO","",$M945)</f>
        <v/>
      </c>
      <c r="F945" s="53" t="n"/>
      <c r="G945" s="53" t="n"/>
      <c r="H945" s="53" t="n"/>
      <c r="I945" s="53" t="n"/>
      <c r="J945" s="53" t="n"/>
      <c r="K945" s="53" t="n"/>
      <c r="L945" s="53" t="n"/>
      <c r="M945" s="53" t="n"/>
      <c r="N945" s="53">
        <f>IF(AND(UPPER($M945)="VIP",UPPER($J945)&lt;&gt;"NO",$F945&lt;&gt;""),"SI","NO")</f>
        <v/>
      </c>
      <c r="O945" s="53">
        <f>IF(UPPER($J945)="SI","🟢",IF(UPPER($J945)="NO","🔴","🟡"))</f>
        <v/>
      </c>
      <c r="P945" s="53" t="n"/>
    </row>
    <row r="946" ht="18" customHeight="1">
      <c r="A946" s="53">
        <f>IF(COUNTA(C946:K946)=0,"",ROW()-1)</f>
        <v/>
      </c>
      <c r="B946" s="53">
        <f>IF($F946&lt;&gt;"",$A946,"")</f>
        <v/>
      </c>
      <c r="C946" s="53" t="n"/>
      <c r="D946" s="53" t="n"/>
      <c r="E946" s="53">
        <f>IF(UPPER($J946)="NO","",$M946)</f>
        <v/>
      </c>
      <c r="F946" s="53" t="n"/>
      <c r="G946" s="53" t="n"/>
      <c r="H946" s="53" t="n"/>
      <c r="I946" s="53" t="n"/>
      <c r="J946" s="53" t="n"/>
      <c r="K946" s="53" t="n"/>
      <c r="L946" s="53" t="n"/>
      <c r="M946" s="53" t="n"/>
      <c r="N946" s="53">
        <f>IF(AND(UPPER($M946)="VIP",UPPER($J946)&lt;&gt;"NO",$F946&lt;&gt;""),"SI","NO")</f>
        <v/>
      </c>
      <c r="O946" s="53">
        <f>IF(UPPER($J946)="SI","🟢",IF(UPPER($J946)="NO","🔴","🟡"))</f>
        <v/>
      </c>
      <c r="P946" s="53" t="n"/>
    </row>
    <row r="947" ht="18" customHeight="1">
      <c r="A947" s="53">
        <f>IF(COUNTA(C947:K947)=0,"",ROW()-1)</f>
        <v/>
      </c>
      <c r="B947" s="53">
        <f>IF($F947&lt;&gt;"",$A947,"")</f>
        <v/>
      </c>
      <c r="C947" s="53" t="n"/>
      <c r="D947" s="53" t="n"/>
      <c r="E947" s="53">
        <f>IF(UPPER($J947)="NO","",$M947)</f>
        <v/>
      </c>
      <c r="F947" s="53" t="n"/>
      <c r="G947" s="53" t="n"/>
      <c r="H947" s="53" t="n"/>
      <c r="I947" s="53" t="n"/>
      <c r="J947" s="53" t="n"/>
      <c r="K947" s="53" t="n"/>
      <c r="L947" s="53" t="n"/>
      <c r="M947" s="53" t="n"/>
      <c r="N947" s="53">
        <f>IF(AND(UPPER($M947)="VIP",UPPER($J947)&lt;&gt;"NO",$F947&lt;&gt;""),"SI","NO")</f>
        <v/>
      </c>
      <c r="O947" s="53">
        <f>IF(UPPER($J947)="SI","🟢",IF(UPPER($J947)="NO","🔴","🟡"))</f>
        <v/>
      </c>
      <c r="P947" s="53" t="n"/>
    </row>
    <row r="948" ht="18" customHeight="1">
      <c r="A948" s="53">
        <f>IF(COUNTA(C948:K948)=0,"",ROW()-1)</f>
        <v/>
      </c>
      <c r="B948" s="53">
        <f>IF($F948&lt;&gt;"",$A948,"")</f>
        <v/>
      </c>
      <c r="C948" s="53" t="n"/>
      <c r="D948" s="53" t="n"/>
      <c r="E948" s="53">
        <f>IF(UPPER($J948)="NO","",$M948)</f>
        <v/>
      </c>
      <c r="F948" s="53" t="n"/>
      <c r="G948" s="53" t="n"/>
      <c r="H948" s="53" t="n"/>
      <c r="I948" s="53" t="n"/>
      <c r="J948" s="53" t="n"/>
      <c r="K948" s="53" t="n"/>
      <c r="L948" s="53" t="n"/>
      <c r="M948" s="53" t="n"/>
      <c r="N948" s="53">
        <f>IF(AND(UPPER($M948)="VIP",UPPER($J948)&lt;&gt;"NO",$F948&lt;&gt;""),"SI","NO")</f>
        <v/>
      </c>
      <c r="O948" s="53">
        <f>IF(UPPER($J948)="SI","🟢",IF(UPPER($J948)="NO","🔴","🟡"))</f>
        <v/>
      </c>
      <c r="P948" s="53" t="n"/>
    </row>
    <row r="949" ht="18" customHeight="1">
      <c r="A949" s="53">
        <f>IF(COUNTA(C949:K949)=0,"",ROW()-1)</f>
        <v/>
      </c>
      <c r="B949" s="53">
        <f>IF($F949&lt;&gt;"",$A949,"")</f>
        <v/>
      </c>
      <c r="C949" s="53" t="n"/>
      <c r="D949" s="53" t="n"/>
      <c r="E949" s="53">
        <f>IF(UPPER($J949)="NO","",$M949)</f>
        <v/>
      </c>
      <c r="F949" s="53" t="n"/>
      <c r="G949" s="53" t="n"/>
      <c r="H949" s="53" t="n"/>
      <c r="I949" s="53" t="n"/>
      <c r="J949" s="53" t="n"/>
      <c r="K949" s="53" t="n"/>
      <c r="L949" s="53" t="n"/>
      <c r="M949" s="53" t="n"/>
      <c r="N949" s="53">
        <f>IF(AND(UPPER($M949)="VIP",UPPER($J949)&lt;&gt;"NO",$F949&lt;&gt;""),"SI","NO")</f>
        <v/>
      </c>
      <c r="O949" s="53">
        <f>IF(UPPER($J949)="SI","🟢",IF(UPPER($J949)="NO","🔴","🟡"))</f>
        <v/>
      </c>
      <c r="P949" s="53" t="n"/>
    </row>
    <row r="950" ht="18" customHeight="1">
      <c r="A950" s="53">
        <f>IF(COUNTA(C950:K950)=0,"",ROW()-1)</f>
        <v/>
      </c>
      <c r="B950" s="53">
        <f>IF($F950&lt;&gt;"",$A950,"")</f>
        <v/>
      </c>
      <c r="C950" s="53" t="n"/>
      <c r="D950" s="53" t="n"/>
      <c r="E950" s="53">
        <f>IF(UPPER($J950)="NO","",$M950)</f>
        <v/>
      </c>
      <c r="F950" s="53" t="n"/>
      <c r="G950" s="53" t="n"/>
      <c r="H950" s="53" t="n"/>
      <c r="I950" s="53" t="n"/>
      <c r="J950" s="53" t="n"/>
      <c r="K950" s="53" t="n"/>
      <c r="L950" s="53" t="n"/>
      <c r="M950" s="53" t="n"/>
      <c r="N950" s="53">
        <f>IF(AND(UPPER($M950)="VIP",UPPER($J950)&lt;&gt;"NO",$F950&lt;&gt;""),"SI","NO")</f>
        <v/>
      </c>
      <c r="O950" s="53">
        <f>IF(UPPER($J950)="SI","🟢",IF(UPPER($J950)="NO","🔴","🟡"))</f>
        <v/>
      </c>
      <c r="P950" s="53" t="n"/>
    </row>
    <row r="951" ht="18" customHeight="1">
      <c r="A951" s="53">
        <f>IF(COUNTA(C951:K951)=0,"",ROW()-1)</f>
        <v/>
      </c>
      <c r="B951" s="53">
        <f>IF($F951&lt;&gt;"",$A951,"")</f>
        <v/>
      </c>
      <c r="C951" s="53" t="n"/>
      <c r="D951" s="53" t="n"/>
      <c r="E951" s="53">
        <f>IF(UPPER($J951)="NO","",$M951)</f>
        <v/>
      </c>
      <c r="F951" s="53" t="n"/>
      <c r="G951" s="53" t="n"/>
      <c r="H951" s="53" t="n"/>
      <c r="I951" s="53" t="n"/>
      <c r="J951" s="53" t="n"/>
      <c r="K951" s="53" t="n"/>
      <c r="L951" s="53" t="n"/>
      <c r="M951" s="53" t="n"/>
      <c r="N951" s="53">
        <f>IF(AND(UPPER($M951)="VIP",UPPER($J951)&lt;&gt;"NO",$F951&lt;&gt;""),"SI","NO")</f>
        <v/>
      </c>
      <c r="O951" s="53">
        <f>IF(UPPER($J951)="SI","🟢",IF(UPPER($J951)="NO","🔴","🟡"))</f>
        <v/>
      </c>
      <c r="P951" s="53" t="n"/>
    </row>
    <row r="952" ht="18" customHeight="1">
      <c r="A952" s="53">
        <f>IF(COUNTA(C952:K952)=0,"",ROW()-1)</f>
        <v/>
      </c>
      <c r="B952" s="53">
        <f>IF($F952&lt;&gt;"",$A952,"")</f>
        <v/>
      </c>
      <c r="C952" s="53" t="n"/>
      <c r="D952" s="53" t="n"/>
      <c r="E952" s="53">
        <f>IF(UPPER($J952)="NO","",$M952)</f>
        <v/>
      </c>
      <c r="F952" s="53" t="n"/>
      <c r="G952" s="53" t="n"/>
      <c r="H952" s="53" t="n"/>
      <c r="I952" s="53" t="n"/>
      <c r="J952" s="53" t="n"/>
      <c r="K952" s="53" t="n"/>
      <c r="L952" s="53" t="n"/>
      <c r="M952" s="53" t="n"/>
      <c r="N952" s="53">
        <f>IF(AND(UPPER($M952)="VIP",UPPER($J952)&lt;&gt;"NO",$F952&lt;&gt;""),"SI","NO")</f>
        <v/>
      </c>
      <c r="O952" s="53">
        <f>IF(UPPER($J952)="SI","🟢",IF(UPPER($J952)="NO","🔴","🟡"))</f>
        <v/>
      </c>
      <c r="P952" s="53" t="n"/>
    </row>
    <row r="953" ht="18" customHeight="1">
      <c r="A953" s="53">
        <f>IF(COUNTA(C953:K953)=0,"",ROW()-1)</f>
        <v/>
      </c>
      <c r="B953" s="53">
        <f>IF($F953&lt;&gt;"",$A953,"")</f>
        <v/>
      </c>
      <c r="C953" s="53" t="n"/>
      <c r="D953" s="53" t="n"/>
      <c r="E953" s="53">
        <f>IF(UPPER($J953)="NO","",$M953)</f>
        <v/>
      </c>
      <c r="F953" s="53" t="n"/>
      <c r="G953" s="53" t="n"/>
      <c r="H953" s="53" t="n"/>
      <c r="I953" s="53" t="n"/>
      <c r="J953" s="53" t="n"/>
      <c r="K953" s="53" t="n"/>
      <c r="L953" s="53" t="n"/>
      <c r="M953" s="53" t="n"/>
      <c r="N953" s="53">
        <f>IF(AND(UPPER($M953)="VIP",UPPER($J953)&lt;&gt;"NO",$F953&lt;&gt;""),"SI","NO")</f>
        <v/>
      </c>
      <c r="O953" s="53">
        <f>IF(UPPER($J953)="SI","🟢",IF(UPPER($J953)="NO","🔴","🟡"))</f>
        <v/>
      </c>
      <c r="P953" s="53" t="n"/>
    </row>
    <row r="954" ht="18" customHeight="1">
      <c r="A954" s="53">
        <f>IF(COUNTA(C954:K954)=0,"",ROW()-1)</f>
        <v/>
      </c>
      <c r="B954" s="53">
        <f>IF($F954&lt;&gt;"",$A954,"")</f>
        <v/>
      </c>
      <c r="C954" s="53" t="n"/>
      <c r="D954" s="53" t="n"/>
      <c r="E954" s="53">
        <f>IF(UPPER($J954)="NO","",$M954)</f>
        <v/>
      </c>
      <c r="F954" s="53" t="n"/>
      <c r="G954" s="53" t="n"/>
      <c r="H954" s="53" t="n"/>
      <c r="I954" s="53" t="n"/>
      <c r="J954" s="53" t="n"/>
      <c r="K954" s="53" t="n"/>
      <c r="L954" s="53" t="n"/>
      <c r="M954" s="53" t="n"/>
      <c r="N954" s="53">
        <f>IF(AND(UPPER($M954)="VIP",UPPER($J954)&lt;&gt;"NO",$F954&lt;&gt;""),"SI","NO")</f>
        <v/>
      </c>
      <c r="O954" s="53">
        <f>IF(UPPER($J954)="SI","🟢",IF(UPPER($J954)="NO","🔴","🟡"))</f>
        <v/>
      </c>
      <c r="P954" s="53" t="n"/>
    </row>
    <row r="955" ht="18" customHeight="1">
      <c r="A955" s="53">
        <f>IF(COUNTA(C955:K955)=0,"",ROW()-1)</f>
        <v/>
      </c>
      <c r="B955" s="53">
        <f>IF($F955&lt;&gt;"",$A955,"")</f>
        <v/>
      </c>
      <c r="C955" s="53" t="n"/>
      <c r="D955" s="53" t="n"/>
      <c r="E955" s="53">
        <f>IF(UPPER($J955)="NO","",$M955)</f>
        <v/>
      </c>
      <c r="F955" s="53" t="n"/>
      <c r="G955" s="53" t="n"/>
      <c r="H955" s="53" t="n"/>
      <c r="I955" s="53" t="n"/>
      <c r="J955" s="53" t="n"/>
      <c r="K955" s="53" t="n"/>
      <c r="L955" s="53" t="n"/>
      <c r="M955" s="53" t="n"/>
      <c r="N955" s="53">
        <f>IF(AND(UPPER($M955)="VIP",UPPER($J955)&lt;&gt;"NO",$F955&lt;&gt;""),"SI","NO")</f>
        <v/>
      </c>
      <c r="O955" s="53">
        <f>IF(UPPER($J955)="SI","🟢",IF(UPPER($J955)="NO","🔴","🟡"))</f>
        <v/>
      </c>
      <c r="P955" s="53" t="n"/>
    </row>
    <row r="956" ht="18" customHeight="1">
      <c r="A956" s="53">
        <f>IF(COUNTA(C956:K956)=0,"",ROW()-1)</f>
        <v/>
      </c>
      <c r="B956" s="53">
        <f>IF($F956&lt;&gt;"",$A956,"")</f>
        <v/>
      </c>
      <c r="C956" s="53" t="n"/>
      <c r="D956" s="53" t="n"/>
      <c r="E956" s="53">
        <f>IF(UPPER($J956)="NO","",$M956)</f>
        <v/>
      </c>
      <c r="F956" s="53" t="n"/>
      <c r="G956" s="53" t="n"/>
      <c r="H956" s="53" t="n"/>
      <c r="I956" s="53" t="n"/>
      <c r="J956" s="53" t="n"/>
      <c r="K956" s="53" t="n"/>
      <c r="L956" s="53" t="n"/>
      <c r="M956" s="53" t="n"/>
      <c r="N956" s="53">
        <f>IF(AND(UPPER($M956)="VIP",UPPER($J956)&lt;&gt;"NO",$F956&lt;&gt;""),"SI","NO")</f>
        <v/>
      </c>
      <c r="O956" s="53">
        <f>IF(UPPER($J956)="SI","🟢",IF(UPPER($J956)="NO","🔴","🟡"))</f>
        <v/>
      </c>
      <c r="P956" s="53" t="n"/>
    </row>
    <row r="957" ht="18" customHeight="1">
      <c r="A957" s="53">
        <f>IF(COUNTA(C957:K957)=0,"",ROW()-1)</f>
        <v/>
      </c>
      <c r="B957" s="53">
        <f>IF($F957&lt;&gt;"",$A957,"")</f>
        <v/>
      </c>
      <c r="C957" s="53" t="n"/>
      <c r="D957" s="53" t="n"/>
      <c r="E957" s="53">
        <f>IF(UPPER($J957)="NO","",$M957)</f>
        <v/>
      </c>
      <c r="F957" s="53" t="n"/>
      <c r="G957" s="53" t="n"/>
      <c r="H957" s="53" t="n"/>
      <c r="I957" s="53" t="n"/>
      <c r="J957" s="53" t="n"/>
      <c r="K957" s="53" t="n"/>
      <c r="L957" s="53" t="n"/>
      <c r="M957" s="53" t="n"/>
      <c r="N957" s="53">
        <f>IF(AND(UPPER($M957)="VIP",UPPER($J957)&lt;&gt;"NO",$F957&lt;&gt;""),"SI","NO")</f>
        <v/>
      </c>
      <c r="O957" s="53">
        <f>IF(UPPER($J957)="SI","🟢",IF(UPPER($J957)="NO","🔴","🟡"))</f>
        <v/>
      </c>
      <c r="P957" s="53" t="n"/>
    </row>
    <row r="958" ht="18" customHeight="1">
      <c r="A958" s="53">
        <f>IF(COUNTA(C958:K958)=0,"",ROW()-1)</f>
        <v/>
      </c>
      <c r="B958" s="53">
        <f>IF($F958&lt;&gt;"",$A958,"")</f>
        <v/>
      </c>
      <c r="C958" s="53" t="n"/>
      <c r="D958" s="53" t="n"/>
      <c r="E958" s="53">
        <f>IF(UPPER($J958)="NO","",$M958)</f>
        <v/>
      </c>
      <c r="F958" s="53" t="n"/>
      <c r="G958" s="53" t="n"/>
      <c r="H958" s="53" t="n"/>
      <c r="I958" s="53" t="n"/>
      <c r="J958" s="53" t="n"/>
      <c r="K958" s="53" t="n"/>
      <c r="L958" s="53" t="n"/>
      <c r="M958" s="53" t="n"/>
      <c r="N958" s="53">
        <f>IF(AND(UPPER($M958)="VIP",UPPER($J958)&lt;&gt;"NO",$F958&lt;&gt;""),"SI","NO")</f>
        <v/>
      </c>
      <c r="O958" s="53">
        <f>IF(UPPER($J958)="SI","🟢",IF(UPPER($J958)="NO","🔴","🟡"))</f>
        <v/>
      </c>
      <c r="P958" s="53" t="n"/>
    </row>
    <row r="959" ht="18" customHeight="1">
      <c r="A959" s="53">
        <f>IF(COUNTA(C959:K959)=0,"",ROW()-1)</f>
        <v/>
      </c>
      <c r="B959" s="53">
        <f>IF($F959&lt;&gt;"",$A959,"")</f>
        <v/>
      </c>
      <c r="C959" s="53" t="n"/>
      <c r="D959" s="53" t="n"/>
      <c r="E959" s="53">
        <f>IF(UPPER($J959)="NO","",$M959)</f>
        <v/>
      </c>
      <c r="F959" s="53" t="n"/>
      <c r="G959" s="53" t="n"/>
      <c r="H959" s="53" t="n"/>
      <c r="I959" s="53" t="n"/>
      <c r="J959" s="53" t="n"/>
      <c r="K959" s="53" t="n"/>
      <c r="L959" s="53" t="n"/>
      <c r="M959" s="53" t="n"/>
      <c r="N959" s="53">
        <f>IF(AND(UPPER($M959)="VIP",UPPER($J959)&lt;&gt;"NO",$F959&lt;&gt;""),"SI","NO")</f>
        <v/>
      </c>
      <c r="O959" s="53">
        <f>IF(UPPER($J959)="SI","🟢",IF(UPPER($J959)="NO","🔴","🟡"))</f>
        <v/>
      </c>
      <c r="P959" s="53" t="n"/>
    </row>
    <row r="960" ht="18" customHeight="1">
      <c r="A960" s="53">
        <f>IF(COUNTA(C960:K960)=0,"",ROW()-1)</f>
        <v/>
      </c>
      <c r="B960" s="53">
        <f>IF($F960&lt;&gt;"",$A960,"")</f>
        <v/>
      </c>
      <c r="C960" s="53" t="n"/>
      <c r="D960" s="53" t="n"/>
      <c r="E960" s="53">
        <f>IF(UPPER($J960)="NO","",$M960)</f>
        <v/>
      </c>
      <c r="F960" s="53" t="n"/>
      <c r="G960" s="53" t="n"/>
      <c r="H960" s="53" t="n"/>
      <c r="I960" s="53" t="n"/>
      <c r="J960" s="53" t="n"/>
      <c r="K960" s="53" t="n"/>
      <c r="L960" s="53" t="n"/>
      <c r="M960" s="53" t="n"/>
      <c r="N960" s="53">
        <f>IF(AND(UPPER($M960)="VIP",UPPER($J960)&lt;&gt;"NO",$F960&lt;&gt;""),"SI","NO")</f>
        <v/>
      </c>
      <c r="O960" s="53">
        <f>IF(UPPER($J960)="SI","🟢",IF(UPPER($J960)="NO","🔴","🟡"))</f>
        <v/>
      </c>
      <c r="P960" s="53" t="n"/>
    </row>
    <row r="961" ht="18" customHeight="1">
      <c r="A961" s="53">
        <f>IF(COUNTA(C961:K961)=0,"",ROW()-1)</f>
        <v/>
      </c>
      <c r="B961" s="53">
        <f>IF($F961&lt;&gt;"",$A961,"")</f>
        <v/>
      </c>
      <c r="C961" s="53" t="n"/>
      <c r="D961" s="53" t="n"/>
      <c r="E961" s="53">
        <f>IF(UPPER($J961)="NO","",$M961)</f>
        <v/>
      </c>
      <c r="F961" s="53" t="n"/>
      <c r="G961" s="53" t="n"/>
      <c r="H961" s="53" t="n"/>
      <c r="I961" s="53" t="n"/>
      <c r="J961" s="53" t="n"/>
      <c r="K961" s="53" t="n"/>
      <c r="L961" s="53" t="n"/>
      <c r="M961" s="53" t="n"/>
      <c r="N961" s="53">
        <f>IF(AND(UPPER($M961)="VIP",UPPER($J961)&lt;&gt;"NO",$F961&lt;&gt;""),"SI","NO")</f>
        <v/>
      </c>
      <c r="O961" s="53">
        <f>IF(UPPER($J961)="SI","🟢",IF(UPPER($J961)="NO","🔴","🟡"))</f>
        <v/>
      </c>
      <c r="P961" s="53" t="n"/>
    </row>
    <row r="962" ht="18" customHeight="1">
      <c r="A962" s="53">
        <f>IF(COUNTA(C962:K962)=0,"",ROW()-1)</f>
        <v/>
      </c>
      <c r="B962" s="53">
        <f>IF($F962&lt;&gt;"",$A962,"")</f>
        <v/>
      </c>
      <c r="C962" s="53" t="n"/>
      <c r="D962" s="53" t="n"/>
      <c r="E962" s="53">
        <f>IF(UPPER($J962)="NO","",$M962)</f>
        <v/>
      </c>
      <c r="F962" s="53" t="n"/>
      <c r="G962" s="53" t="n"/>
      <c r="H962" s="53" t="n"/>
      <c r="I962" s="53" t="n"/>
      <c r="J962" s="53" t="n"/>
      <c r="K962" s="53" t="n"/>
      <c r="L962" s="53" t="n"/>
      <c r="M962" s="53" t="n"/>
      <c r="N962" s="53">
        <f>IF(AND(UPPER($M962)="VIP",UPPER($J962)&lt;&gt;"NO",$F962&lt;&gt;""),"SI","NO")</f>
        <v/>
      </c>
      <c r="O962" s="53">
        <f>IF(UPPER($J962)="SI","🟢",IF(UPPER($J962)="NO","🔴","🟡"))</f>
        <v/>
      </c>
      <c r="P962" s="53" t="n"/>
    </row>
    <row r="963" ht="18" customHeight="1">
      <c r="A963" s="53">
        <f>IF(COUNTA(C963:K963)=0,"",ROW()-1)</f>
        <v/>
      </c>
      <c r="B963" s="53">
        <f>IF($F963&lt;&gt;"",$A963,"")</f>
        <v/>
      </c>
      <c r="C963" s="53" t="n"/>
      <c r="D963" s="53" t="n"/>
      <c r="E963" s="53">
        <f>IF(UPPER($J963)="NO","",$M963)</f>
        <v/>
      </c>
      <c r="F963" s="53" t="n"/>
      <c r="G963" s="53" t="n"/>
      <c r="H963" s="53" t="n"/>
      <c r="I963" s="53" t="n"/>
      <c r="J963" s="53" t="n"/>
      <c r="K963" s="53" t="n"/>
      <c r="L963" s="53" t="n"/>
      <c r="M963" s="53" t="n"/>
      <c r="N963" s="53">
        <f>IF(AND(UPPER($M963)="VIP",UPPER($J963)&lt;&gt;"NO",$F963&lt;&gt;""),"SI","NO")</f>
        <v/>
      </c>
      <c r="O963" s="53">
        <f>IF(UPPER($J963)="SI","🟢",IF(UPPER($J963)="NO","🔴","🟡"))</f>
        <v/>
      </c>
      <c r="P963" s="53" t="n"/>
    </row>
    <row r="964" ht="18" customHeight="1">
      <c r="A964" s="53">
        <f>IF(COUNTA(C964:K964)=0,"",ROW()-1)</f>
        <v/>
      </c>
      <c r="B964" s="53">
        <f>IF($F964&lt;&gt;"",$A964,"")</f>
        <v/>
      </c>
      <c r="C964" s="53" t="n"/>
      <c r="D964" s="53" t="n"/>
      <c r="E964" s="53">
        <f>IF(UPPER($J964)="NO","",$M964)</f>
        <v/>
      </c>
      <c r="F964" s="53" t="n"/>
      <c r="G964" s="53" t="n"/>
      <c r="H964" s="53" t="n"/>
      <c r="I964" s="53" t="n"/>
      <c r="J964" s="53" t="n"/>
      <c r="K964" s="53" t="n"/>
      <c r="L964" s="53" t="n"/>
      <c r="M964" s="53" t="n"/>
      <c r="N964" s="53">
        <f>IF(AND(UPPER($M964)="VIP",UPPER($J964)&lt;&gt;"NO",$F964&lt;&gt;""),"SI","NO")</f>
        <v/>
      </c>
      <c r="O964" s="53">
        <f>IF(UPPER($J964)="SI","🟢",IF(UPPER($J964)="NO","🔴","🟡"))</f>
        <v/>
      </c>
      <c r="P964" s="53" t="n"/>
    </row>
    <row r="965" ht="18" customHeight="1">
      <c r="A965" s="53">
        <f>IF(COUNTA(C965:K965)=0,"",ROW()-1)</f>
        <v/>
      </c>
      <c r="B965" s="53">
        <f>IF($F965&lt;&gt;"",$A965,"")</f>
        <v/>
      </c>
      <c r="C965" s="53" t="n"/>
      <c r="D965" s="53" t="n"/>
      <c r="E965" s="53">
        <f>IF(UPPER($J965)="NO","",$M965)</f>
        <v/>
      </c>
      <c r="F965" s="53" t="n"/>
      <c r="G965" s="53" t="n"/>
      <c r="H965" s="53" t="n"/>
      <c r="I965" s="53" t="n"/>
      <c r="J965" s="53" t="n"/>
      <c r="K965" s="53" t="n"/>
      <c r="L965" s="53" t="n"/>
      <c r="M965" s="53" t="n"/>
      <c r="N965" s="53">
        <f>IF(AND(UPPER($M965)="VIP",UPPER($J965)&lt;&gt;"NO",$F965&lt;&gt;""),"SI","NO")</f>
        <v/>
      </c>
      <c r="O965" s="53">
        <f>IF(UPPER($J965)="SI","🟢",IF(UPPER($J965)="NO","🔴","🟡"))</f>
        <v/>
      </c>
      <c r="P965" s="53" t="n"/>
    </row>
    <row r="966" ht="18" customHeight="1">
      <c r="A966" s="53">
        <f>IF(COUNTA(C966:K966)=0,"",ROW()-1)</f>
        <v/>
      </c>
      <c r="B966" s="53">
        <f>IF($F966&lt;&gt;"",$A966,"")</f>
        <v/>
      </c>
      <c r="C966" s="53" t="n"/>
      <c r="D966" s="53" t="n"/>
      <c r="E966" s="53">
        <f>IF(UPPER($J966)="NO","",$M966)</f>
        <v/>
      </c>
      <c r="F966" s="53" t="n"/>
      <c r="G966" s="53" t="n"/>
      <c r="H966" s="53" t="n"/>
      <c r="I966" s="53" t="n"/>
      <c r="J966" s="53" t="n"/>
      <c r="K966" s="53" t="n"/>
      <c r="L966" s="53" t="n"/>
      <c r="M966" s="53" t="n"/>
      <c r="N966" s="53">
        <f>IF(AND(UPPER($M966)="VIP",UPPER($J966)&lt;&gt;"NO",$F966&lt;&gt;""),"SI","NO")</f>
        <v/>
      </c>
      <c r="O966" s="53">
        <f>IF(UPPER($J966)="SI","🟢",IF(UPPER($J966)="NO","🔴","🟡"))</f>
        <v/>
      </c>
      <c r="P966" s="53" t="n"/>
    </row>
    <row r="967" ht="18" customHeight="1">
      <c r="A967" s="53">
        <f>IF(COUNTA(C967:K967)=0,"",ROW()-1)</f>
        <v/>
      </c>
      <c r="B967" s="53">
        <f>IF($F967&lt;&gt;"",$A967,"")</f>
        <v/>
      </c>
      <c r="C967" s="53" t="n"/>
      <c r="D967" s="53" t="n"/>
      <c r="E967" s="53">
        <f>IF(UPPER($J967)="NO","",$M967)</f>
        <v/>
      </c>
      <c r="F967" s="53" t="n"/>
      <c r="G967" s="53" t="n"/>
      <c r="H967" s="53" t="n"/>
      <c r="I967" s="53" t="n"/>
      <c r="J967" s="53" t="n"/>
      <c r="K967" s="53" t="n"/>
      <c r="L967" s="53" t="n"/>
      <c r="M967" s="53" t="n"/>
      <c r="N967" s="53">
        <f>IF(AND(UPPER($M967)="VIP",UPPER($J967)&lt;&gt;"NO",$F967&lt;&gt;""),"SI","NO")</f>
        <v/>
      </c>
      <c r="O967" s="53">
        <f>IF(UPPER($J967)="SI","🟢",IF(UPPER($J967)="NO","🔴","🟡"))</f>
        <v/>
      </c>
      <c r="P967" s="53" t="n"/>
    </row>
    <row r="968" ht="18" customHeight="1">
      <c r="A968" s="53">
        <f>IF(COUNTA(C968:K968)=0,"",ROW()-1)</f>
        <v/>
      </c>
      <c r="B968" s="53">
        <f>IF($F968&lt;&gt;"",$A968,"")</f>
        <v/>
      </c>
      <c r="C968" s="53" t="n"/>
      <c r="D968" s="53" t="n"/>
      <c r="E968" s="53">
        <f>IF(UPPER($J968)="NO","",$M968)</f>
        <v/>
      </c>
      <c r="F968" s="53" t="n"/>
      <c r="G968" s="53" t="n"/>
      <c r="H968" s="53" t="n"/>
      <c r="I968" s="53" t="n"/>
      <c r="J968" s="53" t="n"/>
      <c r="K968" s="53" t="n"/>
      <c r="L968" s="53" t="n"/>
      <c r="M968" s="53" t="n"/>
      <c r="N968" s="53">
        <f>IF(AND(UPPER($M968)="VIP",UPPER($J968)&lt;&gt;"NO",$F968&lt;&gt;""),"SI","NO")</f>
        <v/>
      </c>
      <c r="O968" s="53">
        <f>IF(UPPER($J968)="SI","🟢",IF(UPPER($J968)="NO","🔴","🟡"))</f>
        <v/>
      </c>
      <c r="P968" s="53" t="n"/>
    </row>
    <row r="969" ht="18" customHeight="1">
      <c r="A969" s="53">
        <f>IF(COUNTA(C969:K969)=0,"",ROW()-1)</f>
        <v/>
      </c>
      <c r="B969" s="53">
        <f>IF($F969&lt;&gt;"",$A969,"")</f>
        <v/>
      </c>
      <c r="C969" s="53" t="n"/>
      <c r="D969" s="53" t="n"/>
      <c r="E969" s="53">
        <f>IF(UPPER($J969)="NO","",$M969)</f>
        <v/>
      </c>
      <c r="F969" s="53" t="n"/>
      <c r="G969" s="53" t="n"/>
      <c r="H969" s="53" t="n"/>
      <c r="I969" s="53" t="n"/>
      <c r="J969" s="53" t="n"/>
      <c r="K969" s="53" t="n"/>
      <c r="L969" s="53" t="n"/>
      <c r="M969" s="53" t="n"/>
      <c r="N969" s="53">
        <f>IF(AND(UPPER($M969)="VIP",UPPER($J969)&lt;&gt;"NO",$F969&lt;&gt;""),"SI","NO")</f>
        <v/>
      </c>
      <c r="O969" s="53">
        <f>IF(UPPER($J969)="SI","🟢",IF(UPPER($J969)="NO","🔴","🟡"))</f>
        <v/>
      </c>
      <c r="P969" s="53" t="n"/>
    </row>
    <row r="970" ht="18" customHeight="1">
      <c r="A970" s="53">
        <f>IF(COUNTA(C970:K970)=0,"",ROW()-1)</f>
        <v/>
      </c>
      <c r="B970" s="53">
        <f>IF($F970&lt;&gt;"",$A970,"")</f>
        <v/>
      </c>
      <c r="C970" s="53" t="n"/>
      <c r="D970" s="53" t="n"/>
      <c r="E970" s="53">
        <f>IF(UPPER($J970)="NO","",$M970)</f>
        <v/>
      </c>
      <c r="F970" s="53" t="n"/>
      <c r="G970" s="53" t="n"/>
      <c r="H970" s="53" t="n"/>
      <c r="I970" s="53" t="n"/>
      <c r="J970" s="53" t="n"/>
      <c r="K970" s="53" t="n"/>
      <c r="L970" s="53" t="n"/>
      <c r="M970" s="53" t="n"/>
      <c r="N970" s="53">
        <f>IF(AND(UPPER($M970)="VIP",UPPER($J970)&lt;&gt;"NO",$F970&lt;&gt;""),"SI","NO")</f>
        <v/>
      </c>
      <c r="O970" s="53">
        <f>IF(UPPER($J970)="SI","🟢",IF(UPPER($J970)="NO","🔴","🟡"))</f>
        <v/>
      </c>
      <c r="P970" s="53" t="n"/>
    </row>
    <row r="971" ht="18" customHeight="1">
      <c r="A971" s="53">
        <f>IF(COUNTA(C971:K971)=0,"",ROW()-1)</f>
        <v/>
      </c>
      <c r="B971" s="53">
        <f>IF($F971&lt;&gt;"",$A971,"")</f>
        <v/>
      </c>
      <c r="C971" s="53" t="n"/>
      <c r="D971" s="53" t="n"/>
      <c r="E971" s="53">
        <f>IF(UPPER($J971)="NO","",$M971)</f>
        <v/>
      </c>
      <c r="F971" s="53" t="n"/>
      <c r="G971" s="53" t="n"/>
      <c r="H971" s="53" t="n"/>
      <c r="I971" s="53" t="n"/>
      <c r="J971" s="53" t="n"/>
      <c r="K971" s="53" t="n"/>
      <c r="L971" s="53" t="n"/>
      <c r="M971" s="53" t="n"/>
      <c r="N971" s="53">
        <f>IF(AND(UPPER($M971)="VIP",UPPER($J971)&lt;&gt;"NO",$F971&lt;&gt;""),"SI","NO")</f>
        <v/>
      </c>
      <c r="O971" s="53">
        <f>IF(UPPER($J971)="SI","🟢",IF(UPPER($J971)="NO","🔴","🟡"))</f>
        <v/>
      </c>
      <c r="P971" s="53" t="n"/>
    </row>
    <row r="972" ht="18" customHeight="1">
      <c r="A972" s="53">
        <f>IF(COUNTA(C972:K972)=0,"",ROW()-1)</f>
        <v/>
      </c>
      <c r="B972" s="53">
        <f>IF($F972&lt;&gt;"",$A972,"")</f>
        <v/>
      </c>
      <c r="C972" s="53" t="n"/>
      <c r="D972" s="53" t="n"/>
      <c r="E972" s="53">
        <f>IF(UPPER($J972)="NO","",$M972)</f>
        <v/>
      </c>
      <c r="F972" s="53" t="n"/>
      <c r="G972" s="53" t="n"/>
      <c r="H972" s="53" t="n"/>
      <c r="I972" s="53" t="n"/>
      <c r="J972" s="53" t="n"/>
      <c r="K972" s="53" t="n"/>
      <c r="L972" s="53" t="n"/>
      <c r="M972" s="53" t="n"/>
      <c r="N972" s="53">
        <f>IF(AND(UPPER($M972)="VIP",UPPER($J972)&lt;&gt;"NO",$F972&lt;&gt;""),"SI","NO")</f>
        <v/>
      </c>
      <c r="O972" s="53">
        <f>IF(UPPER($J972)="SI","🟢",IF(UPPER($J972)="NO","🔴","🟡"))</f>
        <v/>
      </c>
      <c r="P972" s="53" t="n"/>
    </row>
    <row r="973" ht="18" customHeight="1">
      <c r="A973" s="53">
        <f>IF(COUNTA(C973:K973)=0,"",ROW()-1)</f>
        <v/>
      </c>
      <c r="B973" s="53">
        <f>IF($F973&lt;&gt;"",$A973,"")</f>
        <v/>
      </c>
      <c r="C973" s="53" t="n"/>
      <c r="D973" s="53" t="n"/>
      <c r="E973" s="53">
        <f>IF(UPPER($J973)="NO","",$M973)</f>
        <v/>
      </c>
      <c r="F973" s="53" t="n"/>
      <c r="G973" s="53" t="n"/>
      <c r="H973" s="53" t="n"/>
      <c r="I973" s="53" t="n"/>
      <c r="J973" s="53" t="n"/>
      <c r="K973" s="53" t="n"/>
      <c r="L973" s="53" t="n"/>
      <c r="M973" s="53" t="n"/>
      <c r="N973" s="53">
        <f>IF(AND(UPPER($M973)="VIP",UPPER($J973)&lt;&gt;"NO",$F973&lt;&gt;""),"SI","NO")</f>
        <v/>
      </c>
      <c r="O973" s="53">
        <f>IF(UPPER($J973)="SI","🟢",IF(UPPER($J973)="NO","🔴","🟡"))</f>
        <v/>
      </c>
      <c r="P973" s="53" t="n"/>
    </row>
    <row r="974" ht="18" customHeight="1">
      <c r="A974" s="53">
        <f>IF(COUNTA(C974:K974)=0,"",ROW()-1)</f>
        <v/>
      </c>
      <c r="B974" s="53">
        <f>IF($F974&lt;&gt;"",$A974,"")</f>
        <v/>
      </c>
      <c r="C974" s="53" t="n"/>
      <c r="D974" s="53" t="n"/>
      <c r="E974" s="53">
        <f>IF(UPPER($J974)="NO","",$M974)</f>
        <v/>
      </c>
      <c r="F974" s="53" t="n"/>
      <c r="G974" s="53" t="n"/>
      <c r="H974" s="53" t="n"/>
      <c r="I974" s="53" t="n"/>
      <c r="J974" s="53" t="n"/>
      <c r="K974" s="53" t="n"/>
      <c r="L974" s="53" t="n"/>
      <c r="M974" s="53" t="n"/>
      <c r="N974" s="53">
        <f>IF(AND(UPPER($M974)="VIP",UPPER($J974)&lt;&gt;"NO",$F974&lt;&gt;""),"SI","NO")</f>
        <v/>
      </c>
      <c r="O974" s="53">
        <f>IF(UPPER($J974)="SI","🟢",IF(UPPER($J974)="NO","🔴","🟡"))</f>
        <v/>
      </c>
      <c r="P974" s="53" t="n"/>
    </row>
    <row r="975" ht="18" customHeight="1">
      <c r="A975" s="53">
        <f>IF(COUNTA(C975:K975)=0,"",ROW()-1)</f>
        <v/>
      </c>
      <c r="B975" s="53">
        <f>IF($F975&lt;&gt;"",$A975,"")</f>
        <v/>
      </c>
      <c r="C975" s="53" t="n"/>
      <c r="D975" s="53" t="n"/>
      <c r="E975" s="53">
        <f>IF(UPPER($J975)="NO","",$M975)</f>
        <v/>
      </c>
      <c r="F975" s="53" t="n"/>
      <c r="G975" s="53" t="n"/>
      <c r="H975" s="53" t="n"/>
      <c r="I975" s="53" t="n"/>
      <c r="J975" s="53" t="n"/>
      <c r="K975" s="53" t="n"/>
      <c r="L975" s="53" t="n"/>
      <c r="M975" s="53" t="n"/>
      <c r="N975" s="53">
        <f>IF(AND(UPPER($M975)="VIP",UPPER($J975)&lt;&gt;"NO",$F975&lt;&gt;""),"SI","NO")</f>
        <v/>
      </c>
      <c r="O975" s="53">
        <f>IF(UPPER($J975)="SI","🟢",IF(UPPER($J975)="NO","🔴","🟡"))</f>
        <v/>
      </c>
      <c r="P975" s="53" t="n"/>
    </row>
    <row r="976" ht="18" customHeight="1">
      <c r="A976" s="53">
        <f>IF(COUNTA(C976:K976)=0,"",ROW()-1)</f>
        <v/>
      </c>
      <c r="B976" s="53">
        <f>IF($F976&lt;&gt;"",$A976,"")</f>
        <v/>
      </c>
      <c r="C976" s="53" t="n"/>
      <c r="D976" s="53" t="n"/>
      <c r="E976" s="53">
        <f>IF(UPPER($J976)="NO","",$M976)</f>
        <v/>
      </c>
      <c r="F976" s="53" t="n"/>
      <c r="G976" s="53" t="n"/>
      <c r="H976" s="53" t="n"/>
      <c r="I976" s="53" t="n"/>
      <c r="J976" s="53" t="n"/>
      <c r="K976" s="53" t="n"/>
      <c r="L976" s="53" t="n"/>
      <c r="M976" s="53" t="n"/>
      <c r="N976" s="53">
        <f>IF(AND(UPPER($M976)="VIP",UPPER($J976)&lt;&gt;"NO",$F976&lt;&gt;""),"SI","NO")</f>
        <v/>
      </c>
      <c r="O976" s="53">
        <f>IF(UPPER($J976)="SI","🟢",IF(UPPER($J976)="NO","🔴","🟡"))</f>
        <v/>
      </c>
      <c r="P976" s="53" t="n"/>
    </row>
    <row r="977" ht="18" customHeight="1">
      <c r="A977" s="53">
        <f>IF(COUNTA(C977:K977)=0,"",ROW()-1)</f>
        <v/>
      </c>
      <c r="B977" s="53">
        <f>IF($F977&lt;&gt;"",$A977,"")</f>
        <v/>
      </c>
      <c r="C977" s="53" t="n"/>
      <c r="D977" s="53" t="n"/>
      <c r="E977" s="53">
        <f>IF(UPPER($J977)="NO","",$M977)</f>
        <v/>
      </c>
      <c r="F977" s="53" t="n"/>
      <c r="G977" s="53" t="n"/>
      <c r="H977" s="53" t="n"/>
      <c r="I977" s="53" t="n"/>
      <c r="J977" s="53" t="n"/>
      <c r="K977" s="53" t="n"/>
      <c r="L977" s="53" t="n"/>
      <c r="M977" s="53" t="n"/>
      <c r="N977" s="53">
        <f>IF(AND(UPPER($M977)="VIP",UPPER($J977)&lt;&gt;"NO",$F977&lt;&gt;""),"SI","NO")</f>
        <v/>
      </c>
      <c r="O977" s="53">
        <f>IF(UPPER($J977)="SI","🟢",IF(UPPER($J977)="NO","🔴","🟡"))</f>
        <v/>
      </c>
      <c r="P977" s="53" t="n"/>
    </row>
    <row r="978" ht="18" customHeight="1">
      <c r="A978" s="53">
        <f>IF(COUNTA(C978:K978)=0,"",ROW()-1)</f>
        <v/>
      </c>
      <c r="B978" s="53">
        <f>IF($F978&lt;&gt;"",$A978,"")</f>
        <v/>
      </c>
      <c r="C978" s="53" t="n"/>
      <c r="D978" s="53" t="n"/>
      <c r="E978" s="53">
        <f>IF(UPPER($J978)="NO","",$M978)</f>
        <v/>
      </c>
      <c r="F978" s="53" t="n"/>
      <c r="G978" s="53" t="n"/>
      <c r="H978" s="53" t="n"/>
      <c r="I978" s="53" t="n"/>
      <c r="J978" s="53" t="n"/>
      <c r="K978" s="53" t="n"/>
      <c r="L978" s="53" t="n"/>
      <c r="M978" s="53" t="n"/>
      <c r="N978" s="53">
        <f>IF(AND(UPPER($M978)="VIP",UPPER($J978)&lt;&gt;"NO",$F978&lt;&gt;""),"SI","NO")</f>
        <v/>
      </c>
      <c r="O978" s="53">
        <f>IF(UPPER($J978)="SI","🟢",IF(UPPER($J978)="NO","🔴","🟡"))</f>
        <v/>
      </c>
      <c r="P978" s="53" t="n"/>
    </row>
    <row r="979" ht="18" customHeight="1">
      <c r="A979" s="53">
        <f>IF(COUNTA(C979:K979)=0,"",ROW()-1)</f>
        <v/>
      </c>
      <c r="B979" s="53">
        <f>IF($F979&lt;&gt;"",$A979,"")</f>
        <v/>
      </c>
      <c r="C979" s="53" t="n"/>
      <c r="D979" s="53" t="n"/>
      <c r="E979" s="53">
        <f>IF(UPPER($J979)="NO","",$M979)</f>
        <v/>
      </c>
      <c r="F979" s="53" t="n"/>
      <c r="G979" s="53" t="n"/>
      <c r="H979" s="53" t="n"/>
      <c r="I979" s="53" t="n"/>
      <c r="J979" s="53" t="n"/>
      <c r="K979" s="53" t="n"/>
      <c r="L979" s="53" t="n"/>
      <c r="M979" s="53" t="n"/>
      <c r="N979" s="53">
        <f>IF(AND(UPPER($M979)="VIP",UPPER($J979)&lt;&gt;"NO",$F979&lt;&gt;""),"SI","NO")</f>
        <v/>
      </c>
      <c r="O979" s="53">
        <f>IF(UPPER($J979)="SI","🟢",IF(UPPER($J979)="NO","🔴","🟡"))</f>
        <v/>
      </c>
      <c r="P979" s="53" t="n"/>
    </row>
    <row r="980" ht="18" customHeight="1">
      <c r="A980" s="53">
        <f>IF(COUNTA(C980:K980)=0,"",ROW()-1)</f>
        <v/>
      </c>
      <c r="B980" s="53">
        <f>IF($F980&lt;&gt;"",$A980,"")</f>
        <v/>
      </c>
      <c r="C980" s="53" t="n"/>
      <c r="D980" s="53" t="n"/>
      <c r="E980" s="53">
        <f>IF(UPPER($J980)="NO","",$M980)</f>
        <v/>
      </c>
      <c r="F980" s="53" t="n"/>
      <c r="G980" s="53" t="n"/>
      <c r="H980" s="53" t="n"/>
      <c r="I980" s="53" t="n"/>
      <c r="J980" s="53" t="n"/>
      <c r="K980" s="53" t="n"/>
      <c r="L980" s="53" t="n"/>
      <c r="M980" s="53" t="n"/>
      <c r="N980" s="53">
        <f>IF(AND(UPPER($M980)="VIP",UPPER($J980)&lt;&gt;"NO",$F980&lt;&gt;""),"SI","NO")</f>
        <v/>
      </c>
      <c r="O980" s="53">
        <f>IF(UPPER($J980)="SI","🟢",IF(UPPER($J980)="NO","🔴","🟡"))</f>
        <v/>
      </c>
      <c r="P980" s="53" t="n"/>
    </row>
    <row r="981" ht="18" customHeight="1">
      <c r="A981" s="53">
        <f>IF(COUNTA(C981:K981)=0,"",ROW()-1)</f>
        <v/>
      </c>
      <c r="B981" s="53">
        <f>IF($F981&lt;&gt;"",$A981,"")</f>
        <v/>
      </c>
      <c r="C981" s="53" t="n"/>
      <c r="D981" s="53" t="n"/>
      <c r="E981" s="53">
        <f>IF(UPPER($J981)="NO","",$M981)</f>
        <v/>
      </c>
      <c r="F981" s="53" t="n"/>
      <c r="G981" s="53" t="n"/>
      <c r="H981" s="53" t="n"/>
      <c r="I981" s="53" t="n"/>
      <c r="J981" s="53" t="n"/>
      <c r="K981" s="53" t="n"/>
      <c r="L981" s="53" t="n"/>
      <c r="M981" s="53" t="n"/>
      <c r="N981" s="53">
        <f>IF(AND(UPPER($M981)="VIP",UPPER($J981)&lt;&gt;"NO",$F981&lt;&gt;""),"SI","NO")</f>
        <v/>
      </c>
      <c r="O981" s="53">
        <f>IF(UPPER($J981)="SI","🟢",IF(UPPER($J981)="NO","🔴","🟡"))</f>
        <v/>
      </c>
      <c r="P981" s="53" t="n"/>
    </row>
    <row r="982" ht="18" customHeight="1">
      <c r="A982" s="53">
        <f>IF(COUNTA(C982:K982)=0,"",ROW()-1)</f>
        <v/>
      </c>
      <c r="B982" s="53">
        <f>IF($F982&lt;&gt;"",$A982,"")</f>
        <v/>
      </c>
      <c r="C982" s="53" t="n"/>
      <c r="D982" s="53" t="n"/>
      <c r="E982" s="53">
        <f>IF(UPPER($J982)="NO","",$M982)</f>
        <v/>
      </c>
      <c r="F982" s="53" t="n"/>
      <c r="G982" s="53" t="n"/>
      <c r="H982" s="53" t="n"/>
      <c r="I982" s="53" t="n"/>
      <c r="J982" s="53" t="n"/>
      <c r="K982" s="53" t="n"/>
      <c r="L982" s="53" t="n"/>
      <c r="M982" s="53" t="n"/>
      <c r="N982" s="53">
        <f>IF(AND(UPPER($M982)="VIP",UPPER($J982)&lt;&gt;"NO",$F982&lt;&gt;""),"SI","NO")</f>
        <v/>
      </c>
      <c r="O982" s="53">
        <f>IF(UPPER($J982)="SI","🟢",IF(UPPER($J982)="NO","🔴","🟡"))</f>
        <v/>
      </c>
      <c r="P982" s="53" t="n"/>
    </row>
    <row r="983" ht="18" customHeight="1">
      <c r="A983" s="53">
        <f>IF(COUNTA(C983:K983)=0,"",ROW()-1)</f>
        <v/>
      </c>
      <c r="B983" s="53">
        <f>IF($F983&lt;&gt;"",$A983,"")</f>
        <v/>
      </c>
      <c r="C983" s="53" t="n"/>
      <c r="D983" s="53" t="n"/>
      <c r="E983" s="53">
        <f>IF(UPPER($J983)="NO","",$M983)</f>
        <v/>
      </c>
      <c r="F983" s="53" t="n"/>
      <c r="G983" s="53" t="n"/>
      <c r="H983" s="53" t="n"/>
      <c r="I983" s="53" t="n"/>
      <c r="J983" s="53" t="n"/>
      <c r="K983" s="53" t="n"/>
      <c r="L983" s="53" t="n"/>
      <c r="M983" s="53" t="n"/>
      <c r="N983" s="53">
        <f>IF(AND(UPPER($M983)="VIP",UPPER($J983)&lt;&gt;"NO",$F983&lt;&gt;""),"SI","NO")</f>
        <v/>
      </c>
      <c r="O983" s="53">
        <f>IF(UPPER($J983)="SI","🟢",IF(UPPER($J983)="NO","🔴","🟡"))</f>
        <v/>
      </c>
      <c r="P983" s="53" t="n"/>
    </row>
    <row r="984" ht="18" customHeight="1">
      <c r="A984" s="53">
        <f>IF(COUNTA(C984:K984)=0,"",ROW()-1)</f>
        <v/>
      </c>
      <c r="B984" s="53">
        <f>IF($F984&lt;&gt;"",$A984,"")</f>
        <v/>
      </c>
      <c r="C984" s="53" t="n"/>
      <c r="D984" s="53" t="n"/>
      <c r="E984" s="53">
        <f>IF(UPPER($J984)="NO","",$M984)</f>
        <v/>
      </c>
      <c r="F984" s="53" t="n"/>
      <c r="G984" s="53" t="n"/>
      <c r="H984" s="53" t="n"/>
      <c r="I984" s="53" t="n"/>
      <c r="J984" s="53" t="n"/>
      <c r="K984" s="53" t="n"/>
      <c r="L984" s="53" t="n"/>
      <c r="M984" s="53" t="n"/>
      <c r="N984" s="53">
        <f>IF(AND(UPPER($M984)="VIP",UPPER($J984)&lt;&gt;"NO",$F984&lt;&gt;""),"SI","NO")</f>
        <v/>
      </c>
      <c r="O984" s="53">
        <f>IF(UPPER($J984)="SI","🟢",IF(UPPER($J984)="NO","🔴","🟡"))</f>
        <v/>
      </c>
      <c r="P984" s="53" t="n"/>
    </row>
    <row r="985" ht="18" customHeight="1">
      <c r="A985" s="53">
        <f>IF(COUNTA(C985:K985)=0,"",ROW()-1)</f>
        <v/>
      </c>
      <c r="B985" s="53">
        <f>IF($F985&lt;&gt;"",$A985,"")</f>
        <v/>
      </c>
      <c r="C985" s="53" t="n"/>
      <c r="D985" s="53" t="n"/>
      <c r="E985" s="53">
        <f>IF(UPPER($J985)="NO","",$M985)</f>
        <v/>
      </c>
      <c r="F985" s="53" t="n"/>
      <c r="G985" s="53" t="n"/>
      <c r="H985" s="53" t="n"/>
      <c r="I985" s="53" t="n"/>
      <c r="J985" s="53" t="n"/>
      <c r="K985" s="53" t="n"/>
      <c r="L985" s="53" t="n"/>
      <c r="M985" s="53" t="n"/>
      <c r="N985" s="53">
        <f>IF(AND(UPPER($M985)="VIP",UPPER($J985)&lt;&gt;"NO",$F985&lt;&gt;""),"SI","NO")</f>
        <v/>
      </c>
      <c r="O985" s="53">
        <f>IF(UPPER($J985)="SI","🟢",IF(UPPER($J985)="NO","🔴","🟡"))</f>
        <v/>
      </c>
      <c r="P985" s="53" t="n"/>
    </row>
    <row r="986" ht="18" customHeight="1">
      <c r="A986" s="53">
        <f>IF(COUNTA(C986:K986)=0,"",ROW()-1)</f>
        <v/>
      </c>
      <c r="B986" s="53">
        <f>IF($F986&lt;&gt;"",$A986,"")</f>
        <v/>
      </c>
      <c r="C986" s="53" t="n"/>
      <c r="D986" s="53" t="n"/>
      <c r="E986" s="53">
        <f>IF(UPPER($J986)="NO","",$M986)</f>
        <v/>
      </c>
      <c r="F986" s="53" t="n"/>
      <c r="G986" s="53" t="n"/>
      <c r="H986" s="53" t="n"/>
      <c r="I986" s="53" t="n"/>
      <c r="J986" s="53" t="n"/>
      <c r="K986" s="53" t="n"/>
      <c r="L986" s="53" t="n"/>
      <c r="M986" s="53" t="n"/>
      <c r="N986" s="53">
        <f>IF(AND(UPPER($M986)="VIP",UPPER($J986)&lt;&gt;"NO",$F986&lt;&gt;""),"SI","NO")</f>
        <v/>
      </c>
      <c r="O986" s="53">
        <f>IF(UPPER($J986)="SI","🟢",IF(UPPER($J986)="NO","🔴","🟡"))</f>
        <v/>
      </c>
      <c r="P986" s="53" t="n"/>
    </row>
    <row r="987" ht="18" customHeight="1">
      <c r="A987" s="53">
        <f>IF(COUNTA(C987:K987)=0,"",ROW()-1)</f>
        <v/>
      </c>
      <c r="B987" s="53">
        <f>IF($F987&lt;&gt;"",$A987,"")</f>
        <v/>
      </c>
      <c r="C987" s="53" t="n"/>
      <c r="D987" s="53" t="n"/>
      <c r="E987" s="53">
        <f>IF(UPPER($J987)="NO","",$M987)</f>
        <v/>
      </c>
      <c r="F987" s="53" t="n"/>
      <c r="G987" s="53" t="n"/>
      <c r="H987" s="53" t="n"/>
      <c r="I987" s="53" t="n"/>
      <c r="J987" s="53" t="n"/>
      <c r="K987" s="53" t="n"/>
      <c r="L987" s="53" t="n"/>
      <c r="M987" s="53" t="n"/>
      <c r="N987" s="53">
        <f>IF(AND(UPPER($M987)="VIP",UPPER($J987)&lt;&gt;"NO",$F987&lt;&gt;""),"SI","NO")</f>
        <v/>
      </c>
      <c r="O987" s="53">
        <f>IF(UPPER($J987)="SI","🟢",IF(UPPER($J987)="NO","🔴","🟡"))</f>
        <v/>
      </c>
      <c r="P987" s="53" t="n"/>
    </row>
    <row r="988" ht="18" customHeight="1">
      <c r="A988" s="53">
        <f>IF(COUNTA(C988:K988)=0,"",ROW()-1)</f>
        <v/>
      </c>
      <c r="B988" s="53">
        <f>IF($F988&lt;&gt;"",$A988,"")</f>
        <v/>
      </c>
      <c r="C988" s="53" t="n"/>
      <c r="D988" s="53" t="n"/>
      <c r="E988" s="53">
        <f>IF(UPPER($J988)="NO","",$M988)</f>
        <v/>
      </c>
      <c r="F988" s="53" t="n"/>
      <c r="G988" s="53" t="n"/>
      <c r="H988" s="53" t="n"/>
      <c r="I988" s="53" t="n"/>
      <c r="J988" s="53" t="n"/>
      <c r="K988" s="53" t="n"/>
      <c r="L988" s="53" t="n"/>
      <c r="M988" s="53" t="n"/>
      <c r="N988" s="53">
        <f>IF(AND(UPPER($M988)="VIP",UPPER($J988)&lt;&gt;"NO",$F988&lt;&gt;""),"SI","NO")</f>
        <v/>
      </c>
      <c r="O988" s="53">
        <f>IF(UPPER($J988)="SI","🟢",IF(UPPER($J988)="NO","🔴","🟡"))</f>
        <v/>
      </c>
      <c r="P988" s="53" t="n"/>
    </row>
    <row r="989" ht="18" customHeight="1">
      <c r="A989" s="53">
        <f>IF(COUNTA(C989:K989)=0,"",ROW()-1)</f>
        <v/>
      </c>
      <c r="B989" s="53">
        <f>IF($F989&lt;&gt;"",$A989,"")</f>
        <v/>
      </c>
      <c r="C989" s="53" t="n"/>
      <c r="D989" s="53" t="n"/>
      <c r="E989" s="53">
        <f>IF(UPPER($J989)="NO","",$M989)</f>
        <v/>
      </c>
      <c r="F989" s="53" t="n"/>
      <c r="G989" s="53" t="n"/>
      <c r="H989" s="53" t="n"/>
      <c r="I989" s="53" t="n"/>
      <c r="J989" s="53" t="n"/>
      <c r="K989" s="53" t="n"/>
      <c r="L989" s="53" t="n"/>
      <c r="M989" s="53" t="n"/>
      <c r="N989" s="53">
        <f>IF(AND(UPPER($M989)="VIP",UPPER($J989)&lt;&gt;"NO",$F989&lt;&gt;""),"SI","NO")</f>
        <v/>
      </c>
      <c r="O989" s="53">
        <f>IF(UPPER($J989)="SI","🟢",IF(UPPER($J989)="NO","🔴","🟡"))</f>
        <v/>
      </c>
      <c r="P989" s="53" t="n"/>
    </row>
    <row r="990" ht="18" customHeight="1">
      <c r="A990" s="53">
        <f>IF(COUNTA(C990:K990)=0,"",ROW()-1)</f>
        <v/>
      </c>
      <c r="B990" s="53">
        <f>IF($F990&lt;&gt;"",$A990,"")</f>
        <v/>
      </c>
      <c r="C990" s="53" t="n"/>
      <c r="D990" s="53" t="n"/>
      <c r="E990" s="53">
        <f>IF(UPPER($J990)="NO","",$M990)</f>
        <v/>
      </c>
      <c r="F990" s="53" t="n"/>
      <c r="G990" s="53" t="n"/>
      <c r="H990" s="53" t="n"/>
      <c r="I990" s="53" t="n"/>
      <c r="J990" s="53" t="n"/>
      <c r="K990" s="53" t="n"/>
      <c r="L990" s="53" t="n"/>
      <c r="M990" s="53" t="n"/>
      <c r="N990" s="53">
        <f>IF(AND(UPPER($M990)="VIP",UPPER($J990)&lt;&gt;"NO",$F990&lt;&gt;""),"SI","NO")</f>
        <v/>
      </c>
      <c r="O990" s="53">
        <f>IF(UPPER($J990)="SI","🟢",IF(UPPER($J990)="NO","🔴","🟡"))</f>
        <v/>
      </c>
      <c r="P990" s="53" t="n"/>
    </row>
    <row r="991" ht="18" customHeight="1">
      <c r="A991" s="53">
        <f>IF(COUNTA(C991:K991)=0,"",ROW()-1)</f>
        <v/>
      </c>
      <c r="B991" s="53">
        <f>IF($F991&lt;&gt;"",$A991,"")</f>
        <v/>
      </c>
      <c r="C991" s="53" t="n"/>
      <c r="D991" s="53" t="n"/>
      <c r="E991" s="53">
        <f>IF(UPPER($J991)="NO","",$M991)</f>
        <v/>
      </c>
      <c r="F991" s="53" t="n"/>
      <c r="G991" s="53" t="n"/>
      <c r="H991" s="53" t="n"/>
      <c r="I991" s="53" t="n"/>
      <c r="J991" s="53" t="n"/>
      <c r="K991" s="53" t="n"/>
      <c r="L991" s="53" t="n"/>
      <c r="M991" s="53" t="n"/>
      <c r="N991" s="53">
        <f>IF(AND(UPPER($M991)="VIP",UPPER($J991)&lt;&gt;"NO",$F991&lt;&gt;""),"SI","NO")</f>
        <v/>
      </c>
      <c r="O991" s="53">
        <f>IF(UPPER($J991)="SI","🟢",IF(UPPER($J991)="NO","🔴","🟡"))</f>
        <v/>
      </c>
      <c r="P991" s="53" t="n"/>
    </row>
    <row r="992" ht="18" customHeight="1">
      <c r="A992" s="53">
        <f>IF(COUNTA(C992:K992)=0,"",ROW()-1)</f>
        <v/>
      </c>
      <c r="B992" s="53">
        <f>IF($F992&lt;&gt;"",$A992,"")</f>
        <v/>
      </c>
      <c r="C992" s="53" t="n"/>
      <c r="D992" s="53" t="n"/>
      <c r="E992" s="53">
        <f>IF(UPPER($J992)="NO","",$M992)</f>
        <v/>
      </c>
      <c r="F992" s="53" t="n"/>
      <c r="G992" s="53" t="n"/>
      <c r="H992" s="53" t="n"/>
      <c r="I992" s="53" t="n"/>
      <c r="J992" s="53" t="n"/>
      <c r="K992" s="53" t="n"/>
      <c r="L992" s="53" t="n"/>
      <c r="M992" s="53" t="n"/>
      <c r="N992" s="53">
        <f>IF(AND(UPPER($M992)="VIP",UPPER($J992)&lt;&gt;"NO",$F992&lt;&gt;""),"SI","NO")</f>
        <v/>
      </c>
      <c r="O992" s="53">
        <f>IF(UPPER($J992)="SI","🟢",IF(UPPER($J992)="NO","🔴","🟡"))</f>
        <v/>
      </c>
      <c r="P992" s="53" t="n"/>
    </row>
    <row r="993" ht="18" customHeight="1">
      <c r="A993" s="53">
        <f>IF(COUNTA(C993:K993)=0,"",ROW()-1)</f>
        <v/>
      </c>
      <c r="B993" s="53">
        <f>IF($F993&lt;&gt;"",$A993,"")</f>
        <v/>
      </c>
      <c r="C993" s="53" t="n"/>
      <c r="D993" s="53" t="n"/>
      <c r="E993" s="53">
        <f>IF(UPPER($J993)="NO","",$M993)</f>
        <v/>
      </c>
      <c r="F993" s="53" t="n"/>
      <c r="G993" s="53" t="n"/>
      <c r="H993" s="53" t="n"/>
      <c r="I993" s="53" t="n"/>
      <c r="J993" s="53" t="n"/>
      <c r="K993" s="53" t="n"/>
      <c r="L993" s="53" t="n"/>
      <c r="M993" s="53" t="n"/>
      <c r="N993" s="53">
        <f>IF(AND(UPPER($M993)="VIP",UPPER($J993)&lt;&gt;"NO",$F993&lt;&gt;""),"SI","NO")</f>
        <v/>
      </c>
      <c r="O993" s="53">
        <f>IF(UPPER($J993)="SI","🟢",IF(UPPER($J993)="NO","🔴","🟡"))</f>
        <v/>
      </c>
      <c r="P993" s="53" t="n"/>
    </row>
    <row r="994" ht="18" customHeight="1">
      <c r="A994" s="53">
        <f>IF(COUNTA(C994:K994)=0,"",ROW()-1)</f>
        <v/>
      </c>
      <c r="B994" s="53">
        <f>IF($F994&lt;&gt;"",$A994,"")</f>
        <v/>
      </c>
      <c r="C994" s="53" t="n"/>
      <c r="D994" s="53" t="n"/>
      <c r="E994" s="53">
        <f>IF(UPPER($J994)="NO","",$M994)</f>
        <v/>
      </c>
      <c r="F994" s="53" t="n"/>
      <c r="G994" s="53" t="n"/>
      <c r="H994" s="53" t="n"/>
      <c r="I994" s="53" t="n"/>
      <c r="J994" s="53" t="n"/>
      <c r="K994" s="53" t="n"/>
      <c r="L994" s="53" t="n"/>
      <c r="M994" s="53" t="n"/>
      <c r="N994" s="53">
        <f>IF(AND(UPPER($M994)="VIP",UPPER($J994)&lt;&gt;"NO",$F994&lt;&gt;""),"SI","NO")</f>
        <v/>
      </c>
      <c r="O994" s="53">
        <f>IF(UPPER($J994)="SI","🟢",IF(UPPER($J994)="NO","🔴","🟡"))</f>
        <v/>
      </c>
      <c r="P994" s="53" t="n"/>
    </row>
    <row r="995" ht="18" customHeight="1">
      <c r="A995" s="53">
        <f>IF(COUNTA(C995:K995)=0,"",ROW()-1)</f>
        <v/>
      </c>
      <c r="B995" s="53">
        <f>IF($F995&lt;&gt;"",$A995,"")</f>
        <v/>
      </c>
      <c r="C995" s="53" t="n"/>
      <c r="D995" s="53" t="n"/>
      <c r="E995" s="53">
        <f>IF(UPPER($J995)="NO","",$M995)</f>
        <v/>
      </c>
      <c r="F995" s="53" t="n"/>
      <c r="G995" s="53" t="n"/>
      <c r="H995" s="53" t="n"/>
      <c r="I995" s="53" t="n"/>
      <c r="J995" s="53" t="n"/>
      <c r="K995" s="53" t="n"/>
      <c r="L995" s="53" t="n"/>
      <c r="M995" s="53" t="n"/>
      <c r="N995" s="53">
        <f>IF(AND(UPPER($M995)="VIP",UPPER($J995)&lt;&gt;"NO",$F995&lt;&gt;""),"SI","NO")</f>
        <v/>
      </c>
      <c r="O995" s="53">
        <f>IF(UPPER($J995)="SI","🟢",IF(UPPER($J995)="NO","🔴","🟡"))</f>
        <v/>
      </c>
      <c r="P995" s="53" t="n"/>
    </row>
    <row r="996" ht="18" customHeight="1">
      <c r="A996" s="53">
        <f>IF(COUNTA(C996:K996)=0,"",ROW()-1)</f>
        <v/>
      </c>
      <c r="B996" s="53">
        <f>IF($F996&lt;&gt;"",$A996,"")</f>
        <v/>
      </c>
      <c r="C996" s="53" t="n"/>
      <c r="D996" s="53" t="n"/>
      <c r="E996" s="53">
        <f>IF(UPPER($J996)="NO","",$M996)</f>
        <v/>
      </c>
      <c r="F996" s="53" t="n"/>
      <c r="G996" s="53" t="n"/>
      <c r="H996" s="53" t="n"/>
      <c r="I996" s="53" t="n"/>
      <c r="J996" s="53" t="n"/>
      <c r="K996" s="53" t="n"/>
      <c r="L996" s="53" t="n"/>
      <c r="M996" s="53" t="n"/>
      <c r="N996" s="53">
        <f>IF(AND(UPPER($M996)="VIP",UPPER($J996)&lt;&gt;"NO",$F996&lt;&gt;""),"SI","NO")</f>
        <v/>
      </c>
      <c r="O996" s="53">
        <f>IF(UPPER($J996)="SI","🟢",IF(UPPER($J996)="NO","🔴","🟡"))</f>
        <v/>
      </c>
      <c r="P996" s="53" t="n"/>
    </row>
    <row r="997" ht="18" customHeight="1">
      <c r="A997" s="53">
        <f>IF(COUNTA(C997:K997)=0,"",ROW()-1)</f>
        <v/>
      </c>
      <c r="B997" s="53">
        <f>IF($F997&lt;&gt;"",$A997,"")</f>
        <v/>
      </c>
      <c r="C997" s="53" t="n"/>
      <c r="D997" s="53" t="n"/>
      <c r="E997" s="53">
        <f>IF(UPPER($J997)="NO","",$M997)</f>
        <v/>
      </c>
      <c r="F997" s="53" t="n"/>
      <c r="G997" s="53" t="n"/>
      <c r="H997" s="53" t="n"/>
      <c r="I997" s="53" t="n"/>
      <c r="J997" s="53" t="n"/>
      <c r="K997" s="53" t="n"/>
      <c r="L997" s="53" t="n"/>
      <c r="M997" s="53" t="n"/>
      <c r="N997" s="53">
        <f>IF(AND(UPPER($M997)="VIP",UPPER($J997)&lt;&gt;"NO",$F997&lt;&gt;""),"SI","NO")</f>
        <v/>
      </c>
      <c r="O997" s="53">
        <f>IF(UPPER($J997)="SI","🟢",IF(UPPER($J997)="NO","🔴","🟡"))</f>
        <v/>
      </c>
      <c r="P997" s="53" t="n"/>
    </row>
    <row r="998" ht="18" customHeight="1">
      <c r="A998" s="53">
        <f>IF(COUNTA(C998:K998)=0,"",ROW()-1)</f>
        <v/>
      </c>
      <c r="B998" s="53">
        <f>IF($F998&lt;&gt;"",$A998,"")</f>
        <v/>
      </c>
      <c r="C998" s="53" t="n"/>
      <c r="D998" s="53" t="n"/>
      <c r="E998" s="53">
        <f>IF(UPPER($J998)="NO","",$M998)</f>
        <v/>
      </c>
      <c r="F998" s="53" t="n"/>
      <c r="G998" s="53" t="n"/>
      <c r="H998" s="53" t="n"/>
      <c r="I998" s="53" t="n"/>
      <c r="J998" s="53" t="n"/>
      <c r="K998" s="53" t="n"/>
      <c r="L998" s="53" t="n"/>
      <c r="M998" s="53" t="n"/>
      <c r="N998" s="53">
        <f>IF(AND(UPPER($M998)="VIP",UPPER($J998)&lt;&gt;"NO",$F998&lt;&gt;""),"SI","NO")</f>
        <v/>
      </c>
      <c r="O998" s="53">
        <f>IF(UPPER($J998)="SI","🟢",IF(UPPER($J998)="NO","🔴","🟡"))</f>
        <v/>
      </c>
      <c r="P998" s="53" t="n"/>
    </row>
    <row r="999" ht="18" customHeight="1">
      <c r="A999" s="53">
        <f>IF(COUNTA(C999:K999)=0,"",ROW()-1)</f>
        <v/>
      </c>
      <c r="B999" s="53">
        <f>IF($F999&lt;&gt;"",$A999,"")</f>
        <v/>
      </c>
      <c r="C999" s="53" t="n"/>
      <c r="D999" s="53" t="n"/>
      <c r="E999" s="53">
        <f>IF(UPPER($J999)="NO","",$M999)</f>
        <v/>
      </c>
      <c r="F999" s="53" t="n"/>
      <c r="G999" s="53" t="n"/>
      <c r="H999" s="53" t="n"/>
      <c r="I999" s="53" t="n"/>
      <c r="J999" s="53" t="n"/>
      <c r="K999" s="53" t="n"/>
      <c r="L999" s="53" t="n"/>
      <c r="M999" s="53" t="n"/>
      <c r="N999" s="53">
        <f>IF(AND(UPPER($M999)="VIP",UPPER($J999)&lt;&gt;"NO",$F999&lt;&gt;""),"SI","NO")</f>
        <v/>
      </c>
      <c r="O999" s="53">
        <f>IF(UPPER($J999)="SI","🟢",IF(UPPER($J999)="NO","🔴","🟡"))</f>
        <v/>
      </c>
      <c r="P999" s="53" t="n"/>
    </row>
    <row r="1000" ht="18" customHeight="1">
      <c r="A1000" s="53">
        <f>IF(COUNTA(C1000:K1000)=0,"",ROW()-1)</f>
        <v/>
      </c>
      <c r="B1000" s="53">
        <f>IF($F1000&lt;&gt;"",$A1000,"")</f>
        <v/>
      </c>
      <c r="C1000" s="53" t="n"/>
      <c r="D1000" s="53" t="n"/>
      <c r="E1000" s="53">
        <f>IF(UPPER($J1000)="NO","",$M1000)</f>
        <v/>
      </c>
      <c r="F1000" s="53" t="n"/>
      <c r="G1000" s="53" t="n"/>
      <c r="H1000" s="53" t="n"/>
      <c r="I1000" s="53" t="n"/>
      <c r="J1000" s="53" t="n"/>
      <c r="K1000" s="53" t="n"/>
      <c r="L1000" s="53" t="n"/>
      <c r="M1000" s="53" t="n"/>
      <c r="N1000" s="53">
        <f>IF(AND(UPPER($M1000)="VIP",UPPER($J1000)&lt;&gt;"NO",$F1000&lt;&gt;""),"SI","NO")</f>
        <v/>
      </c>
      <c r="O1000" s="53">
        <f>IF(UPPER($J1000)="SI","🟢",IF(UPPER($J1000)="NO","🔴","🟡"))</f>
        <v/>
      </c>
      <c r="P1000" s="53" t="n"/>
    </row>
    <row r="1001" ht="18" customHeight="1">
      <c r="A1001" s="53">
        <f>IF(COUNTA(C1001:K1001)=0,"",ROW()-1)</f>
        <v/>
      </c>
      <c r="B1001" s="53">
        <f>IF($F1001&lt;&gt;"",$A1001,"")</f>
        <v/>
      </c>
      <c r="C1001" s="53" t="n"/>
      <c r="D1001" s="53" t="n"/>
      <c r="E1001" s="53">
        <f>IF(UPPER($J1001)="NO","",$M1001)</f>
        <v/>
      </c>
      <c r="F1001" s="53" t="n"/>
      <c r="G1001" s="53" t="n"/>
      <c r="H1001" s="53" t="n"/>
      <c r="I1001" s="53" t="n"/>
      <c r="J1001" s="53" t="n"/>
      <c r="K1001" s="53" t="n"/>
      <c r="L1001" s="53" t="n"/>
      <c r="M1001" s="53" t="n"/>
      <c r="N1001" s="53">
        <f>IF(AND(UPPER($M1001)="VIP",UPPER($J1001)&lt;&gt;"NO",$F1001&lt;&gt;""),"SI","NO")</f>
        <v/>
      </c>
      <c r="O1001" s="53">
        <f>IF(UPPER($J1001)="SI","🟢",IF(UPPER($J1001)="NO","🔴","🟡"))</f>
        <v/>
      </c>
      <c r="P1001" s="53" t="n"/>
    </row>
    <row r="1002" ht="18" customHeight="1">
      <c r="A1002" s="53">
        <f>IF(COUNTA(C1002:K1002)=0,"",ROW()-1)</f>
        <v/>
      </c>
      <c r="B1002" s="53">
        <f>IF($F1002&lt;&gt;"",$A1002,"")</f>
        <v/>
      </c>
      <c r="C1002" s="53" t="n"/>
      <c r="D1002" s="53" t="n"/>
      <c r="E1002" s="53">
        <f>IF(UPPER($J1002)="NO","",$M1002)</f>
        <v/>
      </c>
      <c r="F1002" s="53" t="n"/>
      <c r="G1002" s="53" t="n"/>
      <c r="H1002" s="53" t="n"/>
      <c r="I1002" s="53" t="n"/>
      <c r="J1002" s="53" t="n"/>
      <c r="K1002" s="53" t="n"/>
      <c r="L1002" s="53" t="n"/>
      <c r="M1002" s="53" t="n"/>
      <c r="N1002" s="53">
        <f>IF(AND(UPPER($M1002)="VIP",UPPER($J1002)&lt;&gt;"NO",$F1002&lt;&gt;""),"SI","NO")</f>
        <v/>
      </c>
      <c r="O1002" s="53">
        <f>IF(UPPER($J1002)="SI","🟢",IF(UPPER($J1002)="NO","🔴","🟡"))</f>
        <v/>
      </c>
      <c r="P1002" s="53" t="n"/>
    </row>
    <row r="1003" ht="18" customHeight="1">
      <c r="A1003" s="53">
        <f>IF(COUNTA(C1003:K1003)=0,"",ROW()-1)</f>
        <v/>
      </c>
      <c r="B1003" s="53">
        <f>IF($F1003&lt;&gt;"",$A1003,"")</f>
        <v/>
      </c>
      <c r="C1003" s="53" t="n"/>
      <c r="D1003" s="53" t="n"/>
      <c r="E1003" s="53">
        <f>IF(UPPER($J1003)="NO","",$M1003)</f>
        <v/>
      </c>
      <c r="F1003" s="53" t="n"/>
      <c r="G1003" s="53" t="n"/>
      <c r="H1003" s="53" t="n"/>
      <c r="I1003" s="53" t="n"/>
      <c r="J1003" s="53" t="n"/>
      <c r="K1003" s="53" t="n"/>
      <c r="L1003" s="53" t="n"/>
      <c r="M1003" s="53" t="n"/>
      <c r="N1003" s="53">
        <f>IF(AND(UPPER($M1003)="VIP",UPPER($J1003)&lt;&gt;"NO",$F1003&lt;&gt;""),"SI","NO")</f>
        <v/>
      </c>
      <c r="O1003" s="53">
        <f>IF(UPPER($J1003)="SI","🟢",IF(UPPER($J1003)="NO","🔴","🟡"))</f>
        <v/>
      </c>
      <c r="P1003" s="53" t="n"/>
    </row>
    <row r="1004" ht="18" customHeight="1">
      <c r="A1004" s="53">
        <f>IF(COUNTA(C1004:K1004)=0,"",ROW()-1)</f>
        <v/>
      </c>
      <c r="B1004" s="53">
        <f>IF($F1004&lt;&gt;"",$A1004,"")</f>
        <v/>
      </c>
      <c r="C1004" s="53" t="n"/>
      <c r="D1004" s="53" t="n"/>
      <c r="E1004" s="53">
        <f>IF(UPPER($J1004)="NO","",$M1004)</f>
        <v/>
      </c>
      <c r="F1004" s="53" t="n"/>
      <c r="G1004" s="53" t="n"/>
      <c r="H1004" s="53" t="n"/>
      <c r="I1004" s="53" t="n"/>
      <c r="J1004" s="53" t="n"/>
      <c r="K1004" s="53" t="n"/>
      <c r="L1004" s="53" t="n"/>
      <c r="M1004" s="53" t="n"/>
      <c r="N1004" s="53">
        <f>IF(AND(UPPER($M1004)="VIP",UPPER($J1004)&lt;&gt;"NO",$F1004&lt;&gt;""),"SI","NO")</f>
        <v/>
      </c>
      <c r="O1004" s="53">
        <f>IF(UPPER($J1004)="SI","🟢",IF(UPPER($J1004)="NO","🔴","🟡"))</f>
        <v/>
      </c>
      <c r="P1004" s="53" t="n"/>
    </row>
    <row r="1005" ht="18" customHeight="1">
      <c r="A1005" s="53">
        <f>IF(COUNTA(C1005:K1005)=0,"",ROW()-1)</f>
        <v/>
      </c>
      <c r="B1005" s="53">
        <f>IF($F1005&lt;&gt;"",$A1005,"")</f>
        <v/>
      </c>
      <c r="C1005" s="53" t="n"/>
      <c r="D1005" s="53" t="n"/>
      <c r="E1005" s="53">
        <f>IF(UPPER($J1005)="NO","",$M1005)</f>
        <v/>
      </c>
      <c r="F1005" s="53" t="n"/>
      <c r="G1005" s="53" t="n"/>
      <c r="H1005" s="53" t="n"/>
      <c r="I1005" s="53" t="n"/>
      <c r="J1005" s="53" t="n"/>
      <c r="K1005" s="53" t="n"/>
      <c r="L1005" s="53" t="n"/>
      <c r="M1005" s="53" t="n"/>
      <c r="N1005" s="53">
        <f>IF(AND(UPPER($M1005)="VIP",UPPER($J1005)&lt;&gt;"NO",$F1005&lt;&gt;""),"SI","NO")</f>
        <v/>
      </c>
      <c r="O1005" s="53">
        <f>IF(UPPER($J1005)="SI","🟢",IF(UPPER($J1005)="NO","🔴","🟡"))</f>
        <v/>
      </c>
      <c r="P1005" s="53" t="n"/>
    </row>
    <row r="1006" ht="18" customHeight="1">
      <c r="A1006" s="53">
        <f>IF(COUNTA(C1006:K1006)=0,"",ROW()-1)</f>
        <v/>
      </c>
      <c r="B1006" s="53">
        <f>IF($F1006&lt;&gt;"",$A1006,"")</f>
        <v/>
      </c>
      <c r="C1006" s="53" t="n"/>
      <c r="D1006" s="53" t="n"/>
      <c r="E1006" s="53">
        <f>IF(UPPER($J1006)="NO","",$M1006)</f>
        <v/>
      </c>
      <c r="F1006" s="53" t="n"/>
      <c r="G1006" s="53" t="n"/>
      <c r="H1006" s="53" t="n"/>
      <c r="I1006" s="53" t="n"/>
      <c r="J1006" s="53" t="n"/>
      <c r="K1006" s="53" t="n"/>
      <c r="L1006" s="53" t="n"/>
      <c r="M1006" s="53" t="n"/>
      <c r="N1006" s="53">
        <f>IF(AND(UPPER($M1006)="VIP",UPPER($J1006)&lt;&gt;"NO",$F1006&lt;&gt;""),"SI","NO")</f>
        <v/>
      </c>
      <c r="O1006" s="53">
        <f>IF(UPPER($J1006)="SI","🟢",IF(UPPER($J1006)="NO","🔴","🟡"))</f>
        <v/>
      </c>
      <c r="P1006" s="53" t="n"/>
    </row>
    <row r="1007" ht="18" customHeight="1">
      <c r="A1007" s="53">
        <f>IF(COUNTA(C1007:K1007)=0,"",ROW()-1)</f>
        <v/>
      </c>
      <c r="B1007" s="53">
        <f>IF($F1007&lt;&gt;"",$A1007,"")</f>
        <v/>
      </c>
      <c r="C1007" s="53" t="n"/>
      <c r="D1007" s="53" t="n"/>
      <c r="E1007" s="53">
        <f>IF(UPPER($J1007)="NO","",$M1007)</f>
        <v/>
      </c>
      <c r="F1007" s="53" t="n"/>
      <c r="G1007" s="53" t="n"/>
      <c r="H1007" s="53" t="n"/>
      <c r="I1007" s="53" t="n"/>
      <c r="J1007" s="53" t="n"/>
      <c r="K1007" s="53" t="n"/>
      <c r="L1007" s="53" t="n"/>
      <c r="M1007" s="53" t="n"/>
      <c r="N1007" s="53">
        <f>IF(AND(UPPER($M1007)="VIP",UPPER($J1007)&lt;&gt;"NO",$F1007&lt;&gt;""),"SI","NO")</f>
        <v/>
      </c>
      <c r="O1007" s="53">
        <f>IF(UPPER($J1007)="SI","🟢",IF(UPPER($J1007)="NO","🔴","🟡"))</f>
        <v/>
      </c>
      <c r="P1007" s="53" t="n"/>
    </row>
    <row r="1008" ht="18" customHeight="1">
      <c r="A1008" s="53">
        <f>IF(COUNTA(C1008:K1008)=0,"",ROW()-1)</f>
        <v/>
      </c>
      <c r="B1008" s="53">
        <f>IF($F1008&lt;&gt;"",$A1008,"")</f>
        <v/>
      </c>
      <c r="C1008" s="53" t="n"/>
      <c r="D1008" s="53" t="n"/>
      <c r="E1008" s="53">
        <f>IF(UPPER($J1008)="NO","",$M1008)</f>
        <v/>
      </c>
      <c r="F1008" s="53" t="n"/>
      <c r="G1008" s="53" t="n"/>
      <c r="H1008" s="53" t="n"/>
      <c r="I1008" s="53" t="n"/>
      <c r="J1008" s="53" t="n"/>
      <c r="K1008" s="53" t="n"/>
      <c r="L1008" s="53" t="n"/>
      <c r="M1008" s="53" t="n"/>
      <c r="N1008" s="53">
        <f>IF(AND(UPPER($M1008)="VIP",UPPER($J1008)&lt;&gt;"NO",$F1008&lt;&gt;""),"SI","NO")</f>
        <v/>
      </c>
      <c r="O1008" s="53">
        <f>IF(UPPER($J1008)="SI","🟢",IF(UPPER($J1008)="NO","🔴","🟡"))</f>
        <v/>
      </c>
      <c r="P1008" s="53" t="n"/>
    </row>
    <row r="1009" ht="18" customHeight="1">
      <c r="A1009" s="53">
        <f>IF(COUNTA(C1009:K1009)=0,"",ROW()-1)</f>
        <v/>
      </c>
      <c r="B1009" s="53">
        <f>IF($F1009&lt;&gt;"",$A1009,"")</f>
        <v/>
      </c>
      <c r="C1009" s="53" t="n"/>
      <c r="D1009" s="53" t="n"/>
      <c r="E1009" s="53">
        <f>IF(UPPER($J1009)="NO","",$M1009)</f>
        <v/>
      </c>
      <c r="F1009" s="53" t="n"/>
      <c r="G1009" s="53" t="n"/>
      <c r="H1009" s="53" t="n"/>
      <c r="I1009" s="53" t="n"/>
      <c r="J1009" s="53" t="n"/>
      <c r="K1009" s="53" t="n"/>
      <c r="L1009" s="53" t="n"/>
      <c r="M1009" s="53" t="n"/>
      <c r="N1009" s="53">
        <f>IF(AND(UPPER($M1009)="VIP",UPPER($J1009)&lt;&gt;"NO",$F1009&lt;&gt;""),"SI","NO")</f>
        <v/>
      </c>
      <c r="O1009" s="53">
        <f>IF(UPPER($J1009)="SI","🟢",IF(UPPER($J1009)="NO","🔴","🟡"))</f>
        <v/>
      </c>
      <c r="P1009" s="53" t="n"/>
    </row>
    <row r="1010" ht="18" customHeight="1">
      <c r="A1010" s="53">
        <f>IF(COUNTA(C1010:K1010)=0,"",ROW()-1)</f>
        <v/>
      </c>
      <c r="B1010" s="53">
        <f>IF($F1010&lt;&gt;"",$A1010,"")</f>
        <v/>
      </c>
      <c r="C1010" s="53" t="n"/>
      <c r="D1010" s="53" t="n"/>
      <c r="E1010" s="53">
        <f>IF(UPPER($J1010)="NO","",$M1010)</f>
        <v/>
      </c>
      <c r="F1010" s="53" t="n"/>
      <c r="G1010" s="53" t="n"/>
      <c r="H1010" s="53" t="n"/>
      <c r="I1010" s="53" t="n"/>
      <c r="J1010" s="53" t="n"/>
      <c r="K1010" s="53" t="n"/>
      <c r="L1010" s="53" t="n"/>
      <c r="M1010" s="53" t="n"/>
      <c r="N1010" s="53">
        <f>IF(AND(UPPER($M1010)="VIP",UPPER($J1010)&lt;&gt;"NO",$F1010&lt;&gt;""),"SI","NO")</f>
        <v/>
      </c>
      <c r="O1010" s="53">
        <f>IF(UPPER($J1010)="SI","🟢",IF(UPPER($J1010)="NO","🔴","🟡"))</f>
        <v/>
      </c>
      <c r="P1010" s="53" t="n"/>
    </row>
    <row r="1011" ht="18" customHeight="1">
      <c r="A1011" s="53">
        <f>IF(COUNTA(C1011:K1011)=0,"",ROW()-1)</f>
        <v/>
      </c>
      <c r="B1011" s="53">
        <f>IF($F1011&lt;&gt;"",$A1011,"")</f>
        <v/>
      </c>
      <c r="C1011" s="53" t="n"/>
      <c r="D1011" s="53" t="n"/>
      <c r="E1011" s="53">
        <f>IF(UPPER($J1011)="NO","",$M1011)</f>
        <v/>
      </c>
      <c r="F1011" s="53" t="n"/>
      <c r="G1011" s="53" t="n"/>
      <c r="H1011" s="53" t="n"/>
      <c r="I1011" s="53" t="n"/>
      <c r="J1011" s="53" t="n"/>
      <c r="K1011" s="53" t="n"/>
      <c r="L1011" s="53" t="n"/>
      <c r="M1011" s="53" t="n"/>
      <c r="N1011" s="53">
        <f>IF(AND(UPPER($M1011)="VIP",UPPER($J1011)&lt;&gt;"NO",$F1011&lt;&gt;""),"SI","NO")</f>
        <v/>
      </c>
      <c r="O1011" s="53">
        <f>IF(UPPER($J1011)="SI","🟢",IF(UPPER($J1011)="NO","🔴","🟡"))</f>
        <v/>
      </c>
      <c r="P1011" s="53" t="n"/>
    </row>
    <row r="1012" ht="18" customHeight="1">
      <c r="A1012" s="53">
        <f>IF(COUNTA(C1012:K1012)=0,"",ROW()-1)</f>
        <v/>
      </c>
      <c r="B1012" s="53">
        <f>IF($F1012&lt;&gt;"",$A1012,"")</f>
        <v/>
      </c>
      <c r="C1012" s="53" t="n"/>
      <c r="D1012" s="53" t="n"/>
      <c r="E1012" s="53">
        <f>IF(UPPER($J1012)="NO","",$M1012)</f>
        <v/>
      </c>
      <c r="F1012" s="53" t="n"/>
      <c r="G1012" s="53" t="n"/>
      <c r="H1012" s="53" t="n"/>
      <c r="I1012" s="53" t="n"/>
      <c r="J1012" s="53" t="n"/>
      <c r="K1012" s="53" t="n"/>
      <c r="L1012" s="53" t="n"/>
      <c r="M1012" s="53" t="n"/>
      <c r="N1012" s="53">
        <f>IF(AND(UPPER($M1012)="VIP",UPPER($J1012)&lt;&gt;"NO",$F1012&lt;&gt;""),"SI","NO")</f>
        <v/>
      </c>
      <c r="O1012" s="53">
        <f>IF(UPPER($J1012)="SI","🟢",IF(UPPER($J1012)="NO","🔴","🟡"))</f>
        <v/>
      </c>
      <c r="P1012" s="53" t="n"/>
    </row>
    <row r="1013" ht="18" customHeight="1">
      <c r="A1013" s="53">
        <f>IF(COUNTA(C1013:K1013)=0,"",ROW()-1)</f>
        <v/>
      </c>
      <c r="B1013" s="53">
        <f>IF($F1013&lt;&gt;"",$A1013,"")</f>
        <v/>
      </c>
      <c r="C1013" s="53" t="n"/>
      <c r="D1013" s="53" t="n"/>
      <c r="E1013" s="53">
        <f>IF(UPPER($J1013)="NO","",$M1013)</f>
        <v/>
      </c>
      <c r="F1013" s="53" t="n"/>
      <c r="G1013" s="53" t="n"/>
      <c r="H1013" s="53" t="n"/>
      <c r="I1013" s="53" t="n"/>
      <c r="J1013" s="53" t="n"/>
      <c r="K1013" s="53" t="n"/>
      <c r="L1013" s="53" t="n"/>
      <c r="M1013" s="53" t="n"/>
      <c r="N1013" s="53">
        <f>IF(AND(UPPER($M1013)="VIP",UPPER($J1013)&lt;&gt;"NO",$F1013&lt;&gt;""),"SI","NO")</f>
        <v/>
      </c>
      <c r="O1013" s="53">
        <f>IF(UPPER($J1013)="SI","🟢",IF(UPPER($J1013)="NO","🔴","🟡"))</f>
        <v/>
      </c>
      <c r="P1013" s="53" t="n"/>
    </row>
    <row r="1014" ht="18" customHeight="1">
      <c r="A1014" s="53">
        <f>IF(COUNTA(C1014:K1014)=0,"",ROW()-1)</f>
        <v/>
      </c>
      <c r="B1014" s="53">
        <f>IF($F1014&lt;&gt;"",$A1014,"")</f>
        <v/>
      </c>
      <c r="C1014" s="53" t="n"/>
      <c r="D1014" s="53" t="n"/>
      <c r="E1014" s="53">
        <f>IF(UPPER($J1014)="NO","",$M1014)</f>
        <v/>
      </c>
      <c r="F1014" s="53" t="n"/>
      <c r="G1014" s="53" t="n"/>
      <c r="H1014" s="53" t="n"/>
      <c r="I1014" s="53" t="n"/>
      <c r="J1014" s="53" t="n"/>
      <c r="K1014" s="53" t="n"/>
      <c r="L1014" s="53" t="n"/>
      <c r="M1014" s="53" t="n"/>
      <c r="N1014" s="53">
        <f>IF(AND(UPPER($M1014)="VIP",UPPER($J1014)&lt;&gt;"NO",$F1014&lt;&gt;""),"SI","NO")</f>
        <v/>
      </c>
      <c r="O1014" s="53">
        <f>IF(UPPER($J1014)="SI","🟢",IF(UPPER($J1014)="NO","🔴","🟡"))</f>
        <v/>
      </c>
      <c r="P1014" s="53" t="n"/>
    </row>
    <row r="1015" ht="18" customHeight="1">
      <c r="A1015" s="53">
        <f>IF(COUNTA(C1015:K1015)=0,"",ROW()-1)</f>
        <v/>
      </c>
      <c r="B1015" s="53">
        <f>IF($F1015&lt;&gt;"",$A1015,"")</f>
        <v/>
      </c>
      <c r="C1015" s="53" t="n"/>
      <c r="D1015" s="53" t="n"/>
      <c r="E1015" s="53">
        <f>IF(UPPER($J1015)="NO","",$M1015)</f>
        <v/>
      </c>
      <c r="F1015" s="53" t="n"/>
      <c r="G1015" s="53" t="n"/>
      <c r="H1015" s="53" t="n"/>
      <c r="I1015" s="53" t="n"/>
      <c r="J1015" s="53" t="n"/>
      <c r="K1015" s="53" t="n"/>
      <c r="L1015" s="53" t="n"/>
      <c r="M1015" s="53" t="n"/>
      <c r="N1015" s="53">
        <f>IF(AND(UPPER($M1015)="VIP",UPPER($J1015)&lt;&gt;"NO",$F1015&lt;&gt;""),"SI","NO")</f>
        <v/>
      </c>
      <c r="O1015" s="53">
        <f>IF(UPPER($J1015)="SI","🟢",IF(UPPER($J1015)="NO","🔴","🟡"))</f>
        <v/>
      </c>
      <c r="P1015" s="53" t="n"/>
    </row>
    <row r="1016" ht="18" customHeight="1">
      <c r="A1016" s="53">
        <f>IF(COUNTA(C1016:K1016)=0,"",ROW()-1)</f>
        <v/>
      </c>
      <c r="B1016" s="53">
        <f>IF($F1016&lt;&gt;"",$A1016,"")</f>
        <v/>
      </c>
      <c r="C1016" s="53" t="n"/>
      <c r="D1016" s="53" t="n"/>
      <c r="E1016" s="53">
        <f>IF(UPPER($J1016)="NO","",$M1016)</f>
        <v/>
      </c>
      <c r="F1016" s="53" t="n"/>
      <c r="G1016" s="53" t="n"/>
      <c r="H1016" s="53" t="n"/>
      <c r="I1016" s="53" t="n"/>
      <c r="J1016" s="53" t="n"/>
      <c r="K1016" s="53" t="n"/>
      <c r="L1016" s="53" t="n"/>
      <c r="M1016" s="53" t="n"/>
      <c r="N1016" s="53">
        <f>IF(AND(UPPER($M1016)="VIP",UPPER($J1016)&lt;&gt;"NO",$F1016&lt;&gt;""),"SI","NO")</f>
        <v/>
      </c>
      <c r="O1016" s="53">
        <f>IF(UPPER($J1016)="SI","🟢",IF(UPPER($J1016)="NO","🔴","🟡"))</f>
        <v/>
      </c>
      <c r="P1016" s="53" t="n"/>
    </row>
    <row r="1017" ht="18" customHeight="1">
      <c r="A1017" s="53">
        <f>IF(COUNTA(C1017:K1017)=0,"",ROW()-1)</f>
        <v/>
      </c>
      <c r="B1017" s="53">
        <f>IF($F1017&lt;&gt;"",$A1017,"")</f>
        <v/>
      </c>
      <c r="C1017" s="53" t="n"/>
      <c r="D1017" s="53" t="n"/>
      <c r="E1017" s="53">
        <f>IF(UPPER($J1017)="NO","",$M1017)</f>
        <v/>
      </c>
      <c r="F1017" s="53" t="n"/>
      <c r="G1017" s="53" t="n"/>
      <c r="H1017" s="53" t="n"/>
      <c r="I1017" s="53" t="n"/>
      <c r="J1017" s="53" t="n"/>
      <c r="K1017" s="53" t="n"/>
      <c r="L1017" s="53" t="n"/>
      <c r="M1017" s="53" t="n"/>
      <c r="N1017" s="53">
        <f>IF(AND(UPPER($M1017)="VIP",UPPER($J1017)&lt;&gt;"NO",$F1017&lt;&gt;""),"SI","NO")</f>
        <v/>
      </c>
      <c r="O1017" s="53">
        <f>IF(UPPER($J1017)="SI","🟢",IF(UPPER($J1017)="NO","🔴","🟡"))</f>
        <v/>
      </c>
      <c r="P1017" s="53" t="n"/>
    </row>
    <row r="1018" ht="18" customHeight="1">
      <c r="A1018" s="53">
        <f>IF(COUNTA(C1018:K1018)=0,"",ROW()-1)</f>
        <v/>
      </c>
      <c r="B1018" s="53">
        <f>IF($F1018&lt;&gt;"",$A1018,"")</f>
        <v/>
      </c>
      <c r="C1018" s="53" t="n"/>
      <c r="D1018" s="53" t="n"/>
      <c r="E1018" s="53">
        <f>IF(UPPER($J1018)="NO","",$M1018)</f>
        <v/>
      </c>
      <c r="F1018" s="53" t="n"/>
      <c r="G1018" s="53" t="n"/>
      <c r="H1018" s="53" t="n"/>
      <c r="I1018" s="53" t="n"/>
      <c r="J1018" s="53" t="n"/>
      <c r="K1018" s="53" t="n"/>
      <c r="L1018" s="53" t="n"/>
      <c r="M1018" s="53" t="n"/>
      <c r="N1018" s="53">
        <f>IF(AND(UPPER($M1018)="VIP",UPPER($J1018)&lt;&gt;"NO",$F1018&lt;&gt;""),"SI","NO")</f>
        <v/>
      </c>
      <c r="O1018" s="53">
        <f>IF(UPPER($J1018)="SI","🟢",IF(UPPER($J1018)="NO","🔴","🟡"))</f>
        <v/>
      </c>
      <c r="P1018" s="53" t="n"/>
    </row>
    <row r="1019" ht="18" customHeight="1">
      <c r="A1019" s="53">
        <f>IF(COUNTA(C1019:K1019)=0,"",ROW()-1)</f>
        <v/>
      </c>
      <c r="B1019" s="53">
        <f>IF($F1019&lt;&gt;"",$A1019,"")</f>
        <v/>
      </c>
      <c r="C1019" s="53" t="n"/>
      <c r="D1019" s="53" t="n"/>
      <c r="E1019" s="53">
        <f>IF(UPPER($J1019)="NO","",$M1019)</f>
        <v/>
      </c>
      <c r="F1019" s="53" t="n"/>
      <c r="G1019" s="53" t="n"/>
      <c r="H1019" s="53" t="n"/>
      <c r="I1019" s="53" t="n"/>
      <c r="J1019" s="53" t="n"/>
      <c r="K1019" s="53" t="n"/>
      <c r="L1019" s="53" t="n"/>
      <c r="M1019" s="53" t="n"/>
      <c r="N1019" s="53">
        <f>IF(AND(UPPER($M1019)="VIP",UPPER($J1019)&lt;&gt;"NO",$F1019&lt;&gt;""),"SI","NO")</f>
        <v/>
      </c>
      <c r="O1019" s="53">
        <f>IF(UPPER($J1019)="SI","🟢",IF(UPPER($J1019)="NO","🔴","🟡"))</f>
        <v/>
      </c>
      <c r="P1019" s="53" t="n"/>
    </row>
    <row r="1020" ht="18" customHeight="1">
      <c r="A1020" s="53">
        <f>IF(COUNTA(C1020:K1020)=0,"",ROW()-1)</f>
        <v/>
      </c>
      <c r="B1020" s="53">
        <f>IF($F1020&lt;&gt;"",$A1020,"")</f>
        <v/>
      </c>
      <c r="C1020" s="53" t="n"/>
      <c r="D1020" s="53" t="n"/>
      <c r="E1020" s="53">
        <f>IF(UPPER($J1020)="NO","",$M1020)</f>
        <v/>
      </c>
      <c r="F1020" s="53" t="n"/>
      <c r="G1020" s="53" t="n"/>
      <c r="H1020" s="53" t="n"/>
      <c r="I1020" s="53" t="n"/>
      <c r="J1020" s="53" t="n"/>
      <c r="K1020" s="53" t="n"/>
      <c r="L1020" s="53" t="n"/>
      <c r="M1020" s="53" t="n"/>
      <c r="N1020" s="53">
        <f>IF(AND(UPPER($M1020)="VIP",UPPER($J1020)&lt;&gt;"NO",$F1020&lt;&gt;""),"SI","NO")</f>
        <v/>
      </c>
      <c r="O1020" s="53">
        <f>IF(UPPER($J1020)="SI","🟢",IF(UPPER($J1020)="NO","🔴","🟡"))</f>
        <v/>
      </c>
      <c r="P1020" s="53" t="n"/>
    </row>
    <row r="1021" ht="18" customHeight="1">
      <c r="A1021" s="53">
        <f>IF(COUNTA(C1021:K1021)=0,"",ROW()-1)</f>
        <v/>
      </c>
      <c r="B1021" s="53">
        <f>IF($F1021&lt;&gt;"",$A1021,"")</f>
        <v/>
      </c>
      <c r="C1021" s="53" t="n"/>
      <c r="D1021" s="53" t="n"/>
      <c r="E1021" s="53">
        <f>IF(UPPER($J1021)="NO","",$M1021)</f>
        <v/>
      </c>
      <c r="F1021" s="53" t="n"/>
      <c r="G1021" s="53" t="n"/>
      <c r="H1021" s="53" t="n"/>
      <c r="I1021" s="53" t="n"/>
      <c r="J1021" s="53" t="n"/>
      <c r="K1021" s="53" t="n"/>
      <c r="L1021" s="53" t="n"/>
      <c r="M1021" s="53" t="n"/>
      <c r="N1021" s="53">
        <f>IF(AND(UPPER($M1021)="VIP",UPPER($J1021)&lt;&gt;"NO",$F1021&lt;&gt;""),"SI","NO")</f>
        <v/>
      </c>
      <c r="O1021" s="53">
        <f>IF(UPPER($J1021)="SI","🟢",IF(UPPER($J1021)="NO","🔴","🟡"))</f>
        <v/>
      </c>
      <c r="P1021" s="53" t="n"/>
    </row>
    <row r="1022" ht="18" customHeight="1">
      <c r="A1022" s="53">
        <f>IF(COUNTA(C1022:K1022)=0,"",ROW()-1)</f>
        <v/>
      </c>
      <c r="B1022" s="53">
        <f>IF($F1022&lt;&gt;"",$A1022,"")</f>
        <v/>
      </c>
      <c r="C1022" s="53" t="n"/>
      <c r="D1022" s="53" t="n"/>
      <c r="E1022" s="53">
        <f>IF(UPPER($J1022)="NO","",$M1022)</f>
        <v/>
      </c>
      <c r="F1022" s="53" t="n"/>
      <c r="G1022" s="53" t="n"/>
      <c r="H1022" s="53" t="n"/>
      <c r="I1022" s="53" t="n"/>
      <c r="J1022" s="53" t="n"/>
      <c r="K1022" s="53" t="n"/>
      <c r="L1022" s="53" t="n"/>
      <c r="M1022" s="53" t="n"/>
      <c r="N1022" s="53">
        <f>IF(AND(UPPER($M1022)="VIP",UPPER($J1022)&lt;&gt;"NO",$F1022&lt;&gt;""),"SI","NO")</f>
        <v/>
      </c>
      <c r="O1022" s="53">
        <f>IF(UPPER($J1022)="SI","🟢",IF(UPPER($J1022)="NO","🔴","🟡"))</f>
        <v/>
      </c>
      <c r="P1022" s="53" t="n"/>
    </row>
    <row r="1023" ht="18" customHeight="1">
      <c r="A1023" s="53">
        <f>IF(COUNTA(C1023:K1023)=0,"",ROW()-1)</f>
        <v/>
      </c>
      <c r="B1023" s="53">
        <f>IF($F1023&lt;&gt;"",$A1023,"")</f>
        <v/>
      </c>
      <c r="C1023" s="53" t="n"/>
      <c r="D1023" s="53" t="n"/>
      <c r="E1023" s="53">
        <f>IF(UPPER($J1023)="NO","",$M1023)</f>
        <v/>
      </c>
      <c r="F1023" s="53" t="n"/>
      <c r="G1023" s="53" t="n"/>
      <c r="H1023" s="53" t="n"/>
      <c r="I1023" s="53" t="n"/>
      <c r="J1023" s="53" t="n"/>
      <c r="K1023" s="53" t="n"/>
      <c r="L1023" s="53" t="n"/>
      <c r="M1023" s="53" t="n"/>
      <c r="N1023" s="53">
        <f>IF(AND(UPPER($M1023)="VIP",UPPER($J1023)&lt;&gt;"NO",$F1023&lt;&gt;""),"SI","NO")</f>
        <v/>
      </c>
      <c r="O1023" s="53">
        <f>IF(UPPER($J1023)="SI","🟢",IF(UPPER($J1023)="NO","🔴","🟡"))</f>
        <v/>
      </c>
      <c r="P1023" s="53" t="n"/>
    </row>
    <row r="1024" ht="18" customHeight="1">
      <c r="A1024" s="53">
        <f>IF(COUNTA(C1024:K1024)=0,"",ROW()-1)</f>
        <v/>
      </c>
      <c r="B1024" s="53">
        <f>IF($F1024&lt;&gt;"",$A1024,"")</f>
        <v/>
      </c>
      <c r="C1024" s="53" t="n"/>
      <c r="D1024" s="53" t="n"/>
      <c r="E1024" s="53">
        <f>IF(UPPER($J1024)="NO","",$M1024)</f>
        <v/>
      </c>
      <c r="F1024" s="53" t="n"/>
      <c r="G1024" s="53" t="n"/>
      <c r="H1024" s="53" t="n"/>
      <c r="I1024" s="53" t="n"/>
      <c r="J1024" s="53" t="n"/>
      <c r="K1024" s="53" t="n"/>
      <c r="L1024" s="53" t="n"/>
      <c r="M1024" s="53" t="n"/>
      <c r="N1024" s="53">
        <f>IF(AND(UPPER($M1024)="VIP",UPPER($J1024)&lt;&gt;"NO",$F1024&lt;&gt;""),"SI","NO")</f>
        <v/>
      </c>
      <c r="O1024" s="53">
        <f>IF(UPPER($J1024)="SI","🟢",IF(UPPER($J1024)="NO","🔴","🟡"))</f>
        <v/>
      </c>
      <c r="P1024" s="53" t="n"/>
    </row>
    <row r="1025" ht="18" customHeight="1">
      <c r="A1025" s="53">
        <f>IF(COUNTA(C1025:K1025)=0,"",ROW()-1)</f>
        <v/>
      </c>
      <c r="B1025" s="53">
        <f>IF($F1025&lt;&gt;"",$A1025,"")</f>
        <v/>
      </c>
      <c r="C1025" s="53" t="n"/>
      <c r="D1025" s="53" t="n"/>
      <c r="E1025" s="53">
        <f>IF(UPPER($J1025)="NO","",$M1025)</f>
        <v/>
      </c>
      <c r="F1025" s="53" t="n"/>
      <c r="G1025" s="53" t="n"/>
      <c r="H1025" s="53" t="n"/>
      <c r="I1025" s="53" t="n"/>
      <c r="J1025" s="53" t="n"/>
      <c r="K1025" s="53" t="n"/>
      <c r="L1025" s="53" t="n"/>
      <c r="M1025" s="53" t="n"/>
      <c r="N1025" s="53">
        <f>IF(AND(UPPER($M1025)="VIP",UPPER($J1025)&lt;&gt;"NO",$F1025&lt;&gt;""),"SI","NO")</f>
        <v/>
      </c>
      <c r="O1025" s="53">
        <f>IF(UPPER($J1025)="SI","🟢",IF(UPPER($J1025)="NO","🔴","🟡"))</f>
        <v/>
      </c>
      <c r="P1025" s="53" t="n"/>
    </row>
    <row r="1026" ht="18" customHeight="1">
      <c r="A1026" s="53">
        <f>IF(COUNTA(C1026:K1026)=0,"",ROW()-1)</f>
        <v/>
      </c>
      <c r="B1026" s="53">
        <f>IF($F1026&lt;&gt;"",$A1026,"")</f>
        <v/>
      </c>
      <c r="C1026" s="53" t="n"/>
      <c r="D1026" s="53" t="n"/>
      <c r="E1026" s="53">
        <f>IF(UPPER($J1026)="NO","",$M1026)</f>
        <v/>
      </c>
      <c r="F1026" s="53" t="n"/>
      <c r="G1026" s="53" t="n"/>
      <c r="H1026" s="53" t="n"/>
      <c r="I1026" s="53" t="n"/>
      <c r="J1026" s="53" t="n"/>
      <c r="K1026" s="53" t="n"/>
      <c r="L1026" s="53" t="n"/>
      <c r="M1026" s="53" t="n"/>
      <c r="N1026" s="53">
        <f>IF(AND(UPPER($M1026)="VIP",UPPER($J1026)&lt;&gt;"NO",$F1026&lt;&gt;""),"SI","NO")</f>
        <v/>
      </c>
      <c r="O1026" s="53">
        <f>IF(UPPER($J1026)="SI","🟢",IF(UPPER($J1026)="NO","🔴","🟡"))</f>
        <v/>
      </c>
      <c r="P1026" s="53" t="n"/>
    </row>
    <row r="1027" ht="18" customHeight="1">
      <c r="A1027" s="53">
        <f>IF(COUNTA(C1027:K1027)=0,"",ROW()-1)</f>
        <v/>
      </c>
      <c r="B1027" s="53">
        <f>IF($F1027&lt;&gt;"",$A1027,"")</f>
        <v/>
      </c>
      <c r="C1027" s="53" t="n"/>
      <c r="D1027" s="53" t="n"/>
      <c r="E1027" s="53">
        <f>IF(UPPER($J1027)="NO","",$M1027)</f>
        <v/>
      </c>
      <c r="F1027" s="53" t="n"/>
      <c r="G1027" s="53" t="n"/>
      <c r="H1027" s="53" t="n"/>
      <c r="I1027" s="53" t="n"/>
      <c r="J1027" s="53" t="n"/>
      <c r="K1027" s="53" t="n"/>
      <c r="L1027" s="53" t="n"/>
      <c r="M1027" s="53" t="n"/>
      <c r="N1027" s="53">
        <f>IF(AND(UPPER($M1027)="VIP",UPPER($J1027)&lt;&gt;"NO",$F1027&lt;&gt;""),"SI","NO")</f>
        <v/>
      </c>
      <c r="O1027" s="53">
        <f>IF(UPPER($J1027)="SI","🟢",IF(UPPER($J1027)="NO","🔴","🟡"))</f>
        <v/>
      </c>
      <c r="P1027" s="53" t="n"/>
    </row>
    <row r="1028" ht="18" customHeight="1">
      <c r="A1028" s="53">
        <f>IF(COUNTA(C1028:K1028)=0,"",ROW()-1)</f>
        <v/>
      </c>
      <c r="B1028" s="53">
        <f>IF($F1028&lt;&gt;"",$A1028,"")</f>
        <v/>
      </c>
      <c r="C1028" s="53" t="n"/>
      <c r="D1028" s="53" t="n"/>
      <c r="E1028" s="53">
        <f>IF(UPPER($J1028)="NO","",$M1028)</f>
        <v/>
      </c>
      <c r="F1028" s="53" t="n"/>
      <c r="G1028" s="53" t="n"/>
      <c r="H1028" s="53" t="n"/>
      <c r="I1028" s="53" t="n"/>
      <c r="J1028" s="53" t="n"/>
      <c r="K1028" s="53" t="n"/>
      <c r="L1028" s="53" t="n"/>
      <c r="M1028" s="53" t="n"/>
      <c r="N1028" s="53">
        <f>IF(AND(UPPER($M1028)="VIP",UPPER($J1028)&lt;&gt;"NO",$F1028&lt;&gt;""),"SI","NO")</f>
        <v/>
      </c>
      <c r="O1028" s="53">
        <f>IF(UPPER($J1028)="SI","🟢",IF(UPPER($J1028)="NO","🔴","🟡"))</f>
        <v/>
      </c>
      <c r="P1028" s="53" t="n"/>
    </row>
    <row r="1029" ht="18" customHeight="1">
      <c r="A1029" s="53">
        <f>IF(COUNTA(C1029:K1029)=0,"",ROW()-1)</f>
        <v/>
      </c>
      <c r="B1029" s="53">
        <f>IF($F1029&lt;&gt;"",$A1029,"")</f>
        <v/>
      </c>
      <c r="C1029" s="53" t="n"/>
      <c r="D1029" s="53" t="n"/>
      <c r="E1029" s="53">
        <f>IF(UPPER($J1029)="NO","",$M1029)</f>
        <v/>
      </c>
      <c r="F1029" s="53" t="n"/>
      <c r="G1029" s="53" t="n"/>
      <c r="H1029" s="53" t="n"/>
      <c r="I1029" s="53" t="n"/>
      <c r="J1029" s="53" t="n"/>
      <c r="K1029" s="53" t="n"/>
      <c r="L1029" s="53" t="n"/>
      <c r="M1029" s="53" t="n"/>
      <c r="N1029" s="53">
        <f>IF(AND(UPPER($M1029)="VIP",UPPER($J1029)&lt;&gt;"NO",$F1029&lt;&gt;""),"SI","NO")</f>
        <v/>
      </c>
      <c r="O1029" s="53">
        <f>IF(UPPER($J1029)="SI","🟢",IF(UPPER($J1029)="NO","🔴","🟡"))</f>
        <v/>
      </c>
      <c r="P1029" s="53" t="n"/>
    </row>
    <row r="1030" ht="18" customHeight="1">
      <c r="A1030" s="53">
        <f>IF(COUNTA(C1030:K1030)=0,"",ROW()-1)</f>
        <v/>
      </c>
      <c r="B1030" s="53">
        <f>IF($F1030&lt;&gt;"",$A1030,"")</f>
        <v/>
      </c>
      <c r="C1030" s="53" t="n"/>
      <c r="D1030" s="53" t="n"/>
      <c r="E1030" s="53">
        <f>IF(UPPER($J1030)="NO","",$M1030)</f>
        <v/>
      </c>
      <c r="F1030" s="53" t="n"/>
      <c r="G1030" s="53" t="n"/>
      <c r="H1030" s="53" t="n"/>
      <c r="I1030" s="53" t="n"/>
      <c r="J1030" s="53" t="n"/>
      <c r="K1030" s="53" t="n"/>
      <c r="L1030" s="53" t="n"/>
      <c r="M1030" s="53" t="n"/>
      <c r="N1030" s="53">
        <f>IF(AND(UPPER($M1030)="VIP",UPPER($J1030)&lt;&gt;"NO",$F1030&lt;&gt;""),"SI","NO")</f>
        <v/>
      </c>
      <c r="O1030" s="53">
        <f>IF(UPPER($J1030)="SI","🟢",IF(UPPER($J1030)="NO","🔴","🟡"))</f>
        <v/>
      </c>
      <c r="P1030" s="53" t="n"/>
    </row>
    <row r="1031" ht="18" customHeight="1">
      <c r="A1031" s="53">
        <f>IF(COUNTA(C1031:K1031)=0,"",ROW()-1)</f>
        <v/>
      </c>
      <c r="B1031" s="53">
        <f>IF($F1031&lt;&gt;"",$A1031,"")</f>
        <v/>
      </c>
      <c r="C1031" s="53" t="n"/>
      <c r="D1031" s="53" t="n"/>
      <c r="E1031" s="53">
        <f>IF(UPPER($J1031)="NO","",$M1031)</f>
        <v/>
      </c>
      <c r="F1031" s="53" t="n"/>
      <c r="G1031" s="53" t="n"/>
      <c r="H1031" s="53" t="n"/>
      <c r="I1031" s="53" t="n"/>
      <c r="J1031" s="53" t="n"/>
      <c r="K1031" s="53" t="n"/>
      <c r="L1031" s="53" t="n"/>
      <c r="M1031" s="53" t="n"/>
      <c r="N1031" s="53">
        <f>IF(AND(UPPER($M1031)="VIP",UPPER($J1031)&lt;&gt;"NO",$F1031&lt;&gt;""),"SI","NO")</f>
        <v/>
      </c>
      <c r="O1031" s="53">
        <f>IF(UPPER($J1031)="SI","🟢",IF(UPPER($J1031)="NO","🔴","🟡"))</f>
        <v/>
      </c>
      <c r="P1031" s="53" t="n"/>
    </row>
    <row r="1032" ht="18" customHeight="1">
      <c r="A1032" s="53">
        <f>IF(COUNTA(C1032:K1032)=0,"",ROW()-1)</f>
        <v/>
      </c>
      <c r="B1032" s="53">
        <f>IF($F1032&lt;&gt;"",$A1032,"")</f>
        <v/>
      </c>
      <c r="C1032" s="53" t="n"/>
      <c r="D1032" s="53" t="n"/>
      <c r="E1032" s="53">
        <f>IF(UPPER($J1032)="NO","",$M1032)</f>
        <v/>
      </c>
      <c r="F1032" s="53" t="n"/>
      <c r="G1032" s="53" t="n"/>
      <c r="H1032" s="53" t="n"/>
      <c r="I1032" s="53" t="n"/>
      <c r="J1032" s="53" t="n"/>
      <c r="K1032" s="53" t="n"/>
      <c r="L1032" s="53" t="n"/>
      <c r="M1032" s="53" t="n"/>
      <c r="N1032" s="53">
        <f>IF(AND(UPPER($M1032)="VIP",UPPER($J1032)&lt;&gt;"NO",$F1032&lt;&gt;""),"SI","NO")</f>
        <v/>
      </c>
      <c r="O1032" s="53">
        <f>IF(UPPER($J1032)="SI","🟢",IF(UPPER($J1032)="NO","🔴","🟡"))</f>
        <v/>
      </c>
      <c r="P1032" s="53" t="n"/>
    </row>
    <row r="1033" ht="18" customHeight="1">
      <c r="A1033" s="53">
        <f>IF(COUNTA(C1033:K1033)=0,"",ROW()-1)</f>
        <v/>
      </c>
      <c r="B1033" s="53">
        <f>IF($F1033&lt;&gt;"",$A1033,"")</f>
        <v/>
      </c>
      <c r="C1033" s="53" t="n"/>
      <c r="D1033" s="53" t="n"/>
      <c r="E1033" s="53">
        <f>IF(UPPER($J1033)="NO","",$M1033)</f>
        <v/>
      </c>
      <c r="F1033" s="53" t="n"/>
      <c r="G1033" s="53" t="n"/>
      <c r="H1033" s="53" t="n"/>
      <c r="I1033" s="53" t="n"/>
      <c r="J1033" s="53" t="n"/>
      <c r="K1033" s="53" t="n"/>
      <c r="L1033" s="53" t="n"/>
      <c r="M1033" s="53" t="n"/>
      <c r="N1033" s="53">
        <f>IF(AND(UPPER($M1033)="VIP",UPPER($J1033)&lt;&gt;"NO",$F1033&lt;&gt;""),"SI","NO")</f>
        <v/>
      </c>
      <c r="O1033" s="53">
        <f>IF(UPPER($J1033)="SI","🟢",IF(UPPER($J1033)="NO","🔴","🟡"))</f>
        <v/>
      </c>
      <c r="P1033" s="53" t="n"/>
    </row>
    <row r="1034" ht="18" customHeight="1">
      <c r="A1034" s="53">
        <f>IF(COUNTA(C1034:K1034)=0,"",ROW()-1)</f>
        <v/>
      </c>
      <c r="B1034" s="53">
        <f>IF($F1034&lt;&gt;"",$A1034,"")</f>
        <v/>
      </c>
      <c r="C1034" s="53" t="n"/>
      <c r="D1034" s="53" t="n"/>
      <c r="E1034" s="53">
        <f>IF(UPPER($J1034)="NO","",$M1034)</f>
        <v/>
      </c>
      <c r="F1034" s="53" t="n"/>
      <c r="G1034" s="53" t="n"/>
      <c r="H1034" s="53" t="n"/>
      <c r="I1034" s="53" t="n"/>
      <c r="J1034" s="53" t="n"/>
      <c r="K1034" s="53" t="n"/>
      <c r="L1034" s="53" t="n"/>
      <c r="M1034" s="53" t="n"/>
      <c r="N1034" s="53">
        <f>IF(AND(UPPER($M1034)="VIP",UPPER($J1034)&lt;&gt;"NO",$F1034&lt;&gt;""),"SI","NO")</f>
        <v/>
      </c>
      <c r="O1034" s="53">
        <f>IF(UPPER($J1034)="SI","🟢",IF(UPPER($J1034)="NO","🔴","🟡"))</f>
        <v/>
      </c>
      <c r="P1034" s="53" t="n"/>
    </row>
    <row r="1035" ht="18" customHeight="1">
      <c r="A1035" s="53">
        <f>IF(COUNTA(C1035:K1035)=0,"",ROW()-1)</f>
        <v/>
      </c>
      <c r="B1035" s="53">
        <f>IF($F1035&lt;&gt;"",$A1035,"")</f>
        <v/>
      </c>
      <c r="C1035" s="53" t="n"/>
      <c r="D1035" s="53" t="n"/>
      <c r="E1035" s="53">
        <f>IF(UPPER($J1035)="NO","",$M1035)</f>
        <v/>
      </c>
      <c r="F1035" s="53" t="n"/>
      <c r="G1035" s="53" t="n"/>
      <c r="H1035" s="53" t="n"/>
      <c r="I1035" s="53" t="n"/>
      <c r="J1035" s="53" t="n"/>
      <c r="K1035" s="53" t="n"/>
      <c r="L1035" s="53" t="n"/>
      <c r="M1035" s="53" t="n"/>
      <c r="N1035" s="53">
        <f>IF(AND(UPPER($M1035)="VIP",UPPER($J1035)&lt;&gt;"NO",$F1035&lt;&gt;""),"SI","NO")</f>
        <v/>
      </c>
      <c r="O1035" s="53">
        <f>IF(UPPER($J1035)="SI","🟢",IF(UPPER($J1035)="NO","🔴","🟡"))</f>
        <v/>
      </c>
      <c r="P1035" s="53" t="n"/>
    </row>
    <row r="1036" ht="18" customHeight="1">
      <c r="A1036" s="53">
        <f>IF(COUNTA(C1036:K1036)=0,"",ROW()-1)</f>
        <v/>
      </c>
      <c r="B1036" s="53">
        <f>IF($F1036&lt;&gt;"",$A1036,"")</f>
        <v/>
      </c>
      <c r="C1036" s="53" t="n"/>
      <c r="D1036" s="53" t="n"/>
      <c r="E1036" s="53">
        <f>IF(UPPER($J1036)="NO","",$M1036)</f>
        <v/>
      </c>
      <c r="F1036" s="53" t="n"/>
      <c r="G1036" s="53" t="n"/>
      <c r="H1036" s="53" t="n"/>
      <c r="I1036" s="53" t="n"/>
      <c r="J1036" s="53" t="n"/>
      <c r="K1036" s="53" t="n"/>
      <c r="L1036" s="53" t="n"/>
      <c r="M1036" s="53" t="n"/>
      <c r="N1036" s="53">
        <f>IF(AND(UPPER($M1036)="VIP",UPPER($J1036)&lt;&gt;"NO",$F1036&lt;&gt;""),"SI","NO")</f>
        <v/>
      </c>
      <c r="O1036" s="53">
        <f>IF(UPPER($J1036)="SI","🟢",IF(UPPER($J1036)="NO","🔴","🟡"))</f>
        <v/>
      </c>
      <c r="P1036" s="53" t="n"/>
    </row>
    <row r="1037" ht="18" customHeight="1">
      <c r="A1037" s="53">
        <f>IF(COUNTA(C1037:K1037)=0,"",ROW()-1)</f>
        <v/>
      </c>
      <c r="B1037" s="53">
        <f>IF($F1037&lt;&gt;"",$A1037,"")</f>
        <v/>
      </c>
      <c r="C1037" s="53" t="n"/>
      <c r="D1037" s="53" t="n"/>
      <c r="E1037" s="53">
        <f>IF(UPPER($J1037)="NO","",$M1037)</f>
        <v/>
      </c>
      <c r="F1037" s="53" t="n"/>
      <c r="G1037" s="53" t="n"/>
      <c r="H1037" s="53" t="n"/>
      <c r="I1037" s="53" t="n"/>
      <c r="J1037" s="53" t="n"/>
      <c r="K1037" s="53" t="n"/>
      <c r="L1037" s="53" t="n"/>
      <c r="M1037" s="53" t="n"/>
      <c r="N1037" s="53">
        <f>IF(AND(UPPER($M1037)="VIP",UPPER($J1037)&lt;&gt;"NO",$F1037&lt;&gt;""),"SI","NO")</f>
        <v/>
      </c>
      <c r="O1037" s="53">
        <f>IF(UPPER($J1037)="SI","🟢",IF(UPPER($J1037)="NO","🔴","🟡"))</f>
        <v/>
      </c>
      <c r="P1037" s="53" t="n"/>
    </row>
    <row r="1038" ht="18" customHeight="1">
      <c r="A1038" s="53">
        <f>IF(COUNTA(C1038:K1038)=0,"",ROW()-1)</f>
        <v/>
      </c>
      <c r="B1038" s="53">
        <f>IF($F1038&lt;&gt;"",$A1038,"")</f>
        <v/>
      </c>
      <c r="C1038" s="53" t="n"/>
      <c r="D1038" s="53" t="n"/>
      <c r="E1038" s="53">
        <f>IF(UPPER($J1038)="NO","",$M1038)</f>
        <v/>
      </c>
      <c r="F1038" s="53" t="n"/>
      <c r="G1038" s="53" t="n"/>
      <c r="H1038" s="53" t="n"/>
      <c r="I1038" s="53" t="n"/>
      <c r="J1038" s="53" t="n"/>
      <c r="K1038" s="53" t="n"/>
      <c r="L1038" s="53" t="n"/>
      <c r="M1038" s="53" t="n"/>
      <c r="N1038" s="53">
        <f>IF(AND(UPPER($M1038)="VIP",UPPER($J1038)&lt;&gt;"NO",$F1038&lt;&gt;""),"SI","NO")</f>
        <v/>
      </c>
      <c r="O1038" s="53">
        <f>IF(UPPER($J1038)="SI","🟢",IF(UPPER($J1038)="NO","🔴","🟡"))</f>
        <v/>
      </c>
      <c r="P1038" s="53" t="n"/>
    </row>
    <row r="1039" ht="18" customHeight="1">
      <c r="A1039" s="53">
        <f>IF(COUNTA(C1039:K1039)=0,"",ROW()-1)</f>
        <v/>
      </c>
      <c r="B1039" s="53">
        <f>IF($F1039&lt;&gt;"",$A1039,"")</f>
        <v/>
      </c>
      <c r="C1039" s="53" t="n"/>
      <c r="D1039" s="53" t="n"/>
      <c r="E1039" s="53">
        <f>IF(UPPER($J1039)="NO","",$M1039)</f>
        <v/>
      </c>
      <c r="F1039" s="53" t="n"/>
      <c r="G1039" s="53" t="n"/>
      <c r="H1039" s="53" t="n"/>
      <c r="I1039" s="53" t="n"/>
      <c r="J1039" s="53" t="n"/>
      <c r="K1039" s="53" t="n"/>
      <c r="L1039" s="53" t="n"/>
      <c r="M1039" s="53" t="n"/>
      <c r="N1039" s="53">
        <f>IF(AND(UPPER($M1039)="VIP",UPPER($J1039)&lt;&gt;"NO",$F1039&lt;&gt;""),"SI","NO")</f>
        <v/>
      </c>
      <c r="O1039" s="53">
        <f>IF(UPPER($J1039)="SI","🟢",IF(UPPER($J1039)="NO","🔴","🟡"))</f>
        <v/>
      </c>
      <c r="P1039" s="53" t="n"/>
    </row>
    <row r="1040" ht="18" customHeight="1">
      <c r="A1040" s="53">
        <f>IF(COUNTA(C1040:K1040)=0,"",ROW()-1)</f>
        <v/>
      </c>
      <c r="B1040" s="53">
        <f>IF($F1040&lt;&gt;"",$A1040,"")</f>
        <v/>
      </c>
      <c r="C1040" s="53" t="n"/>
      <c r="D1040" s="53" t="n"/>
      <c r="E1040" s="53">
        <f>IF(UPPER($J1040)="NO","",$M1040)</f>
        <v/>
      </c>
      <c r="F1040" s="53" t="n"/>
      <c r="G1040" s="53" t="n"/>
      <c r="H1040" s="53" t="n"/>
      <c r="I1040" s="53" t="n"/>
      <c r="J1040" s="53" t="n"/>
      <c r="K1040" s="53" t="n"/>
      <c r="L1040" s="53" t="n"/>
      <c r="M1040" s="53" t="n"/>
      <c r="N1040" s="53">
        <f>IF(AND(UPPER($M1040)="VIP",UPPER($J1040)&lt;&gt;"NO",$F1040&lt;&gt;""),"SI","NO")</f>
        <v/>
      </c>
      <c r="O1040" s="53">
        <f>IF(UPPER($J1040)="SI","🟢",IF(UPPER($J1040)="NO","🔴","🟡"))</f>
        <v/>
      </c>
      <c r="P1040" s="53" t="n"/>
    </row>
    <row r="1041" ht="18" customHeight="1">
      <c r="A1041" s="53">
        <f>IF(COUNTA(C1041:K1041)=0,"",ROW()-1)</f>
        <v/>
      </c>
      <c r="B1041" s="53">
        <f>IF($F1041&lt;&gt;"",$A1041,"")</f>
        <v/>
      </c>
      <c r="C1041" s="53" t="n"/>
      <c r="D1041" s="53" t="n"/>
      <c r="E1041" s="53">
        <f>IF(UPPER($J1041)="NO","",$M1041)</f>
        <v/>
      </c>
      <c r="F1041" s="53" t="n"/>
      <c r="G1041" s="53" t="n"/>
      <c r="H1041" s="53" t="n"/>
      <c r="I1041" s="53" t="n"/>
      <c r="J1041" s="53" t="n"/>
      <c r="K1041" s="53" t="n"/>
      <c r="L1041" s="53" t="n"/>
      <c r="M1041" s="53" t="n"/>
      <c r="N1041" s="53">
        <f>IF(AND(UPPER($M1041)="VIP",UPPER($J1041)&lt;&gt;"NO",$F1041&lt;&gt;""),"SI","NO")</f>
        <v/>
      </c>
      <c r="O1041" s="53">
        <f>IF(UPPER($J1041)="SI","🟢",IF(UPPER($J1041)="NO","🔴","🟡"))</f>
        <v/>
      </c>
      <c r="P1041" s="53" t="n"/>
    </row>
    <row r="1042" ht="18" customHeight="1">
      <c r="A1042" s="53">
        <f>IF(COUNTA(C1042:K1042)=0,"",ROW()-1)</f>
        <v/>
      </c>
      <c r="B1042" s="53">
        <f>IF($F1042&lt;&gt;"",$A1042,"")</f>
        <v/>
      </c>
      <c r="C1042" s="53" t="n"/>
      <c r="D1042" s="53" t="n"/>
      <c r="E1042" s="53">
        <f>IF(UPPER($J1042)="NO","",$M1042)</f>
        <v/>
      </c>
      <c r="F1042" s="53" t="n"/>
      <c r="G1042" s="53" t="n"/>
      <c r="H1042" s="53" t="n"/>
      <c r="I1042" s="53" t="n"/>
      <c r="J1042" s="53" t="n"/>
      <c r="K1042" s="53" t="n"/>
      <c r="L1042" s="53" t="n"/>
      <c r="M1042" s="53" t="n"/>
      <c r="N1042" s="53">
        <f>IF(AND(UPPER($M1042)="VIP",UPPER($J1042)&lt;&gt;"NO",$F1042&lt;&gt;""),"SI","NO")</f>
        <v/>
      </c>
      <c r="O1042" s="53">
        <f>IF(UPPER($J1042)="SI","🟢",IF(UPPER($J1042)="NO","🔴","🟡"))</f>
        <v/>
      </c>
      <c r="P1042" s="53" t="n"/>
    </row>
    <row r="1043" ht="18" customHeight="1">
      <c r="A1043" s="53">
        <f>IF(COUNTA(C1043:K1043)=0,"",ROW()-1)</f>
        <v/>
      </c>
      <c r="B1043" s="53">
        <f>IF($F1043&lt;&gt;"",$A1043,"")</f>
        <v/>
      </c>
      <c r="C1043" s="53" t="n"/>
      <c r="D1043" s="53" t="n"/>
      <c r="E1043" s="53">
        <f>IF(UPPER($J1043)="NO","",$M1043)</f>
        <v/>
      </c>
      <c r="F1043" s="53" t="n"/>
      <c r="G1043" s="53" t="n"/>
      <c r="H1043" s="53" t="n"/>
      <c r="I1043" s="53" t="n"/>
      <c r="J1043" s="53" t="n"/>
      <c r="K1043" s="53" t="n"/>
      <c r="L1043" s="53" t="n"/>
      <c r="M1043" s="53" t="n"/>
      <c r="N1043" s="53">
        <f>IF(AND(UPPER($M1043)="VIP",UPPER($J1043)&lt;&gt;"NO",$F1043&lt;&gt;""),"SI","NO")</f>
        <v/>
      </c>
      <c r="O1043" s="53">
        <f>IF(UPPER($J1043)="SI","🟢",IF(UPPER($J1043)="NO","🔴","🟡"))</f>
        <v/>
      </c>
      <c r="P1043" s="53" t="n"/>
    </row>
    <row r="1044" ht="18" customHeight="1">
      <c r="A1044" s="53">
        <f>IF(COUNTA(C1044:K1044)=0,"",ROW()-1)</f>
        <v/>
      </c>
      <c r="B1044" s="53">
        <f>IF($F1044&lt;&gt;"",$A1044,"")</f>
        <v/>
      </c>
      <c r="C1044" s="53" t="n"/>
      <c r="D1044" s="53" t="n"/>
      <c r="E1044" s="53">
        <f>IF(UPPER($J1044)="NO","",$M1044)</f>
        <v/>
      </c>
      <c r="F1044" s="53" t="n"/>
      <c r="G1044" s="53" t="n"/>
      <c r="H1044" s="53" t="n"/>
      <c r="I1044" s="53" t="n"/>
      <c r="J1044" s="53" t="n"/>
      <c r="K1044" s="53" t="n"/>
      <c r="L1044" s="53" t="n"/>
      <c r="M1044" s="53" t="n"/>
      <c r="N1044" s="53">
        <f>IF(AND(UPPER($M1044)="VIP",UPPER($J1044)&lt;&gt;"NO",$F1044&lt;&gt;""),"SI","NO")</f>
        <v/>
      </c>
      <c r="O1044" s="53">
        <f>IF(UPPER($J1044)="SI","🟢",IF(UPPER($J1044)="NO","🔴","🟡"))</f>
        <v/>
      </c>
      <c r="P1044" s="53" t="n"/>
    </row>
    <row r="1045" ht="18" customHeight="1">
      <c r="A1045" s="53">
        <f>IF(COUNTA(C1045:K1045)=0,"",ROW()-1)</f>
        <v/>
      </c>
      <c r="B1045" s="53">
        <f>IF($F1045&lt;&gt;"",$A1045,"")</f>
        <v/>
      </c>
      <c r="C1045" s="53" t="n"/>
      <c r="D1045" s="53" t="n"/>
      <c r="E1045" s="53">
        <f>IF(UPPER($J1045)="NO","",$M1045)</f>
        <v/>
      </c>
      <c r="F1045" s="53" t="n"/>
      <c r="G1045" s="53" t="n"/>
      <c r="H1045" s="53" t="n"/>
      <c r="I1045" s="53" t="n"/>
      <c r="J1045" s="53" t="n"/>
      <c r="K1045" s="53" t="n"/>
      <c r="L1045" s="53" t="n"/>
      <c r="M1045" s="53" t="n"/>
      <c r="N1045" s="53">
        <f>IF(AND(UPPER($M1045)="VIP",UPPER($J1045)&lt;&gt;"NO",$F1045&lt;&gt;""),"SI","NO")</f>
        <v/>
      </c>
      <c r="O1045" s="53">
        <f>IF(UPPER($J1045)="SI","🟢",IF(UPPER($J1045)="NO","🔴","🟡"))</f>
        <v/>
      </c>
      <c r="P1045" s="53" t="n"/>
    </row>
    <row r="1046" ht="18" customHeight="1">
      <c r="A1046" s="53">
        <f>IF(COUNTA(C1046:K1046)=0,"",ROW()-1)</f>
        <v/>
      </c>
      <c r="B1046" s="53">
        <f>IF($F1046&lt;&gt;"",$A1046,"")</f>
        <v/>
      </c>
      <c r="C1046" s="53" t="n"/>
      <c r="D1046" s="53" t="n"/>
      <c r="E1046" s="53">
        <f>IF(UPPER($J1046)="NO","",$M1046)</f>
        <v/>
      </c>
      <c r="F1046" s="53" t="n"/>
      <c r="G1046" s="53" t="n"/>
      <c r="H1046" s="53" t="n"/>
      <c r="I1046" s="53" t="n"/>
      <c r="J1046" s="53" t="n"/>
      <c r="K1046" s="53" t="n"/>
      <c r="L1046" s="53" t="n"/>
      <c r="M1046" s="53" t="n"/>
      <c r="N1046" s="53">
        <f>IF(AND(UPPER($M1046)="VIP",UPPER($J1046)&lt;&gt;"NO",$F1046&lt;&gt;""),"SI","NO")</f>
        <v/>
      </c>
      <c r="O1046" s="53">
        <f>IF(UPPER($J1046)="SI","🟢",IF(UPPER($J1046)="NO","🔴","🟡"))</f>
        <v/>
      </c>
      <c r="P1046" s="53" t="n"/>
    </row>
    <row r="1047" ht="18" customHeight="1">
      <c r="A1047" s="53">
        <f>IF(COUNTA(C1047:K1047)=0,"",ROW()-1)</f>
        <v/>
      </c>
      <c r="B1047" s="53">
        <f>IF($F1047&lt;&gt;"",$A1047,"")</f>
        <v/>
      </c>
      <c r="C1047" s="53" t="n"/>
      <c r="D1047" s="53" t="n"/>
      <c r="E1047" s="53">
        <f>IF(UPPER($J1047)="NO","",$M1047)</f>
        <v/>
      </c>
      <c r="F1047" s="53" t="n"/>
      <c r="G1047" s="53" t="n"/>
      <c r="H1047" s="53" t="n"/>
      <c r="I1047" s="53" t="n"/>
      <c r="J1047" s="53" t="n"/>
      <c r="K1047" s="53" t="n"/>
      <c r="L1047" s="53" t="n"/>
      <c r="M1047" s="53" t="n"/>
      <c r="N1047" s="53">
        <f>IF(AND(UPPER($M1047)="VIP",UPPER($J1047)&lt;&gt;"NO",$F1047&lt;&gt;""),"SI","NO")</f>
        <v/>
      </c>
      <c r="O1047" s="53">
        <f>IF(UPPER($J1047)="SI","🟢",IF(UPPER($J1047)="NO","🔴","🟡"))</f>
        <v/>
      </c>
      <c r="P1047" s="53" t="n"/>
    </row>
    <row r="1048" ht="18" customHeight="1">
      <c r="A1048" s="53">
        <f>IF(COUNTA(C1048:K1048)=0,"",ROW()-1)</f>
        <v/>
      </c>
      <c r="B1048" s="53">
        <f>IF($F1048&lt;&gt;"",$A1048,"")</f>
        <v/>
      </c>
      <c r="C1048" s="53" t="n"/>
      <c r="D1048" s="53" t="n"/>
      <c r="E1048" s="53">
        <f>IF(UPPER($J1048)="NO","",$M1048)</f>
        <v/>
      </c>
      <c r="F1048" s="53" t="n"/>
      <c r="G1048" s="53" t="n"/>
      <c r="H1048" s="53" t="n"/>
      <c r="I1048" s="53" t="n"/>
      <c r="J1048" s="53" t="n"/>
      <c r="K1048" s="53" t="n"/>
      <c r="L1048" s="53" t="n"/>
      <c r="M1048" s="53" t="n"/>
      <c r="N1048" s="53">
        <f>IF(AND(UPPER($M1048)="VIP",UPPER($J1048)&lt;&gt;"NO",$F1048&lt;&gt;""),"SI","NO")</f>
        <v/>
      </c>
      <c r="O1048" s="53">
        <f>IF(UPPER($J1048)="SI","🟢",IF(UPPER($J1048)="NO","🔴","🟡"))</f>
        <v/>
      </c>
      <c r="P1048" s="53" t="n"/>
    </row>
    <row r="1049" ht="18" customHeight="1">
      <c r="A1049" s="53">
        <f>IF(COUNTA(C1049:K1049)=0,"",ROW()-1)</f>
        <v/>
      </c>
      <c r="B1049" s="53">
        <f>IF($F1049&lt;&gt;"",$A1049,"")</f>
        <v/>
      </c>
      <c r="C1049" s="53" t="n"/>
      <c r="D1049" s="53" t="n"/>
      <c r="E1049" s="53">
        <f>IF(UPPER($J1049)="NO","",$M1049)</f>
        <v/>
      </c>
      <c r="F1049" s="53" t="n"/>
      <c r="G1049" s="53" t="n"/>
      <c r="H1049" s="53" t="n"/>
      <c r="I1049" s="53" t="n"/>
      <c r="J1049" s="53" t="n"/>
      <c r="K1049" s="53" t="n"/>
      <c r="L1049" s="53" t="n"/>
      <c r="M1049" s="53" t="n"/>
      <c r="N1049" s="53">
        <f>IF(AND(UPPER($M1049)="VIP",UPPER($J1049)&lt;&gt;"NO",$F1049&lt;&gt;""),"SI","NO")</f>
        <v/>
      </c>
      <c r="O1049" s="53">
        <f>IF(UPPER($J1049)="SI","🟢",IF(UPPER($J1049)="NO","🔴","🟡"))</f>
        <v/>
      </c>
      <c r="P1049" s="53" t="n"/>
    </row>
    <row r="1050" ht="18" customHeight="1">
      <c r="A1050" s="53">
        <f>IF(COUNTA(C1050:K1050)=0,"",ROW()-1)</f>
        <v/>
      </c>
      <c r="B1050" s="53">
        <f>IF($F1050&lt;&gt;"",$A1050,"")</f>
        <v/>
      </c>
      <c r="C1050" s="53" t="n"/>
      <c r="D1050" s="53" t="n"/>
      <c r="E1050" s="53">
        <f>IF(UPPER($J1050)="NO","",$M1050)</f>
        <v/>
      </c>
      <c r="F1050" s="53" t="n"/>
      <c r="G1050" s="53" t="n"/>
      <c r="H1050" s="53" t="n"/>
      <c r="I1050" s="53" t="n"/>
      <c r="J1050" s="53" t="n"/>
      <c r="K1050" s="53" t="n"/>
      <c r="L1050" s="53" t="n"/>
      <c r="M1050" s="53" t="n"/>
      <c r="N1050" s="53">
        <f>IF(AND(UPPER($M1050)="VIP",UPPER($J1050)&lt;&gt;"NO",$F1050&lt;&gt;""),"SI","NO")</f>
        <v/>
      </c>
      <c r="O1050" s="53">
        <f>IF(UPPER($J1050)="SI","🟢",IF(UPPER($J1050)="NO","🔴","🟡"))</f>
        <v/>
      </c>
      <c r="P1050" s="53" t="n"/>
    </row>
    <row r="1051" ht="18" customHeight="1">
      <c r="A1051" s="53">
        <f>IF(COUNTA(C1051:K1051)=0,"",ROW()-1)</f>
        <v/>
      </c>
      <c r="B1051" s="53">
        <f>IF($F1051&lt;&gt;"",$A1051,"")</f>
        <v/>
      </c>
      <c r="C1051" s="53" t="n"/>
      <c r="D1051" s="53" t="n"/>
      <c r="E1051" s="53">
        <f>IF(UPPER($J1051)="NO","",$M1051)</f>
        <v/>
      </c>
      <c r="F1051" s="53" t="n"/>
      <c r="G1051" s="53" t="n"/>
      <c r="H1051" s="53" t="n"/>
      <c r="I1051" s="53" t="n"/>
      <c r="J1051" s="53" t="n"/>
      <c r="K1051" s="53" t="n"/>
      <c r="L1051" s="53" t="n"/>
      <c r="M1051" s="53" t="n"/>
      <c r="N1051" s="53">
        <f>IF(AND(UPPER($M1051)="VIP",UPPER($J1051)&lt;&gt;"NO",$F1051&lt;&gt;""),"SI","NO")</f>
        <v/>
      </c>
      <c r="O1051" s="53">
        <f>IF(UPPER($J1051)="SI","🟢",IF(UPPER($J1051)="NO","🔴","🟡"))</f>
        <v/>
      </c>
      <c r="P1051" s="53" t="n"/>
    </row>
    <row r="1052" ht="18" customHeight="1">
      <c r="A1052" s="53">
        <f>IF(COUNTA(C1052:K1052)=0,"",ROW()-1)</f>
        <v/>
      </c>
      <c r="B1052" s="53">
        <f>IF($F1052&lt;&gt;"",$A1052,"")</f>
        <v/>
      </c>
      <c r="C1052" s="53" t="n"/>
      <c r="D1052" s="53" t="n"/>
      <c r="E1052" s="53">
        <f>IF(UPPER($J1052)="NO","",$M1052)</f>
        <v/>
      </c>
      <c r="F1052" s="53" t="n"/>
      <c r="G1052" s="53" t="n"/>
      <c r="H1052" s="53" t="n"/>
      <c r="I1052" s="53" t="n"/>
      <c r="J1052" s="53" t="n"/>
      <c r="K1052" s="53" t="n"/>
      <c r="L1052" s="53" t="n"/>
      <c r="M1052" s="53" t="n"/>
      <c r="N1052" s="53">
        <f>IF(AND(UPPER($M1052)="VIP",UPPER($J1052)&lt;&gt;"NO",$F1052&lt;&gt;""),"SI","NO")</f>
        <v/>
      </c>
      <c r="O1052" s="53">
        <f>IF(UPPER($J1052)="SI","🟢",IF(UPPER($J1052)="NO","🔴","🟡"))</f>
        <v/>
      </c>
      <c r="P1052" s="53" t="n"/>
    </row>
    <row r="1053" ht="18" customHeight="1">
      <c r="A1053" s="53">
        <f>IF(COUNTA(C1053:K1053)=0,"",ROW()-1)</f>
        <v/>
      </c>
      <c r="B1053" s="53">
        <f>IF($F1053&lt;&gt;"",$A1053,"")</f>
        <v/>
      </c>
      <c r="C1053" s="53" t="n"/>
      <c r="D1053" s="53" t="n"/>
      <c r="E1053" s="53">
        <f>IF(UPPER($J1053)="NO","",$M1053)</f>
        <v/>
      </c>
      <c r="F1053" s="53" t="n"/>
      <c r="G1053" s="53" t="n"/>
      <c r="H1053" s="53" t="n"/>
      <c r="I1053" s="53" t="n"/>
      <c r="J1053" s="53" t="n"/>
      <c r="K1053" s="53" t="n"/>
      <c r="L1053" s="53" t="n"/>
      <c r="M1053" s="53" t="n"/>
      <c r="N1053" s="53">
        <f>IF(AND(UPPER($M1053)="VIP",UPPER($J1053)&lt;&gt;"NO",$F1053&lt;&gt;""),"SI","NO")</f>
        <v/>
      </c>
      <c r="O1053" s="53">
        <f>IF(UPPER($J1053)="SI","🟢",IF(UPPER($J1053)="NO","🔴","🟡"))</f>
        <v/>
      </c>
      <c r="P1053" s="53" t="n"/>
    </row>
    <row r="1054" ht="18" customHeight="1">
      <c r="A1054" s="53">
        <f>IF(COUNTA(C1054:K1054)=0,"",ROW()-1)</f>
        <v/>
      </c>
      <c r="B1054" s="53">
        <f>IF($F1054&lt;&gt;"",$A1054,"")</f>
        <v/>
      </c>
      <c r="C1054" s="53" t="n"/>
      <c r="D1054" s="53" t="n"/>
      <c r="E1054" s="53">
        <f>IF(UPPER($J1054)="NO","",$M1054)</f>
        <v/>
      </c>
      <c r="F1054" s="53" t="n"/>
      <c r="G1054" s="53" t="n"/>
      <c r="H1054" s="53" t="n"/>
      <c r="I1054" s="53" t="n"/>
      <c r="J1054" s="53" t="n"/>
      <c r="K1054" s="53" t="n"/>
      <c r="L1054" s="53" t="n"/>
      <c r="M1054" s="53" t="n"/>
      <c r="N1054" s="53">
        <f>IF(AND(UPPER($M1054)="VIP",UPPER($J1054)&lt;&gt;"NO",$F1054&lt;&gt;""),"SI","NO")</f>
        <v/>
      </c>
      <c r="O1054" s="53">
        <f>IF(UPPER($J1054)="SI","🟢",IF(UPPER($J1054)="NO","🔴","🟡"))</f>
        <v/>
      </c>
      <c r="P1054" s="53" t="n"/>
    </row>
    <row r="1055" ht="18" customHeight="1">
      <c r="A1055" s="53">
        <f>IF(COUNTA(C1055:K1055)=0,"",ROW()-1)</f>
        <v/>
      </c>
      <c r="B1055" s="53">
        <f>IF($F1055&lt;&gt;"",$A1055,"")</f>
        <v/>
      </c>
      <c r="C1055" s="53" t="n"/>
      <c r="D1055" s="53" t="n"/>
      <c r="E1055" s="53">
        <f>IF(UPPER($J1055)="NO","",$M1055)</f>
        <v/>
      </c>
      <c r="F1055" s="53" t="n"/>
      <c r="G1055" s="53" t="n"/>
      <c r="H1055" s="53" t="n"/>
      <c r="I1055" s="53" t="n"/>
      <c r="J1055" s="53" t="n"/>
      <c r="K1055" s="53" t="n"/>
      <c r="L1055" s="53" t="n"/>
      <c r="M1055" s="53" t="n"/>
      <c r="N1055" s="53">
        <f>IF(AND(UPPER($M1055)="VIP",UPPER($J1055)&lt;&gt;"NO",$F1055&lt;&gt;""),"SI","NO")</f>
        <v/>
      </c>
      <c r="O1055" s="53">
        <f>IF(UPPER($J1055)="SI","🟢",IF(UPPER($J1055)="NO","🔴","🟡"))</f>
        <v/>
      </c>
      <c r="P1055" s="53" t="n"/>
    </row>
    <row r="1056" ht="18" customHeight="1">
      <c r="A1056" s="53">
        <f>IF(COUNTA(C1056:K1056)=0,"",ROW()-1)</f>
        <v/>
      </c>
      <c r="B1056" s="53">
        <f>IF($F1056&lt;&gt;"",$A1056,"")</f>
        <v/>
      </c>
      <c r="C1056" s="53" t="n"/>
      <c r="D1056" s="53" t="n"/>
      <c r="E1056" s="53">
        <f>IF(UPPER($J1056)="NO","",$M1056)</f>
        <v/>
      </c>
      <c r="F1056" s="53" t="n"/>
      <c r="G1056" s="53" t="n"/>
      <c r="H1056" s="53" t="n"/>
      <c r="I1056" s="53" t="n"/>
      <c r="J1056" s="53" t="n"/>
      <c r="K1056" s="53" t="n"/>
      <c r="L1056" s="53" t="n"/>
      <c r="M1056" s="53" t="n"/>
      <c r="N1056" s="53">
        <f>IF(AND(UPPER($M1056)="VIP",UPPER($J1056)&lt;&gt;"NO",$F1056&lt;&gt;""),"SI","NO")</f>
        <v/>
      </c>
      <c r="O1056" s="53">
        <f>IF(UPPER($J1056)="SI","🟢",IF(UPPER($J1056)="NO","🔴","🟡"))</f>
        <v/>
      </c>
      <c r="P1056" s="53" t="n"/>
    </row>
    <row r="1057" ht="18" customHeight="1">
      <c r="A1057" s="53">
        <f>IF(COUNTA(C1057:K1057)=0,"",ROW()-1)</f>
        <v/>
      </c>
      <c r="B1057" s="53">
        <f>IF($F1057&lt;&gt;"",$A1057,"")</f>
        <v/>
      </c>
      <c r="C1057" s="53" t="n"/>
      <c r="D1057" s="53" t="n"/>
      <c r="E1057" s="53">
        <f>IF(UPPER($J1057)="NO","",$M1057)</f>
        <v/>
      </c>
      <c r="F1057" s="53" t="n"/>
      <c r="G1057" s="53" t="n"/>
      <c r="H1057" s="53" t="n"/>
      <c r="I1057" s="53" t="n"/>
      <c r="J1057" s="53" t="n"/>
      <c r="K1057" s="53" t="n"/>
      <c r="L1057" s="53" t="n"/>
      <c r="M1057" s="53" t="n"/>
      <c r="N1057" s="53">
        <f>IF(AND(UPPER($M1057)="VIP",UPPER($J1057)&lt;&gt;"NO",$F1057&lt;&gt;""),"SI","NO")</f>
        <v/>
      </c>
      <c r="O1057" s="53">
        <f>IF(UPPER($J1057)="SI","🟢",IF(UPPER($J1057)="NO","🔴","🟡"))</f>
        <v/>
      </c>
      <c r="P1057" s="53" t="n"/>
    </row>
    <row r="1058" ht="18" customHeight="1">
      <c r="A1058" s="53">
        <f>IF(COUNTA(C1058:K1058)=0,"",ROW()-1)</f>
        <v/>
      </c>
      <c r="B1058" s="53">
        <f>IF($F1058&lt;&gt;"",$A1058,"")</f>
        <v/>
      </c>
      <c r="C1058" s="53" t="n"/>
      <c r="D1058" s="53" t="n"/>
      <c r="E1058" s="53">
        <f>IF(UPPER($J1058)="NO","",$M1058)</f>
        <v/>
      </c>
      <c r="F1058" s="53" t="n"/>
      <c r="G1058" s="53" t="n"/>
      <c r="H1058" s="53" t="n"/>
      <c r="I1058" s="53" t="n"/>
      <c r="J1058" s="53" t="n"/>
      <c r="K1058" s="53" t="n"/>
      <c r="L1058" s="53" t="n"/>
      <c r="M1058" s="53" t="n"/>
      <c r="N1058" s="53">
        <f>IF(AND(UPPER($M1058)="VIP",UPPER($J1058)&lt;&gt;"NO",$F1058&lt;&gt;""),"SI","NO")</f>
        <v/>
      </c>
      <c r="O1058" s="53">
        <f>IF(UPPER($J1058)="SI","🟢",IF(UPPER($J1058)="NO","🔴","🟡"))</f>
        <v/>
      </c>
      <c r="P1058" s="53" t="n"/>
    </row>
    <row r="1059" ht="18" customHeight="1">
      <c r="A1059" s="53">
        <f>IF(COUNTA(C1059:K1059)=0,"",ROW()-1)</f>
        <v/>
      </c>
      <c r="B1059" s="53">
        <f>IF($F1059&lt;&gt;"",$A1059,"")</f>
        <v/>
      </c>
      <c r="C1059" s="53" t="n"/>
      <c r="D1059" s="53" t="n"/>
      <c r="E1059" s="53">
        <f>IF(UPPER($J1059)="NO","",$M1059)</f>
        <v/>
      </c>
      <c r="F1059" s="53" t="n"/>
      <c r="G1059" s="53" t="n"/>
      <c r="H1059" s="53" t="n"/>
      <c r="I1059" s="53" t="n"/>
      <c r="J1059" s="53" t="n"/>
      <c r="K1059" s="53" t="n"/>
      <c r="L1059" s="53" t="n"/>
      <c r="M1059" s="53" t="n"/>
      <c r="N1059" s="53">
        <f>IF(AND(UPPER($M1059)="VIP",UPPER($J1059)&lt;&gt;"NO",$F1059&lt;&gt;""),"SI","NO")</f>
        <v/>
      </c>
      <c r="O1059" s="53">
        <f>IF(UPPER($J1059)="SI","🟢",IF(UPPER($J1059)="NO","🔴","🟡"))</f>
        <v/>
      </c>
      <c r="P1059" s="53" t="n"/>
    </row>
    <row r="1060" ht="18" customHeight="1">
      <c r="A1060" s="53">
        <f>IF(COUNTA(C1060:K1060)=0,"",ROW()-1)</f>
        <v/>
      </c>
      <c r="B1060" s="53">
        <f>IF($F1060&lt;&gt;"",$A1060,"")</f>
        <v/>
      </c>
      <c r="C1060" s="53" t="n"/>
      <c r="D1060" s="53" t="n"/>
      <c r="E1060" s="53">
        <f>IF(UPPER($J1060)="NO","",$M1060)</f>
        <v/>
      </c>
      <c r="F1060" s="53" t="n"/>
      <c r="G1060" s="53" t="n"/>
      <c r="H1060" s="53" t="n"/>
      <c r="I1060" s="53" t="n"/>
      <c r="J1060" s="53" t="n"/>
      <c r="K1060" s="53" t="n"/>
      <c r="L1060" s="53" t="n"/>
      <c r="M1060" s="53" t="n"/>
      <c r="N1060" s="53">
        <f>IF(AND(UPPER($M1060)="VIP",UPPER($J1060)&lt;&gt;"NO",$F1060&lt;&gt;""),"SI","NO")</f>
        <v/>
      </c>
      <c r="O1060" s="53">
        <f>IF(UPPER($J1060)="SI","🟢",IF(UPPER($J1060)="NO","🔴","🟡"))</f>
        <v/>
      </c>
      <c r="P1060" s="53" t="n"/>
    </row>
    <row r="1061" ht="18" customHeight="1">
      <c r="A1061" s="53">
        <f>IF(COUNTA(C1061:K1061)=0,"",ROW()-1)</f>
        <v/>
      </c>
      <c r="B1061" s="53">
        <f>IF($F1061&lt;&gt;"",$A1061,"")</f>
        <v/>
      </c>
      <c r="C1061" s="53" t="n"/>
      <c r="D1061" s="53" t="n"/>
      <c r="E1061" s="53">
        <f>IF(UPPER($J1061)="NO","",$M1061)</f>
        <v/>
      </c>
      <c r="F1061" s="53" t="n"/>
      <c r="G1061" s="53" t="n"/>
      <c r="H1061" s="53" t="n"/>
      <c r="I1061" s="53" t="n"/>
      <c r="J1061" s="53" t="n"/>
      <c r="K1061" s="53" t="n"/>
      <c r="L1061" s="53" t="n"/>
      <c r="M1061" s="53" t="n"/>
      <c r="N1061" s="53">
        <f>IF(AND(UPPER($M1061)="VIP",UPPER($J1061)&lt;&gt;"NO",$F1061&lt;&gt;""),"SI","NO")</f>
        <v/>
      </c>
      <c r="O1061" s="53">
        <f>IF(UPPER($J1061)="SI","🟢",IF(UPPER($J1061)="NO","🔴","🟡"))</f>
        <v/>
      </c>
      <c r="P1061" s="53" t="n"/>
    </row>
    <row r="1062" ht="18" customHeight="1">
      <c r="A1062" s="53">
        <f>IF(COUNTA(C1062:K1062)=0,"",ROW()-1)</f>
        <v/>
      </c>
      <c r="B1062" s="53">
        <f>IF($F1062&lt;&gt;"",$A1062,"")</f>
        <v/>
      </c>
      <c r="C1062" s="53" t="n"/>
      <c r="D1062" s="53" t="n"/>
      <c r="E1062" s="53">
        <f>IF(UPPER($J1062)="NO","",$M1062)</f>
        <v/>
      </c>
      <c r="F1062" s="53" t="n"/>
      <c r="G1062" s="53" t="n"/>
      <c r="H1062" s="53" t="n"/>
      <c r="I1062" s="53" t="n"/>
      <c r="J1062" s="53" t="n"/>
      <c r="K1062" s="53" t="n"/>
      <c r="L1062" s="53" t="n"/>
      <c r="M1062" s="53" t="n"/>
      <c r="N1062" s="53">
        <f>IF(AND(UPPER($M1062)="VIP",UPPER($J1062)&lt;&gt;"NO",$F1062&lt;&gt;""),"SI","NO")</f>
        <v/>
      </c>
      <c r="O1062" s="53">
        <f>IF(UPPER($J1062)="SI","🟢",IF(UPPER($J1062)="NO","🔴","🟡"))</f>
        <v/>
      </c>
      <c r="P1062" s="53" t="n"/>
    </row>
    <row r="1063" ht="18" customHeight="1">
      <c r="A1063" s="53">
        <f>IF(COUNTA(C1063:K1063)=0,"",ROW()-1)</f>
        <v/>
      </c>
      <c r="B1063" s="53">
        <f>IF($F1063&lt;&gt;"",$A1063,"")</f>
        <v/>
      </c>
      <c r="C1063" s="53" t="n"/>
      <c r="D1063" s="53" t="n"/>
      <c r="E1063" s="53">
        <f>IF(UPPER($J1063)="NO","",$M1063)</f>
        <v/>
      </c>
      <c r="F1063" s="53" t="n"/>
      <c r="G1063" s="53" t="n"/>
      <c r="H1063" s="53" t="n"/>
      <c r="I1063" s="53" t="n"/>
      <c r="J1063" s="53" t="n"/>
      <c r="K1063" s="53" t="n"/>
      <c r="L1063" s="53" t="n"/>
      <c r="M1063" s="53" t="n"/>
      <c r="N1063" s="53">
        <f>IF(AND(UPPER($M1063)="VIP",UPPER($J1063)&lt;&gt;"NO",$F1063&lt;&gt;""),"SI","NO")</f>
        <v/>
      </c>
      <c r="O1063" s="53">
        <f>IF(UPPER($J1063)="SI","🟢",IF(UPPER($J1063)="NO","🔴","🟡"))</f>
        <v/>
      </c>
      <c r="P1063" s="53" t="n"/>
    </row>
    <row r="1064" ht="18" customHeight="1">
      <c r="A1064" s="53">
        <f>IF(COUNTA(C1064:K1064)=0,"",ROW()-1)</f>
        <v/>
      </c>
      <c r="B1064" s="53">
        <f>IF($F1064&lt;&gt;"",$A1064,"")</f>
        <v/>
      </c>
      <c r="C1064" s="53" t="n"/>
      <c r="D1064" s="53" t="n"/>
      <c r="E1064" s="53">
        <f>IF(UPPER($J1064)="NO","",$M1064)</f>
        <v/>
      </c>
      <c r="F1064" s="53" t="n"/>
      <c r="G1064" s="53" t="n"/>
      <c r="H1064" s="53" t="n"/>
      <c r="I1064" s="53" t="n"/>
      <c r="J1064" s="53" t="n"/>
      <c r="K1064" s="53" t="n"/>
      <c r="L1064" s="53" t="n"/>
      <c r="M1064" s="53" t="n"/>
      <c r="N1064" s="53">
        <f>IF(AND(UPPER($M1064)="VIP",UPPER($J1064)&lt;&gt;"NO",$F1064&lt;&gt;""),"SI","NO")</f>
        <v/>
      </c>
      <c r="O1064" s="53">
        <f>IF(UPPER($J1064)="SI","🟢",IF(UPPER($J1064)="NO","🔴","🟡"))</f>
        <v/>
      </c>
      <c r="P1064" s="53" t="n"/>
    </row>
    <row r="1065" ht="18" customHeight="1">
      <c r="A1065" s="53">
        <f>IF(COUNTA(C1065:K1065)=0,"",ROW()-1)</f>
        <v/>
      </c>
      <c r="B1065" s="53">
        <f>IF($F1065&lt;&gt;"",$A1065,"")</f>
        <v/>
      </c>
      <c r="C1065" s="53" t="n"/>
      <c r="D1065" s="53" t="n"/>
      <c r="E1065" s="53">
        <f>IF(UPPER($J1065)="NO","",$M1065)</f>
        <v/>
      </c>
      <c r="F1065" s="53" t="n"/>
      <c r="G1065" s="53" t="n"/>
      <c r="H1065" s="53" t="n"/>
      <c r="I1065" s="53" t="n"/>
      <c r="J1065" s="53" t="n"/>
      <c r="K1065" s="53" t="n"/>
      <c r="L1065" s="53" t="n"/>
      <c r="M1065" s="53" t="n"/>
      <c r="N1065" s="53">
        <f>IF(AND(UPPER($M1065)="VIP",UPPER($J1065)&lt;&gt;"NO",$F1065&lt;&gt;""),"SI","NO")</f>
        <v/>
      </c>
      <c r="O1065" s="53">
        <f>IF(UPPER($J1065)="SI","🟢",IF(UPPER($J1065)="NO","🔴","🟡"))</f>
        <v/>
      </c>
      <c r="P1065" s="53" t="n"/>
    </row>
    <row r="1066" ht="18" customHeight="1">
      <c r="A1066" s="53">
        <f>IF(COUNTA(C1066:K1066)=0,"",ROW()-1)</f>
        <v/>
      </c>
      <c r="B1066" s="53">
        <f>IF($F1066&lt;&gt;"",$A1066,"")</f>
        <v/>
      </c>
      <c r="C1066" s="53" t="n"/>
      <c r="D1066" s="53" t="n"/>
      <c r="E1066" s="53">
        <f>IF(UPPER($J1066)="NO","",$M1066)</f>
        <v/>
      </c>
      <c r="F1066" s="53" t="n"/>
      <c r="G1066" s="53" t="n"/>
      <c r="H1066" s="53" t="n"/>
      <c r="I1066" s="53" t="n"/>
      <c r="J1066" s="53" t="n"/>
      <c r="K1066" s="53" t="n"/>
      <c r="L1066" s="53" t="n"/>
      <c r="M1066" s="53" t="n"/>
      <c r="N1066" s="53">
        <f>IF(AND(UPPER($M1066)="VIP",UPPER($J1066)&lt;&gt;"NO",$F1066&lt;&gt;""),"SI","NO")</f>
        <v/>
      </c>
      <c r="O1066" s="53">
        <f>IF(UPPER($J1066)="SI","🟢",IF(UPPER($J1066)="NO","🔴","🟡"))</f>
        <v/>
      </c>
      <c r="P1066" s="53" t="n"/>
    </row>
    <row r="1067" ht="18" customHeight="1">
      <c r="A1067" s="53">
        <f>IF(COUNTA(C1067:K1067)=0,"",ROW()-1)</f>
        <v/>
      </c>
      <c r="B1067" s="53">
        <f>IF($F1067&lt;&gt;"",$A1067,"")</f>
        <v/>
      </c>
      <c r="C1067" s="53" t="n"/>
      <c r="D1067" s="53" t="n"/>
      <c r="E1067" s="53">
        <f>IF(UPPER($J1067)="NO","",$M1067)</f>
        <v/>
      </c>
      <c r="F1067" s="53" t="n"/>
      <c r="G1067" s="53" t="n"/>
      <c r="H1067" s="53" t="n"/>
      <c r="I1067" s="53" t="n"/>
      <c r="J1067" s="53" t="n"/>
      <c r="K1067" s="53" t="n"/>
      <c r="L1067" s="53" t="n"/>
      <c r="M1067" s="53" t="n"/>
      <c r="N1067" s="53">
        <f>IF(AND(UPPER($M1067)="VIP",UPPER($J1067)&lt;&gt;"NO",$F1067&lt;&gt;""),"SI","NO")</f>
        <v/>
      </c>
      <c r="O1067" s="53">
        <f>IF(UPPER($J1067)="SI","🟢",IF(UPPER($J1067)="NO","🔴","🟡"))</f>
        <v/>
      </c>
      <c r="P1067" s="53" t="n"/>
    </row>
    <row r="1068" ht="18" customHeight="1">
      <c r="A1068" s="53">
        <f>IF(COUNTA(C1068:K1068)=0,"",ROW()-1)</f>
        <v/>
      </c>
      <c r="B1068" s="53">
        <f>IF($F1068&lt;&gt;"",$A1068,"")</f>
        <v/>
      </c>
      <c r="C1068" s="53" t="n"/>
      <c r="D1068" s="53" t="n"/>
      <c r="E1068" s="53">
        <f>IF(UPPER($J1068)="NO","",$M1068)</f>
        <v/>
      </c>
      <c r="F1068" s="53" t="n"/>
      <c r="G1068" s="53" t="n"/>
      <c r="H1068" s="53" t="n"/>
      <c r="I1068" s="53" t="n"/>
      <c r="J1068" s="53" t="n"/>
      <c r="K1068" s="53" t="n"/>
      <c r="L1068" s="53" t="n"/>
      <c r="M1068" s="53" t="n"/>
      <c r="N1068" s="53">
        <f>IF(AND(UPPER($M1068)="VIP",UPPER($J1068)&lt;&gt;"NO",$F1068&lt;&gt;""),"SI","NO")</f>
        <v/>
      </c>
      <c r="O1068" s="53">
        <f>IF(UPPER($J1068)="SI","🟢",IF(UPPER($J1068)="NO","🔴","🟡"))</f>
        <v/>
      </c>
      <c r="P1068" s="53" t="n"/>
    </row>
    <row r="1069" ht="18" customHeight="1">
      <c r="A1069" s="53">
        <f>IF(COUNTA(C1069:K1069)=0,"",ROW()-1)</f>
        <v/>
      </c>
      <c r="B1069" s="53">
        <f>IF($F1069&lt;&gt;"",$A1069,"")</f>
        <v/>
      </c>
      <c r="C1069" s="53" t="n"/>
      <c r="D1069" s="53" t="n"/>
      <c r="E1069" s="53">
        <f>IF(UPPER($J1069)="NO","",$M1069)</f>
        <v/>
      </c>
      <c r="F1069" s="53" t="n"/>
      <c r="G1069" s="53" t="n"/>
      <c r="H1069" s="53" t="n"/>
      <c r="I1069" s="53" t="n"/>
      <c r="J1069" s="53" t="n"/>
      <c r="K1069" s="53" t="n"/>
      <c r="L1069" s="53" t="n"/>
      <c r="M1069" s="53" t="n"/>
      <c r="N1069" s="53">
        <f>IF(AND(UPPER($M1069)="VIP",UPPER($J1069)&lt;&gt;"NO",$F1069&lt;&gt;""),"SI","NO")</f>
        <v/>
      </c>
      <c r="O1069" s="53">
        <f>IF(UPPER($J1069)="SI","🟢",IF(UPPER($J1069)="NO","🔴","🟡"))</f>
        <v/>
      </c>
      <c r="P1069" s="53" t="n"/>
    </row>
    <row r="1070" ht="18" customHeight="1">
      <c r="A1070" s="53">
        <f>IF(COUNTA(C1070:K1070)=0,"",ROW()-1)</f>
        <v/>
      </c>
      <c r="B1070" s="53">
        <f>IF($F1070&lt;&gt;"",$A1070,"")</f>
        <v/>
      </c>
      <c r="C1070" s="53" t="n"/>
      <c r="D1070" s="53" t="n"/>
      <c r="E1070" s="53">
        <f>IF(UPPER($J1070)="NO","",$M1070)</f>
        <v/>
      </c>
      <c r="F1070" s="53" t="n"/>
      <c r="G1070" s="53" t="n"/>
      <c r="H1070" s="53" t="n"/>
      <c r="I1070" s="53" t="n"/>
      <c r="J1070" s="53" t="n"/>
      <c r="K1070" s="53" t="n"/>
      <c r="L1070" s="53" t="n"/>
      <c r="M1070" s="53" t="n"/>
      <c r="N1070" s="53">
        <f>IF(AND(UPPER($M1070)="VIP",UPPER($J1070)&lt;&gt;"NO",$F1070&lt;&gt;""),"SI","NO")</f>
        <v/>
      </c>
      <c r="O1070" s="53">
        <f>IF(UPPER($J1070)="SI","🟢",IF(UPPER($J1070)="NO","🔴","🟡"))</f>
        <v/>
      </c>
      <c r="P1070" s="53" t="n"/>
    </row>
    <row r="1071" ht="18" customHeight="1">
      <c r="A1071" s="53">
        <f>IF(COUNTA(C1071:K1071)=0,"",ROW()-1)</f>
        <v/>
      </c>
      <c r="B1071" s="53">
        <f>IF($F1071&lt;&gt;"",$A1071,"")</f>
        <v/>
      </c>
      <c r="C1071" s="53" t="n"/>
      <c r="D1071" s="53" t="n"/>
      <c r="E1071" s="53">
        <f>IF(UPPER($J1071)="NO","",$M1071)</f>
        <v/>
      </c>
      <c r="F1071" s="53" t="n"/>
      <c r="G1071" s="53" t="n"/>
      <c r="H1071" s="53" t="n"/>
      <c r="I1071" s="53" t="n"/>
      <c r="J1071" s="53" t="n"/>
      <c r="K1071" s="53" t="n"/>
      <c r="L1071" s="53" t="n"/>
      <c r="M1071" s="53" t="n"/>
      <c r="N1071" s="53">
        <f>IF(AND(UPPER($M1071)="VIP",UPPER($J1071)&lt;&gt;"NO",$F1071&lt;&gt;""),"SI","NO")</f>
        <v/>
      </c>
      <c r="O1071" s="53">
        <f>IF(UPPER($J1071)="SI","🟢",IF(UPPER($J1071)="NO","🔴","🟡"))</f>
        <v/>
      </c>
      <c r="P1071" s="53" t="n"/>
    </row>
    <row r="1072" ht="18" customHeight="1">
      <c r="A1072" s="53">
        <f>IF(COUNTA(C1072:K1072)=0,"",ROW()-1)</f>
        <v/>
      </c>
      <c r="B1072" s="53">
        <f>IF($F1072&lt;&gt;"",$A1072,"")</f>
        <v/>
      </c>
      <c r="C1072" s="53" t="n"/>
      <c r="D1072" s="53" t="n"/>
      <c r="E1072" s="53">
        <f>IF(UPPER($J1072)="NO","",$M1072)</f>
        <v/>
      </c>
      <c r="F1072" s="53" t="n"/>
      <c r="G1072" s="53" t="n"/>
      <c r="H1072" s="53" t="n"/>
      <c r="I1072" s="53" t="n"/>
      <c r="J1072" s="53" t="n"/>
      <c r="K1072" s="53" t="n"/>
      <c r="L1072" s="53" t="n"/>
      <c r="M1072" s="53" t="n"/>
      <c r="N1072" s="53">
        <f>IF(AND(UPPER($M1072)="VIP",UPPER($J1072)&lt;&gt;"NO",$F1072&lt;&gt;""),"SI","NO")</f>
        <v/>
      </c>
      <c r="O1072" s="53">
        <f>IF(UPPER($J1072)="SI","🟢",IF(UPPER($J1072)="NO","🔴","🟡"))</f>
        <v/>
      </c>
      <c r="P1072" s="53" t="n"/>
    </row>
    <row r="1073" ht="18" customHeight="1">
      <c r="A1073" s="53">
        <f>IF(COUNTA(C1073:K1073)=0,"",ROW()-1)</f>
        <v/>
      </c>
      <c r="B1073" s="53">
        <f>IF($F1073&lt;&gt;"",$A1073,"")</f>
        <v/>
      </c>
      <c r="C1073" s="53" t="n"/>
      <c r="D1073" s="53" t="n"/>
      <c r="E1073" s="53">
        <f>IF(UPPER($J1073)="NO","",$M1073)</f>
        <v/>
      </c>
      <c r="F1073" s="53" t="n"/>
      <c r="G1073" s="53" t="n"/>
      <c r="H1073" s="53" t="n"/>
      <c r="I1073" s="53" t="n"/>
      <c r="J1073" s="53" t="n"/>
      <c r="K1073" s="53" t="n"/>
      <c r="L1073" s="53" t="n"/>
      <c r="M1073" s="53" t="n"/>
      <c r="N1073" s="53">
        <f>IF(AND(UPPER($M1073)="VIP",UPPER($J1073)&lt;&gt;"NO",$F1073&lt;&gt;""),"SI","NO")</f>
        <v/>
      </c>
      <c r="O1073" s="53">
        <f>IF(UPPER($J1073)="SI","🟢",IF(UPPER($J1073)="NO","🔴","🟡"))</f>
        <v/>
      </c>
      <c r="P1073" s="53" t="n"/>
    </row>
    <row r="1074" ht="18" customHeight="1">
      <c r="A1074" s="53">
        <f>IF(COUNTA(C1074:K1074)=0,"",ROW()-1)</f>
        <v/>
      </c>
      <c r="B1074" s="53">
        <f>IF($F1074&lt;&gt;"",$A1074,"")</f>
        <v/>
      </c>
      <c r="C1074" s="53" t="n"/>
      <c r="D1074" s="53" t="n"/>
      <c r="E1074" s="53">
        <f>IF(UPPER($J1074)="NO","",$M1074)</f>
        <v/>
      </c>
      <c r="F1074" s="53" t="n"/>
      <c r="G1074" s="53" t="n"/>
      <c r="H1074" s="53" t="n"/>
      <c r="I1074" s="53" t="n"/>
      <c r="J1074" s="53" t="n"/>
      <c r="K1074" s="53" t="n"/>
      <c r="L1074" s="53" t="n"/>
      <c r="M1074" s="53" t="n"/>
      <c r="N1074" s="53">
        <f>IF(AND(UPPER($M1074)="VIP",UPPER($J1074)&lt;&gt;"NO",$F1074&lt;&gt;""),"SI","NO")</f>
        <v/>
      </c>
      <c r="O1074" s="53">
        <f>IF(UPPER($J1074)="SI","🟢",IF(UPPER($J1074)="NO","🔴","🟡"))</f>
        <v/>
      </c>
      <c r="P1074" s="53" t="n"/>
    </row>
    <row r="1075" ht="18" customHeight="1">
      <c r="A1075" s="53">
        <f>IF(COUNTA(C1075:K1075)=0,"",ROW()-1)</f>
        <v/>
      </c>
      <c r="B1075" s="53">
        <f>IF($F1075&lt;&gt;"",$A1075,"")</f>
        <v/>
      </c>
      <c r="C1075" s="53" t="n"/>
      <c r="D1075" s="53" t="n"/>
      <c r="E1075" s="53">
        <f>IF(UPPER($J1075)="NO","",$M1075)</f>
        <v/>
      </c>
      <c r="F1075" s="53" t="n"/>
      <c r="G1075" s="53" t="n"/>
      <c r="H1075" s="53" t="n"/>
      <c r="I1075" s="53" t="n"/>
      <c r="J1075" s="53" t="n"/>
      <c r="K1075" s="53" t="n"/>
      <c r="L1075" s="53" t="n"/>
      <c r="M1075" s="53" t="n"/>
      <c r="N1075" s="53">
        <f>IF(AND(UPPER($M1075)="VIP",UPPER($J1075)&lt;&gt;"NO",$F1075&lt;&gt;""),"SI","NO")</f>
        <v/>
      </c>
      <c r="O1075" s="53">
        <f>IF(UPPER($J1075)="SI","🟢",IF(UPPER($J1075)="NO","🔴","🟡"))</f>
        <v/>
      </c>
      <c r="P1075" s="53" t="n"/>
    </row>
    <row r="1076" ht="18" customHeight="1">
      <c r="A1076" s="53">
        <f>IF(COUNTA(C1076:K1076)=0,"",ROW()-1)</f>
        <v/>
      </c>
      <c r="B1076" s="53">
        <f>IF($F1076&lt;&gt;"",$A1076,"")</f>
        <v/>
      </c>
      <c r="C1076" s="53" t="n"/>
      <c r="D1076" s="53" t="n"/>
      <c r="E1076" s="53">
        <f>IF(UPPER($J1076)="NO","",$M1076)</f>
        <v/>
      </c>
      <c r="F1076" s="53" t="n"/>
      <c r="G1076" s="53" t="n"/>
      <c r="H1076" s="53" t="n"/>
      <c r="I1076" s="53" t="n"/>
      <c r="J1076" s="53" t="n"/>
      <c r="K1076" s="53" t="n"/>
      <c r="L1076" s="53" t="n"/>
      <c r="M1076" s="53" t="n"/>
      <c r="N1076" s="53">
        <f>IF(AND(UPPER($M1076)="VIP",UPPER($J1076)&lt;&gt;"NO",$F1076&lt;&gt;""),"SI","NO")</f>
        <v/>
      </c>
      <c r="O1076" s="53">
        <f>IF(UPPER($J1076)="SI","🟢",IF(UPPER($J1076)="NO","🔴","🟡"))</f>
        <v/>
      </c>
      <c r="P1076" s="53" t="n"/>
    </row>
    <row r="1077" ht="18" customHeight="1">
      <c r="A1077" s="53">
        <f>IF(COUNTA(C1077:K1077)=0,"",ROW()-1)</f>
        <v/>
      </c>
      <c r="B1077" s="53">
        <f>IF($F1077&lt;&gt;"",$A1077,"")</f>
        <v/>
      </c>
      <c r="C1077" s="53" t="n"/>
      <c r="D1077" s="53" t="n"/>
      <c r="E1077" s="53">
        <f>IF(UPPER($J1077)="NO","",$M1077)</f>
        <v/>
      </c>
      <c r="F1077" s="53" t="n"/>
      <c r="G1077" s="53" t="n"/>
      <c r="H1077" s="53" t="n"/>
      <c r="I1077" s="53" t="n"/>
      <c r="J1077" s="53" t="n"/>
      <c r="K1077" s="53" t="n"/>
      <c r="L1077" s="53" t="n"/>
      <c r="M1077" s="53" t="n"/>
      <c r="N1077" s="53">
        <f>IF(AND(UPPER($M1077)="VIP",UPPER($J1077)&lt;&gt;"NO",$F1077&lt;&gt;""),"SI","NO")</f>
        <v/>
      </c>
      <c r="O1077" s="53">
        <f>IF(UPPER($J1077)="SI","🟢",IF(UPPER($J1077)="NO","🔴","🟡"))</f>
        <v/>
      </c>
      <c r="P1077" s="53" t="n"/>
    </row>
    <row r="1078" ht="18" customHeight="1">
      <c r="A1078" s="53">
        <f>IF(COUNTA(C1078:K1078)=0,"",ROW()-1)</f>
        <v/>
      </c>
      <c r="B1078" s="53">
        <f>IF($F1078&lt;&gt;"",$A1078,"")</f>
        <v/>
      </c>
      <c r="C1078" s="53" t="n"/>
      <c r="D1078" s="53" t="n"/>
      <c r="E1078" s="53">
        <f>IF(UPPER($J1078)="NO","",$M1078)</f>
        <v/>
      </c>
      <c r="F1078" s="53" t="n"/>
      <c r="G1078" s="53" t="n"/>
      <c r="H1078" s="53" t="n"/>
      <c r="I1078" s="53" t="n"/>
      <c r="J1078" s="53" t="n"/>
      <c r="K1078" s="53" t="n"/>
      <c r="L1078" s="53" t="n"/>
      <c r="M1078" s="53" t="n"/>
      <c r="N1078" s="53">
        <f>IF(AND(UPPER($M1078)="VIP",UPPER($J1078)&lt;&gt;"NO",$F1078&lt;&gt;""),"SI","NO")</f>
        <v/>
      </c>
      <c r="O1078" s="53">
        <f>IF(UPPER($J1078)="SI","🟢",IF(UPPER($J1078)="NO","🔴","🟡"))</f>
        <v/>
      </c>
      <c r="P1078" s="53" t="n"/>
    </row>
    <row r="1079" ht="18" customHeight="1">
      <c r="A1079" s="53">
        <f>IF(COUNTA(C1079:K1079)=0,"",ROW()-1)</f>
        <v/>
      </c>
      <c r="B1079" s="53">
        <f>IF($F1079&lt;&gt;"",$A1079,"")</f>
        <v/>
      </c>
      <c r="C1079" s="53" t="n"/>
      <c r="D1079" s="53" t="n"/>
      <c r="E1079" s="53">
        <f>IF(UPPER($J1079)="NO","",$M1079)</f>
        <v/>
      </c>
      <c r="F1079" s="53" t="n"/>
      <c r="G1079" s="53" t="n"/>
      <c r="H1079" s="53" t="n"/>
      <c r="I1079" s="53" t="n"/>
      <c r="J1079" s="53" t="n"/>
      <c r="K1079" s="53" t="n"/>
      <c r="L1079" s="53" t="n"/>
      <c r="M1079" s="53" t="n"/>
      <c r="N1079" s="53">
        <f>IF(AND(UPPER($M1079)="VIP",UPPER($J1079)&lt;&gt;"NO",$F1079&lt;&gt;""),"SI","NO")</f>
        <v/>
      </c>
      <c r="O1079" s="53">
        <f>IF(UPPER($J1079)="SI","🟢",IF(UPPER($J1079)="NO","🔴","🟡"))</f>
        <v/>
      </c>
      <c r="P1079" s="53" t="n"/>
    </row>
    <row r="1080" ht="18" customHeight="1">
      <c r="A1080" s="53">
        <f>IF(COUNTA(C1080:K1080)=0,"",ROW()-1)</f>
        <v/>
      </c>
      <c r="B1080" s="53">
        <f>IF($F1080&lt;&gt;"",$A1080,"")</f>
        <v/>
      </c>
      <c r="C1080" s="53" t="n"/>
      <c r="D1080" s="53" t="n"/>
      <c r="E1080" s="53">
        <f>IF(UPPER($J1080)="NO","",$M1080)</f>
        <v/>
      </c>
      <c r="F1080" s="53" t="n"/>
      <c r="G1080" s="53" t="n"/>
      <c r="H1080" s="53" t="n"/>
      <c r="I1080" s="53" t="n"/>
      <c r="J1080" s="53" t="n"/>
      <c r="K1080" s="53" t="n"/>
      <c r="L1080" s="53" t="n"/>
      <c r="M1080" s="53" t="n"/>
      <c r="N1080" s="53">
        <f>IF(AND(UPPER($M1080)="VIP",UPPER($J1080)&lt;&gt;"NO",$F1080&lt;&gt;""),"SI","NO")</f>
        <v/>
      </c>
      <c r="O1080" s="53">
        <f>IF(UPPER($J1080)="SI","🟢",IF(UPPER($J1080)="NO","🔴","🟡"))</f>
        <v/>
      </c>
      <c r="P1080" s="53" t="n"/>
    </row>
    <row r="1081" ht="18" customHeight="1">
      <c r="A1081" s="53">
        <f>IF(COUNTA(C1081:K1081)=0,"",ROW()-1)</f>
        <v/>
      </c>
      <c r="B1081" s="53">
        <f>IF($F1081&lt;&gt;"",$A1081,"")</f>
        <v/>
      </c>
      <c r="C1081" s="53" t="n"/>
      <c r="D1081" s="53" t="n"/>
      <c r="E1081" s="53">
        <f>IF(UPPER($J1081)="NO","",$M1081)</f>
        <v/>
      </c>
      <c r="F1081" s="53" t="n"/>
      <c r="G1081" s="53" t="n"/>
      <c r="H1081" s="53" t="n"/>
      <c r="I1081" s="53" t="n"/>
      <c r="J1081" s="53" t="n"/>
      <c r="K1081" s="53" t="n"/>
      <c r="L1081" s="53" t="n"/>
      <c r="M1081" s="53" t="n"/>
      <c r="N1081" s="53">
        <f>IF(AND(UPPER($M1081)="VIP",UPPER($J1081)&lt;&gt;"NO",$F1081&lt;&gt;""),"SI","NO")</f>
        <v/>
      </c>
      <c r="O1081" s="53">
        <f>IF(UPPER($J1081)="SI","🟢",IF(UPPER($J1081)="NO","🔴","🟡"))</f>
        <v/>
      </c>
      <c r="P1081" s="53" t="n"/>
    </row>
    <row r="1082" ht="18" customHeight="1">
      <c r="A1082" s="53">
        <f>IF(COUNTA(C1082:K1082)=0,"",ROW()-1)</f>
        <v/>
      </c>
      <c r="B1082" s="53">
        <f>IF($F1082&lt;&gt;"",$A1082,"")</f>
        <v/>
      </c>
      <c r="C1082" s="53" t="n"/>
      <c r="D1082" s="53" t="n"/>
      <c r="E1082" s="53">
        <f>IF(UPPER($J1082)="NO","",$M1082)</f>
        <v/>
      </c>
      <c r="F1082" s="53" t="n"/>
      <c r="G1082" s="53" t="n"/>
      <c r="H1082" s="53" t="n"/>
      <c r="I1082" s="53" t="n"/>
      <c r="J1082" s="53" t="n"/>
      <c r="K1082" s="53" t="n"/>
      <c r="L1082" s="53" t="n"/>
      <c r="M1082" s="53" t="n"/>
      <c r="N1082" s="53">
        <f>IF(AND(UPPER($M1082)="VIP",UPPER($J1082)&lt;&gt;"NO",$F1082&lt;&gt;""),"SI","NO")</f>
        <v/>
      </c>
      <c r="O1082" s="53">
        <f>IF(UPPER($J1082)="SI","🟢",IF(UPPER($J1082)="NO","🔴","🟡"))</f>
        <v/>
      </c>
      <c r="P1082" s="53" t="n"/>
    </row>
    <row r="1083" ht="18" customHeight="1">
      <c r="A1083" s="53">
        <f>IF(COUNTA(C1083:K1083)=0,"",ROW()-1)</f>
        <v/>
      </c>
      <c r="B1083" s="53">
        <f>IF($F1083&lt;&gt;"",$A1083,"")</f>
        <v/>
      </c>
      <c r="C1083" s="53" t="n"/>
      <c r="D1083" s="53" t="n"/>
      <c r="E1083" s="53">
        <f>IF(UPPER($J1083)="NO","",$M1083)</f>
        <v/>
      </c>
      <c r="F1083" s="53" t="n"/>
      <c r="G1083" s="53" t="n"/>
      <c r="H1083" s="53" t="n"/>
      <c r="I1083" s="53" t="n"/>
      <c r="J1083" s="53" t="n"/>
      <c r="K1083" s="53" t="n"/>
      <c r="L1083" s="53" t="n"/>
      <c r="M1083" s="53" t="n"/>
      <c r="N1083" s="53">
        <f>IF(AND(UPPER($M1083)="VIP",UPPER($J1083)&lt;&gt;"NO",$F1083&lt;&gt;""),"SI","NO")</f>
        <v/>
      </c>
      <c r="O1083" s="53">
        <f>IF(UPPER($J1083)="SI","🟢",IF(UPPER($J1083)="NO","🔴","🟡"))</f>
        <v/>
      </c>
      <c r="P1083" s="53" t="n"/>
    </row>
    <row r="1084" ht="18" customHeight="1">
      <c r="A1084" s="53">
        <f>IF(COUNTA(C1084:K1084)=0,"",ROW()-1)</f>
        <v/>
      </c>
      <c r="B1084" s="53">
        <f>IF($F1084&lt;&gt;"",$A1084,"")</f>
        <v/>
      </c>
      <c r="C1084" s="53" t="n"/>
      <c r="D1084" s="53" t="n"/>
      <c r="E1084" s="53">
        <f>IF(UPPER($J1084)="NO","",$M1084)</f>
        <v/>
      </c>
      <c r="F1084" s="53" t="n"/>
      <c r="G1084" s="53" t="n"/>
      <c r="H1084" s="53" t="n"/>
      <c r="I1084" s="53" t="n"/>
      <c r="J1084" s="53" t="n"/>
      <c r="K1084" s="53" t="n"/>
      <c r="L1084" s="53" t="n"/>
      <c r="M1084" s="53" t="n"/>
      <c r="N1084" s="53">
        <f>IF(AND(UPPER($M1084)="VIP",UPPER($J1084)&lt;&gt;"NO",$F1084&lt;&gt;""),"SI","NO")</f>
        <v/>
      </c>
      <c r="O1084" s="53">
        <f>IF(UPPER($J1084)="SI","🟢",IF(UPPER($J1084)="NO","🔴","🟡"))</f>
        <v/>
      </c>
      <c r="P1084" s="53" t="n"/>
    </row>
    <row r="1085" ht="18" customHeight="1">
      <c r="A1085" s="53">
        <f>IF(COUNTA(C1085:K1085)=0,"",ROW()-1)</f>
        <v/>
      </c>
      <c r="B1085" s="53">
        <f>IF($F1085&lt;&gt;"",$A1085,"")</f>
        <v/>
      </c>
      <c r="C1085" s="53" t="n"/>
      <c r="D1085" s="53" t="n"/>
      <c r="E1085" s="53">
        <f>IF(UPPER($J1085)="NO","",$M1085)</f>
        <v/>
      </c>
      <c r="F1085" s="53" t="n"/>
      <c r="G1085" s="53" t="n"/>
      <c r="H1085" s="53" t="n"/>
      <c r="I1085" s="53" t="n"/>
      <c r="J1085" s="53" t="n"/>
      <c r="K1085" s="53" t="n"/>
      <c r="L1085" s="53" t="n"/>
      <c r="M1085" s="53" t="n"/>
      <c r="N1085" s="53">
        <f>IF(AND(UPPER($M1085)="VIP",UPPER($J1085)&lt;&gt;"NO",$F1085&lt;&gt;""),"SI","NO")</f>
        <v/>
      </c>
      <c r="O1085" s="53">
        <f>IF(UPPER($J1085)="SI","🟢",IF(UPPER($J1085)="NO","🔴","🟡"))</f>
        <v/>
      </c>
      <c r="P1085" s="53" t="n"/>
    </row>
    <row r="1086" ht="18" customHeight="1">
      <c r="A1086" s="53">
        <f>IF(COUNTA(C1086:K1086)=0,"",ROW()-1)</f>
        <v/>
      </c>
      <c r="B1086" s="53">
        <f>IF($F1086&lt;&gt;"",$A1086,"")</f>
        <v/>
      </c>
      <c r="C1086" s="53" t="n"/>
      <c r="D1086" s="53" t="n"/>
      <c r="E1086" s="53">
        <f>IF(UPPER($J1086)="NO","",$M1086)</f>
        <v/>
      </c>
      <c r="F1086" s="53" t="n"/>
      <c r="G1086" s="53" t="n"/>
      <c r="H1086" s="53" t="n"/>
      <c r="I1086" s="53" t="n"/>
      <c r="J1086" s="53" t="n"/>
      <c r="K1086" s="53" t="n"/>
      <c r="L1086" s="53" t="n"/>
      <c r="M1086" s="53" t="n"/>
      <c r="N1086" s="53">
        <f>IF(AND(UPPER($M1086)="VIP",UPPER($J1086)&lt;&gt;"NO",$F1086&lt;&gt;""),"SI","NO")</f>
        <v/>
      </c>
      <c r="O1086" s="53">
        <f>IF(UPPER($J1086)="SI","🟢",IF(UPPER($J1086)="NO","🔴","🟡"))</f>
        <v/>
      </c>
      <c r="P1086" s="53" t="n"/>
    </row>
    <row r="1087" ht="18" customHeight="1">
      <c r="A1087" s="53">
        <f>IF(COUNTA(C1087:K1087)=0,"",ROW()-1)</f>
        <v/>
      </c>
      <c r="B1087" s="53">
        <f>IF($F1087&lt;&gt;"",$A1087,"")</f>
        <v/>
      </c>
      <c r="C1087" s="53" t="n"/>
      <c r="D1087" s="53" t="n"/>
      <c r="E1087" s="53">
        <f>IF(UPPER($J1087)="NO","",$M1087)</f>
        <v/>
      </c>
      <c r="F1087" s="53" t="n"/>
      <c r="G1087" s="53" t="n"/>
      <c r="H1087" s="53" t="n"/>
      <c r="I1087" s="53" t="n"/>
      <c r="J1087" s="53" t="n"/>
      <c r="K1087" s="53" t="n"/>
      <c r="L1087" s="53" t="n"/>
      <c r="M1087" s="53" t="n"/>
      <c r="N1087" s="53">
        <f>IF(AND(UPPER($M1087)="VIP",UPPER($J1087)&lt;&gt;"NO",$F1087&lt;&gt;""),"SI","NO")</f>
        <v/>
      </c>
      <c r="O1087" s="53">
        <f>IF(UPPER($J1087)="SI","🟢",IF(UPPER($J1087)="NO","🔴","🟡"))</f>
        <v/>
      </c>
      <c r="P1087" s="53" t="n"/>
    </row>
    <row r="1088" ht="18" customHeight="1">
      <c r="A1088" s="53">
        <f>IF(COUNTA(C1088:K1088)=0,"",ROW()-1)</f>
        <v/>
      </c>
      <c r="B1088" s="53">
        <f>IF($F1088&lt;&gt;"",$A1088,"")</f>
        <v/>
      </c>
      <c r="C1088" s="53" t="n"/>
      <c r="D1088" s="53" t="n"/>
      <c r="E1088" s="53">
        <f>IF(UPPER($J1088)="NO","",$M1088)</f>
        <v/>
      </c>
      <c r="F1088" s="53" t="n"/>
      <c r="G1088" s="53" t="n"/>
      <c r="H1088" s="53" t="n"/>
      <c r="I1088" s="53" t="n"/>
      <c r="J1088" s="53" t="n"/>
      <c r="K1088" s="53" t="n"/>
      <c r="L1088" s="53" t="n"/>
      <c r="M1088" s="53" t="n"/>
      <c r="N1088" s="53">
        <f>IF(AND(UPPER($M1088)="VIP",UPPER($J1088)&lt;&gt;"NO",$F1088&lt;&gt;""),"SI","NO")</f>
        <v/>
      </c>
      <c r="O1088" s="53">
        <f>IF(UPPER($J1088)="SI","🟢",IF(UPPER($J1088)="NO","🔴","🟡"))</f>
        <v/>
      </c>
      <c r="P1088" s="53" t="n"/>
    </row>
    <row r="1089" ht="18" customHeight="1">
      <c r="A1089" s="53">
        <f>IF(COUNTA(C1089:K1089)=0,"",ROW()-1)</f>
        <v/>
      </c>
      <c r="B1089" s="53">
        <f>IF($F1089&lt;&gt;"",$A1089,"")</f>
        <v/>
      </c>
      <c r="C1089" s="53" t="n"/>
      <c r="D1089" s="53" t="n"/>
      <c r="E1089" s="53">
        <f>IF(UPPER($J1089)="NO","",$M1089)</f>
        <v/>
      </c>
      <c r="F1089" s="53" t="n"/>
      <c r="G1089" s="53" t="n"/>
      <c r="H1089" s="53" t="n"/>
      <c r="I1089" s="53" t="n"/>
      <c r="J1089" s="53" t="n"/>
      <c r="K1089" s="53" t="n"/>
      <c r="L1089" s="53" t="n"/>
      <c r="M1089" s="53" t="n"/>
      <c r="N1089" s="53">
        <f>IF(AND(UPPER($M1089)="VIP",UPPER($J1089)&lt;&gt;"NO",$F1089&lt;&gt;""),"SI","NO")</f>
        <v/>
      </c>
      <c r="O1089" s="53">
        <f>IF(UPPER($J1089)="SI","🟢",IF(UPPER($J1089)="NO","🔴","🟡"))</f>
        <v/>
      </c>
      <c r="P1089" s="53" t="n"/>
    </row>
    <row r="1090" ht="18" customHeight="1">
      <c r="A1090" s="53">
        <f>IF(COUNTA(C1090:K1090)=0,"",ROW()-1)</f>
        <v/>
      </c>
      <c r="B1090" s="53">
        <f>IF($F1090&lt;&gt;"",$A1090,"")</f>
        <v/>
      </c>
      <c r="C1090" s="53" t="n"/>
      <c r="D1090" s="53" t="n"/>
      <c r="E1090" s="53">
        <f>IF(UPPER($J1090)="NO","",$M1090)</f>
        <v/>
      </c>
      <c r="F1090" s="53" t="n"/>
      <c r="G1090" s="53" t="n"/>
      <c r="H1090" s="53" t="n"/>
      <c r="I1090" s="53" t="n"/>
      <c r="J1090" s="53" t="n"/>
      <c r="K1090" s="53" t="n"/>
      <c r="L1090" s="53" t="n"/>
      <c r="M1090" s="53" t="n"/>
      <c r="N1090" s="53">
        <f>IF(AND(UPPER($M1090)="VIP",UPPER($J1090)&lt;&gt;"NO",$F1090&lt;&gt;""),"SI","NO")</f>
        <v/>
      </c>
      <c r="O1090" s="53">
        <f>IF(UPPER($J1090)="SI","🟢",IF(UPPER($J1090)="NO","🔴","🟡"))</f>
        <v/>
      </c>
      <c r="P1090" s="53" t="n"/>
    </row>
    <row r="1091" ht="18" customHeight="1">
      <c r="A1091" s="53">
        <f>IF(COUNTA(C1091:K1091)=0,"",ROW()-1)</f>
        <v/>
      </c>
      <c r="B1091" s="53">
        <f>IF($F1091&lt;&gt;"",$A1091,"")</f>
        <v/>
      </c>
      <c r="C1091" s="53" t="n"/>
      <c r="D1091" s="53" t="n"/>
      <c r="E1091" s="53">
        <f>IF(UPPER($J1091)="NO","",$M1091)</f>
        <v/>
      </c>
      <c r="F1091" s="53" t="n"/>
      <c r="G1091" s="53" t="n"/>
      <c r="H1091" s="53" t="n"/>
      <c r="I1091" s="53" t="n"/>
      <c r="J1091" s="53" t="n"/>
      <c r="K1091" s="53" t="n"/>
      <c r="L1091" s="53" t="n"/>
      <c r="M1091" s="53" t="n"/>
      <c r="N1091" s="53">
        <f>IF(AND(UPPER($M1091)="VIP",UPPER($J1091)&lt;&gt;"NO",$F1091&lt;&gt;""),"SI","NO")</f>
        <v/>
      </c>
      <c r="O1091" s="53">
        <f>IF(UPPER($J1091)="SI","🟢",IF(UPPER($J1091)="NO","🔴","🟡"))</f>
        <v/>
      </c>
      <c r="P1091" s="53" t="n"/>
    </row>
    <row r="1092" ht="18" customHeight="1">
      <c r="A1092" s="53">
        <f>IF(COUNTA(C1092:K1092)=0,"",ROW()-1)</f>
        <v/>
      </c>
      <c r="B1092" s="53">
        <f>IF($F1092&lt;&gt;"",$A1092,"")</f>
        <v/>
      </c>
      <c r="C1092" s="53" t="n"/>
      <c r="D1092" s="53" t="n"/>
      <c r="E1092" s="53">
        <f>IF(UPPER($J1092)="NO","",$M1092)</f>
        <v/>
      </c>
      <c r="F1092" s="53" t="n"/>
      <c r="G1092" s="53" t="n"/>
      <c r="H1092" s="53" t="n"/>
      <c r="I1092" s="53" t="n"/>
      <c r="J1092" s="53" t="n"/>
      <c r="K1092" s="53" t="n"/>
      <c r="L1092" s="53" t="n"/>
      <c r="M1092" s="53" t="n"/>
      <c r="N1092" s="53">
        <f>IF(AND(UPPER($M1092)="VIP",UPPER($J1092)&lt;&gt;"NO",$F1092&lt;&gt;""),"SI","NO")</f>
        <v/>
      </c>
      <c r="O1092" s="53">
        <f>IF(UPPER($J1092)="SI","🟢",IF(UPPER($J1092)="NO","🔴","🟡"))</f>
        <v/>
      </c>
      <c r="P1092" s="53" t="n"/>
    </row>
    <row r="1093" ht="18" customHeight="1">
      <c r="A1093" s="53">
        <f>IF(COUNTA(C1093:K1093)=0,"",ROW()-1)</f>
        <v/>
      </c>
      <c r="B1093" s="53">
        <f>IF($F1093&lt;&gt;"",$A1093,"")</f>
        <v/>
      </c>
      <c r="C1093" s="53" t="n"/>
      <c r="D1093" s="53" t="n"/>
      <c r="E1093" s="53">
        <f>IF(UPPER($J1093)="NO","",$M1093)</f>
        <v/>
      </c>
      <c r="F1093" s="53" t="n"/>
      <c r="G1093" s="53" t="n"/>
      <c r="H1093" s="53" t="n"/>
      <c r="I1093" s="53" t="n"/>
      <c r="J1093" s="53" t="n"/>
      <c r="K1093" s="53" t="n"/>
      <c r="L1093" s="53" t="n"/>
      <c r="M1093" s="53" t="n"/>
      <c r="N1093" s="53">
        <f>IF(AND(UPPER($M1093)="VIP",UPPER($J1093)&lt;&gt;"NO",$F1093&lt;&gt;""),"SI","NO")</f>
        <v/>
      </c>
      <c r="O1093" s="53">
        <f>IF(UPPER($J1093)="SI","🟢",IF(UPPER($J1093)="NO","🔴","🟡"))</f>
        <v/>
      </c>
      <c r="P1093" s="53" t="n"/>
    </row>
    <row r="1094" ht="18" customHeight="1">
      <c r="A1094" s="53">
        <f>IF(COUNTA(C1094:K1094)=0,"",ROW()-1)</f>
        <v/>
      </c>
      <c r="B1094" s="53">
        <f>IF($F1094&lt;&gt;"",$A1094,"")</f>
        <v/>
      </c>
      <c r="C1094" s="53" t="n"/>
      <c r="D1094" s="53" t="n"/>
      <c r="E1094" s="53">
        <f>IF(UPPER($J1094)="NO","",$M1094)</f>
        <v/>
      </c>
      <c r="F1094" s="53" t="n"/>
      <c r="G1094" s="53" t="n"/>
      <c r="H1094" s="53" t="n"/>
      <c r="I1094" s="53" t="n"/>
      <c r="J1094" s="53" t="n"/>
      <c r="K1094" s="53" t="n"/>
      <c r="L1094" s="53" t="n"/>
      <c r="M1094" s="53" t="n"/>
      <c r="N1094" s="53">
        <f>IF(AND(UPPER($M1094)="VIP",UPPER($J1094)&lt;&gt;"NO",$F1094&lt;&gt;""),"SI","NO")</f>
        <v/>
      </c>
      <c r="O1094" s="53">
        <f>IF(UPPER($J1094)="SI","🟢",IF(UPPER($J1094)="NO","🔴","🟡"))</f>
        <v/>
      </c>
      <c r="P1094" s="53" t="n"/>
    </row>
    <row r="1095" ht="18" customHeight="1">
      <c r="A1095" s="53">
        <f>IF(COUNTA(C1095:K1095)=0,"",ROW()-1)</f>
        <v/>
      </c>
      <c r="B1095" s="53">
        <f>IF($F1095&lt;&gt;"",$A1095,"")</f>
        <v/>
      </c>
      <c r="C1095" s="53" t="n"/>
      <c r="D1095" s="53" t="n"/>
      <c r="E1095" s="53">
        <f>IF(UPPER($J1095)="NO","",$M1095)</f>
        <v/>
      </c>
      <c r="F1095" s="53" t="n"/>
      <c r="G1095" s="53" t="n"/>
      <c r="H1095" s="53" t="n"/>
      <c r="I1095" s="53" t="n"/>
      <c r="J1095" s="53" t="n"/>
      <c r="K1095" s="53" t="n"/>
      <c r="L1095" s="53" t="n"/>
      <c r="M1095" s="53" t="n"/>
      <c r="N1095" s="53">
        <f>IF(AND(UPPER($M1095)="VIP",UPPER($J1095)&lt;&gt;"NO",$F1095&lt;&gt;""),"SI","NO")</f>
        <v/>
      </c>
      <c r="O1095" s="53">
        <f>IF(UPPER($J1095)="SI","🟢",IF(UPPER($J1095)="NO","🔴","🟡"))</f>
        <v/>
      </c>
      <c r="P1095" s="53" t="n"/>
    </row>
    <row r="1096" ht="18" customHeight="1">
      <c r="A1096" s="53">
        <f>IF(COUNTA(C1096:K1096)=0,"",ROW()-1)</f>
        <v/>
      </c>
      <c r="B1096" s="53">
        <f>IF($F1096&lt;&gt;"",$A1096,"")</f>
        <v/>
      </c>
      <c r="C1096" s="53" t="n"/>
      <c r="D1096" s="53" t="n"/>
      <c r="E1096" s="53">
        <f>IF(UPPER($J1096)="NO","",$M1096)</f>
        <v/>
      </c>
      <c r="F1096" s="53" t="n"/>
      <c r="G1096" s="53" t="n"/>
      <c r="H1096" s="53" t="n"/>
      <c r="I1096" s="53" t="n"/>
      <c r="J1096" s="53" t="n"/>
      <c r="K1096" s="53" t="n"/>
      <c r="L1096" s="53" t="n"/>
      <c r="M1096" s="53" t="n"/>
      <c r="N1096" s="53">
        <f>IF(AND(UPPER($M1096)="VIP",UPPER($J1096)&lt;&gt;"NO",$F1096&lt;&gt;""),"SI","NO")</f>
        <v/>
      </c>
      <c r="O1096" s="53">
        <f>IF(UPPER($J1096)="SI","🟢",IF(UPPER($J1096)="NO","🔴","🟡"))</f>
        <v/>
      </c>
      <c r="P1096" s="53" t="n"/>
    </row>
    <row r="1097" ht="18" customHeight="1">
      <c r="A1097" s="53">
        <f>IF(COUNTA(C1097:K1097)=0,"",ROW()-1)</f>
        <v/>
      </c>
      <c r="B1097" s="53">
        <f>IF($F1097&lt;&gt;"",$A1097,"")</f>
        <v/>
      </c>
      <c r="C1097" s="53" t="n"/>
      <c r="D1097" s="53" t="n"/>
      <c r="E1097" s="53">
        <f>IF(UPPER($J1097)="NO","",$M1097)</f>
        <v/>
      </c>
      <c r="F1097" s="53" t="n"/>
      <c r="G1097" s="53" t="n"/>
      <c r="H1097" s="53" t="n"/>
      <c r="I1097" s="53" t="n"/>
      <c r="J1097" s="53" t="n"/>
      <c r="K1097" s="53" t="n"/>
      <c r="L1097" s="53" t="n"/>
      <c r="M1097" s="53" t="n"/>
      <c r="N1097" s="53">
        <f>IF(AND(UPPER($M1097)="VIP",UPPER($J1097)&lt;&gt;"NO",$F1097&lt;&gt;""),"SI","NO")</f>
        <v/>
      </c>
      <c r="O1097" s="53">
        <f>IF(UPPER($J1097)="SI","🟢",IF(UPPER($J1097)="NO","🔴","🟡"))</f>
        <v/>
      </c>
      <c r="P1097" s="53" t="n"/>
    </row>
    <row r="1098" ht="18" customHeight="1">
      <c r="A1098" s="53">
        <f>IF(COUNTA(C1098:K1098)=0,"",ROW()-1)</f>
        <v/>
      </c>
      <c r="B1098" s="53">
        <f>IF($F1098&lt;&gt;"",$A1098,"")</f>
        <v/>
      </c>
      <c r="C1098" s="53" t="n"/>
      <c r="D1098" s="53" t="n"/>
      <c r="E1098" s="53">
        <f>IF(UPPER($J1098)="NO","",$M1098)</f>
        <v/>
      </c>
      <c r="F1098" s="53" t="n"/>
      <c r="G1098" s="53" t="n"/>
      <c r="H1098" s="53" t="n"/>
      <c r="I1098" s="53" t="n"/>
      <c r="J1098" s="53" t="n"/>
      <c r="K1098" s="53" t="n"/>
      <c r="L1098" s="53" t="n"/>
      <c r="M1098" s="53" t="n"/>
      <c r="N1098" s="53">
        <f>IF(AND(UPPER($M1098)="VIP",UPPER($J1098)&lt;&gt;"NO",$F1098&lt;&gt;""),"SI","NO")</f>
        <v/>
      </c>
      <c r="O1098" s="53">
        <f>IF(UPPER($J1098)="SI","🟢",IF(UPPER($J1098)="NO","🔴","🟡"))</f>
        <v/>
      </c>
      <c r="P1098" s="53" t="n"/>
    </row>
    <row r="1099" ht="18" customHeight="1">
      <c r="A1099" s="53">
        <f>IF(COUNTA(C1099:K1099)=0,"",ROW()-1)</f>
        <v/>
      </c>
      <c r="B1099" s="53">
        <f>IF($F1099&lt;&gt;"",$A1099,"")</f>
        <v/>
      </c>
      <c r="C1099" s="53" t="n"/>
      <c r="D1099" s="53" t="n"/>
      <c r="E1099" s="53">
        <f>IF(UPPER($J1099)="NO","",$M1099)</f>
        <v/>
      </c>
      <c r="F1099" s="53" t="n"/>
      <c r="G1099" s="53" t="n"/>
      <c r="H1099" s="53" t="n"/>
      <c r="I1099" s="53" t="n"/>
      <c r="J1099" s="53" t="n"/>
      <c r="K1099" s="53" t="n"/>
      <c r="L1099" s="53" t="n"/>
      <c r="M1099" s="53" t="n"/>
      <c r="N1099" s="53">
        <f>IF(AND(UPPER($M1099)="VIP",UPPER($J1099)&lt;&gt;"NO",$F1099&lt;&gt;""),"SI","NO")</f>
        <v/>
      </c>
      <c r="O1099" s="53">
        <f>IF(UPPER($J1099)="SI","🟢",IF(UPPER($J1099)="NO","🔴","🟡"))</f>
        <v/>
      </c>
      <c r="P1099" s="53" t="n"/>
    </row>
    <row r="1100" ht="18" customHeight="1">
      <c r="A1100" s="53">
        <f>IF(COUNTA(C1100:K1100)=0,"",ROW()-1)</f>
        <v/>
      </c>
      <c r="B1100" s="53">
        <f>IF($F1100&lt;&gt;"",$A1100,"")</f>
        <v/>
      </c>
      <c r="C1100" s="53" t="n"/>
      <c r="D1100" s="53" t="n"/>
      <c r="E1100" s="53">
        <f>IF(UPPER($J1100)="NO","",$M1100)</f>
        <v/>
      </c>
      <c r="F1100" s="53" t="n"/>
      <c r="G1100" s="53" t="n"/>
      <c r="H1100" s="53" t="n"/>
      <c r="I1100" s="53" t="n"/>
      <c r="J1100" s="53" t="n"/>
      <c r="K1100" s="53" t="n"/>
      <c r="L1100" s="53" t="n"/>
      <c r="M1100" s="53" t="n"/>
      <c r="N1100" s="53">
        <f>IF(AND(UPPER($M1100)="VIP",UPPER($J1100)&lt;&gt;"NO",$F1100&lt;&gt;""),"SI","NO")</f>
        <v/>
      </c>
      <c r="O1100" s="53">
        <f>IF(UPPER($J1100)="SI","🟢",IF(UPPER($J1100)="NO","🔴","🟡"))</f>
        <v/>
      </c>
      <c r="P1100" s="53" t="n"/>
    </row>
    <row r="1101" ht="18" customHeight="1">
      <c r="A1101" s="53">
        <f>IF(COUNTA(C1101:K1101)=0,"",ROW()-1)</f>
        <v/>
      </c>
      <c r="B1101" s="53">
        <f>IF($F1101&lt;&gt;"",$A1101,"")</f>
        <v/>
      </c>
      <c r="C1101" s="53" t="n"/>
      <c r="D1101" s="53" t="n"/>
      <c r="E1101" s="53">
        <f>IF(UPPER($J1101)="NO","",$M1101)</f>
        <v/>
      </c>
      <c r="F1101" s="53" t="n"/>
      <c r="G1101" s="53" t="n"/>
      <c r="H1101" s="53" t="n"/>
      <c r="I1101" s="53" t="n"/>
      <c r="J1101" s="53" t="n"/>
      <c r="K1101" s="53" t="n"/>
      <c r="L1101" s="53" t="n"/>
      <c r="M1101" s="53" t="n"/>
      <c r="N1101" s="53">
        <f>IF(AND(UPPER($M1101)="VIP",UPPER($J1101)&lt;&gt;"NO",$F1101&lt;&gt;""),"SI","NO")</f>
        <v/>
      </c>
      <c r="O1101" s="53">
        <f>IF(UPPER($J1101)="SI","🟢",IF(UPPER($J1101)="NO","🔴","🟡"))</f>
        <v/>
      </c>
      <c r="P1101" s="53" t="n"/>
    </row>
    <row r="1102" ht="18" customHeight="1">
      <c r="A1102" s="53">
        <f>IF(COUNTA(C1102:K1102)=0,"",ROW()-1)</f>
        <v/>
      </c>
      <c r="B1102" s="53">
        <f>IF($F1102&lt;&gt;"",$A1102,"")</f>
        <v/>
      </c>
      <c r="C1102" s="53" t="n"/>
      <c r="D1102" s="53" t="n"/>
      <c r="E1102" s="53">
        <f>IF(UPPER($J1102)="NO","",$M1102)</f>
        <v/>
      </c>
      <c r="F1102" s="53" t="n"/>
      <c r="G1102" s="53" t="n"/>
      <c r="H1102" s="53" t="n"/>
      <c r="I1102" s="53" t="n"/>
      <c r="J1102" s="53" t="n"/>
      <c r="K1102" s="53" t="n"/>
      <c r="L1102" s="53" t="n"/>
      <c r="M1102" s="53" t="n"/>
      <c r="N1102" s="53">
        <f>IF(AND(UPPER($M1102)="VIP",UPPER($J1102)&lt;&gt;"NO",$F1102&lt;&gt;""),"SI","NO")</f>
        <v/>
      </c>
      <c r="O1102" s="53">
        <f>IF(UPPER($J1102)="SI","🟢",IF(UPPER($J1102)="NO","🔴","🟡"))</f>
        <v/>
      </c>
      <c r="P1102" s="53" t="n"/>
    </row>
    <row r="1103" ht="18" customHeight="1">
      <c r="A1103" s="53">
        <f>IF(COUNTA(C1103:K1103)=0,"",ROW()-1)</f>
        <v/>
      </c>
      <c r="B1103" s="53">
        <f>IF($F1103&lt;&gt;"",$A1103,"")</f>
        <v/>
      </c>
      <c r="C1103" s="53" t="n"/>
      <c r="D1103" s="53" t="n"/>
      <c r="E1103" s="53">
        <f>IF(UPPER($J1103)="NO","",$M1103)</f>
        <v/>
      </c>
      <c r="F1103" s="53" t="n"/>
      <c r="G1103" s="53" t="n"/>
      <c r="H1103" s="53" t="n"/>
      <c r="I1103" s="53" t="n"/>
      <c r="J1103" s="53" t="n"/>
      <c r="K1103" s="53" t="n"/>
      <c r="L1103" s="53" t="n"/>
      <c r="M1103" s="53" t="n"/>
      <c r="N1103" s="53">
        <f>IF(AND(UPPER($M1103)="VIP",UPPER($J1103)&lt;&gt;"NO",$F1103&lt;&gt;""),"SI","NO")</f>
        <v/>
      </c>
      <c r="O1103" s="53">
        <f>IF(UPPER($J1103)="SI","🟢",IF(UPPER($J1103)="NO","🔴","🟡"))</f>
        <v/>
      </c>
      <c r="P1103" s="53" t="n"/>
    </row>
    <row r="1104" ht="18" customHeight="1">
      <c r="A1104" s="53">
        <f>IF(COUNTA(C1104:K1104)=0,"",ROW()-1)</f>
        <v/>
      </c>
      <c r="B1104" s="53">
        <f>IF($F1104&lt;&gt;"",$A1104,"")</f>
        <v/>
      </c>
      <c r="C1104" s="53" t="n"/>
      <c r="D1104" s="53" t="n"/>
      <c r="E1104" s="53">
        <f>IF(UPPER($J1104)="NO","",$M1104)</f>
        <v/>
      </c>
      <c r="F1104" s="53" t="n"/>
      <c r="G1104" s="53" t="n"/>
      <c r="H1104" s="53" t="n"/>
      <c r="I1104" s="53" t="n"/>
      <c r="J1104" s="53" t="n"/>
      <c r="K1104" s="53" t="n"/>
      <c r="L1104" s="53" t="n"/>
      <c r="M1104" s="53" t="n"/>
      <c r="N1104" s="53">
        <f>IF(AND(UPPER($M1104)="VIP",UPPER($J1104)&lt;&gt;"NO",$F1104&lt;&gt;""),"SI","NO")</f>
        <v/>
      </c>
      <c r="O1104" s="53">
        <f>IF(UPPER($J1104)="SI","🟢",IF(UPPER($J1104)="NO","🔴","🟡"))</f>
        <v/>
      </c>
      <c r="P1104" s="53" t="n"/>
    </row>
    <row r="1105" ht="18" customHeight="1">
      <c r="A1105" s="53">
        <f>IF(COUNTA(C1105:K1105)=0,"",ROW()-1)</f>
        <v/>
      </c>
      <c r="B1105" s="53">
        <f>IF($F1105&lt;&gt;"",$A1105,"")</f>
        <v/>
      </c>
      <c r="C1105" s="53" t="n"/>
      <c r="D1105" s="53" t="n"/>
      <c r="E1105" s="53">
        <f>IF(UPPER($J1105)="NO","",$M1105)</f>
        <v/>
      </c>
      <c r="F1105" s="53" t="n"/>
      <c r="G1105" s="53" t="n"/>
      <c r="H1105" s="53" t="n"/>
      <c r="I1105" s="53" t="n"/>
      <c r="J1105" s="53" t="n"/>
      <c r="K1105" s="53" t="n"/>
      <c r="L1105" s="53" t="n"/>
      <c r="M1105" s="53" t="n"/>
      <c r="N1105" s="53">
        <f>IF(AND(UPPER($M1105)="VIP",UPPER($J1105)&lt;&gt;"NO",$F1105&lt;&gt;""),"SI","NO")</f>
        <v/>
      </c>
      <c r="O1105" s="53">
        <f>IF(UPPER($J1105)="SI","🟢",IF(UPPER($J1105)="NO","🔴","🟡"))</f>
        <v/>
      </c>
      <c r="P1105" s="53" t="n"/>
    </row>
    <row r="1106" ht="18" customHeight="1">
      <c r="A1106" s="53">
        <f>IF(COUNTA(C1106:K1106)=0,"",ROW()-1)</f>
        <v/>
      </c>
      <c r="B1106" s="53">
        <f>IF($F1106&lt;&gt;"",$A1106,"")</f>
        <v/>
      </c>
      <c r="C1106" s="53" t="n"/>
      <c r="D1106" s="53" t="n"/>
      <c r="E1106" s="53">
        <f>IF(UPPER($J1106)="NO","",$M1106)</f>
        <v/>
      </c>
      <c r="F1106" s="53" t="n"/>
      <c r="G1106" s="53" t="n"/>
      <c r="H1106" s="53" t="n"/>
      <c r="I1106" s="53" t="n"/>
      <c r="J1106" s="53" t="n"/>
      <c r="K1106" s="53" t="n"/>
      <c r="L1106" s="53" t="n"/>
      <c r="M1106" s="53" t="n"/>
      <c r="N1106" s="53">
        <f>IF(AND(UPPER($M1106)="VIP",UPPER($J1106)&lt;&gt;"NO",$F1106&lt;&gt;""),"SI","NO")</f>
        <v/>
      </c>
      <c r="O1106" s="53">
        <f>IF(UPPER($J1106)="SI","🟢",IF(UPPER($J1106)="NO","🔴","🟡"))</f>
        <v/>
      </c>
      <c r="P1106" s="53" t="n"/>
    </row>
    <row r="1107" ht="18" customHeight="1">
      <c r="A1107" s="53">
        <f>IF(COUNTA(C1107:K1107)=0,"",ROW()-1)</f>
        <v/>
      </c>
      <c r="B1107" s="53">
        <f>IF($F1107&lt;&gt;"",$A1107,"")</f>
        <v/>
      </c>
      <c r="C1107" s="53" t="n"/>
      <c r="D1107" s="53" t="n"/>
      <c r="E1107" s="53">
        <f>IF(UPPER($J1107)="NO","",$M1107)</f>
        <v/>
      </c>
      <c r="F1107" s="53" t="n"/>
      <c r="G1107" s="53" t="n"/>
      <c r="H1107" s="53" t="n"/>
      <c r="I1107" s="53" t="n"/>
      <c r="J1107" s="53" t="n"/>
      <c r="K1107" s="53" t="n"/>
      <c r="L1107" s="53" t="n"/>
      <c r="M1107" s="53" t="n"/>
      <c r="N1107" s="53">
        <f>IF(AND(UPPER($M1107)="VIP",UPPER($J1107)&lt;&gt;"NO",$F1107&lt;&gt;""),"SI","NO")</f>
        <v/>
      </c>
      <c r="O1107" s="53">
        <f>IF(UPPER($J1107)="SI","🟢",IF(UPPER($J1107)="NO","🔴","🟡"))</f>
        <v/>
      </c>
      <c r="P1107" s="53" t="n"/>
    </row>
    <row r="1108" ht="18" customHeight="1">
      <c r="A1108" s="53">
        <f>IF(COUNTA(C1108:K1108)=0,"",ROW()-1)</f>
        <v/>
      </c>
      <c r="B1108" s="53">
        <f>IF($F1108&lt;&gt;"",$A1108,"")</f>
        <v/>
      </c>
      <c r="C1108" s="53" t="n"/>
      <c r="D1108" s="53" t="n"/>
      <c r="E1108" s="53">
        <f>IF(UPPER($J1108)="NO","",$M1108)</f>
        <v/>
      </c>
      <c r="F1108" s="53" t="n"/>
      <c r="G1108" s="53" t="n"/>
      <c r="H1108" s="53" t="n"/>
      <c r="I1108" s="53" t="n"/>
      <c r="J1108" s="53" t="n"/>
      <c r="K1108" s="53" t="n"/>
      <c r="L1108" s="53" t="n"/>
      <c r="M1108" s="53" t="n"/>
      <c r="N1108" s="53">
        <f>IF(AND(UPPER($M1108)="VIP",UPPER($J1108)&lt;&gt;"NO",$F1108&lt;&gt;""),"SI","NO")</f>
        <v/>
      </c>
      <c r="O1108" s="53">
        <f>IF(UPPER($J1108)="SI","🟢",IF(UPPER($J1108)="NO","🔴","🟡"))</f>
        <v/>
      </c>
      <c r="P1108" s="53" t="n"/>
    </row>
    <row r="1109" ht="18" customHeight="1">
      <c r="A1109" s="53">
        <f>IF(COUNTA(C1109:K1109)=0,"",ROW()-1)</f>
        <v/>
      </c>
      <c r="B1109" s="53">
        <f>IF($F1109&lt;&gt;"",$A1109,"")</f>
        <v/>
      </c>
      <c r="C1109" s="53" t="n"/>
      <c r="D1109" s="53" t="n"/>
      <c r="E1109" s="53">
        <f>IF(UPPER($J1109)="NO","",$M1109)</f>
        <v/>
      </c>
      <c r="F1109" s="53" t="n"/>
      <c r="G1109" s="53" t="n"/>
      <c r="H1109" s="53" t="n"/>
      <c r="I1109" s="53" t="n"/>
      <c r="J1109" s="53" t="n"/>
      <c r="K1109" s="53" t="n"/>
      <c r="L1109" s="53" t="n"/>
      <c r="M1109" s="53" t="n"/>
      <c r="N1109" s="53">
        <f>IF(AND(UPPER($M1109)="VIP",UPPER($J1109)&lt;&gt;"NO",$F1109&lt;&gt;""),"SI","NO")</f>
        <v/>
      </c>
      <c r="O1109" s="53">
        <f>IF(UPPER($J1109)="SI","🟢",IF(UPPER($J1109)="NO","🔴","🟡"))</f>
        <v/>
      </c>
      <c r="P1109" s="53" t="n"/>
    </row>
    <row r="1110" ht="18" customHeight="1">
      <c r="A1110" s="53">
        <f>IF(COUNTA(C1110:K1110)=0,"",ROW()-1)</f>
        <v/>
      </c>
      <c r="B1110" s="53">
        <f>IF($F1110&lt;&gt;"",$A1110,"")</f>
        <v/>
      </c>
      <c r="C1110" s="53" t="n"/>
      <c r="D1110" s="53" t="n"/>
      <c r="E1110" s="53">
        <f>IF(UPPER($J1110)="NO","",$M1110)</f>
        <v/>
      </c>
      <c r="F1110" s="53" t="n"/>
      <c r="G1110" s="53" t="n"/>
      <c r="H1110" s="53" t="n"/>
      <c r="I1110" s="53" t="n"/>
      <c r="J1110" s="53" t="n"/>
      <c r="K1110" s="53" t="n"/>
      <c r="L1110" s="53" t="n"/>
      <c r="M1110" s="53" t="n"/>
      <c r="N1110" s="53">
        <f>IF(AND(UPPER($M1110)="VIP",UPPER($J1110)&lt;&gt;"NO",$F1110&lt;&gt;""),"SI","NO")</f>
        <v/>
      </c>
      <c r="O1110" s="53">
        <f>IF(UPPER($J1110)="SI","🟢",IF(UPPER($J1110)="NO","🔴","🟡"))</f>
        <v/>
      </c>
      <c r="P1110" s="53" t="n"/>
    </row>
    <row r="1111" ht="18" customHeight="1">
      <c r="A1111" s="53">
        <f>IF(COUNTA(C1111:K1111)=0,"",ROW()-1)</f>
        <v/>
      </c>
      <c r="B1111" s="53">
        <f>IF($F1111&lt;&gt;"",$A1111,"")</f>
        <v/>
      </c>
      <c r="C1111" s="53" t="n"/>
      <c r="D1111" s="53" t="n"/>
      <c r="E1111" s="53">
        <f>IF(UPPER($J1111)="NO","",$M1111)</f>
        <v/>
      </c>
      <c r="F1111" s="53" t="n"/>
      <c r="G1111" s="53" t="n"/>
      <c r="H1111" s="53" t="n"/>
      <c r="I1111" s="53" t="n"/>
      <c r="J1111" s="53" t="n"/>
      <c r="K1111" s="53" t="n"/>
      <c r="L1111" s="53" t="n"/>
      <c r="M1111" s="53" t="n"/>
      <c r="N1111" s="53">
        <f>IF(AND(UPPER($M1111)="VIP",UPPER($J1111)&lt;&gt;"NO",$F1111&lt;&gt;""),"SI","NO")</f>
        <v/>
      </c>
      <c r="O1111" s="53">
        <f>IF(UPPER($J1111)="SI","🟢",IF(UPPER($J1111)="NO","🔴","🟡"))</f>
        <v/>
      </c>
      <c r="P1111" s="53" t="n"/>
    </row>
    <row r="1112" ht="18" customHeight="1">
      <c r="A1112" s="53">
        <f>IF(COUNTA(C1112:K1112)=0,"",ROW()-1)</f>
        <v/>
      </c>
      <c r="B1112" s="53">
        <f>IF($F1112&lt;&gt;"",$A1112,"")</f>
        <v/>
      </c>
      <c r="C1112" s="53" t="n"/>
      <c r="D1112" s="53" t="n"/>
      <c r="E1112" s="53">
        <f>IF(UPPER($J1112)="NO","",$M1112)</f>
        <v/>
      </c>
      <c r="F1112" s="53" t="n"/>
      <c r="G1112" s="53" t="n"/>
      <c r="H1112" s="53" t="n"/>
      <c r="I1112" s="53" t="n"/>
      <c r="J1112" s="53" t="n"/>
      <c r="K1112" s="53" t="n"/>
      <c r="L1112" s="53" t="n"/>
      <c r="M1112" s="53" t="n"/>
      <c r="N1112" s="53">
        <f>IF(AND(UPPER($M1112)="VIP",UPPER($J1112)&lt;&gt;"NO",$F1112&lt;&gt;""),"SI","NO")</f>
        <v/>
      </c>
      <c r="O1112" s="53">
        <f>IF(UPPER($J1112)="SI","🟢",IF(UPPER($J1112)="NO","🔴","🟡"))</f>
        <v/>
      </c>
      <c r="P1112" s="53" t="n"/>
    </row>
    <row r="1113" ht="18" customHeight="1">
      <c r="A1113" s="53">
        <f>IF(COUNTA(C1113:K1113)=0,"",ROW()-1)</f>
        <v/>
      </c>
      <c r="B1113" s="53">
        <f>IF($F1113&lt;&gt;"",$A1113,"")</f>
        <v/>
      </c>
      <c r="C1113" s="53" t="n"/>
      <c r="D1113" s="53" t="n"/>
      <c r="E1113" s="53">
        <f>IF(UPPER($J1113)="NO","",$M1113)</f>
        <v/>
      </c>
      <c r="F1113" s="53" t="n"/>
      <c r="G1113" s="53" t="n"/>
      <c r="H1113" s="53" t="n"/>
      <c r="I1113" s="53" t="n"/>
      <c r="J1113" s="53" t="n"/>
      <c r="K1113" s="53" t="n"/>
      <c r="L1113" s="53" t="n"/>
      <c r="M1113" s="53" t="n"/>
      <c r="N1113" s="53">
        <f>IF(AND(UPPER($M1113)="VIP",UPPER($J1113)&lt;&gt;"NO",$F1113&lt;&gt;""),"SI","NO")</f>
        <v/>
      </c>
      <c r="O1113" s="53">
        <f>IF(UPPER($J1113)="SI","🟢",IF(UPPER($J1113)="NO","🔴","🟡"))</f>
        <v/>
      </c>
      <c r="P1113" s="53" t="n"/>
    </row>
    <row r="1114" ht="18" customHeight="1">
      <c r="A1114" s="53">
        <f>IF(COUNTA(C1114:K1114)=0,"",ROW()-1)</f>
        <v/>
      </c>
      <c r="B1114" s="53">
        <f>IF($F1114&lt;&gt;"",$A1114,"")</f>
        <v/>
      </c>
      <c r="C1114" s="53" t="n"/>
      <c r="D1114" s="53" t="n"/>
      <c r="E1114" s="53">
        <f>IF(UPPER($J1114)="NO","",$M1114)</f>
        <v/>
      </c>
      <c r="F1114" s="53" t="n"/>
      <c r="G1114" s="53" t="n"/>
      <c r="H1114" s="53" t="n"/>
      <c r="I1114" s="53" t="n"/>
      <c r="J1114" s="53" t="n"/>
      <c r="K1114" s="53" t="n"/>
      <c r="L1114" s="53" t="n"/>
      <c r="M1114" s="53" t="n"/>
      <c r="N1114" s="53">
        <f>IF(AND(UPPER($M1114)="VIP",UPPER($J1114)&lt;&gt;"NO",$F1114&lt;&gt;""),"SI","NO")</f>
        <v/>
      </c>
      <c r="O1114" s="53">
        <f>IF(UPPER($J1114)="SI","🟢",IF(UPPER($J1114)="NO","🔴","🟡"))</f>
        <v/>
      </c>
      <c r="P1114" s="53" t="n"/>
    </row>
    <row r="1115" ht="18" customHeight="1">
      <c r="A1115" s="53">
        <f>IF(COUNTA(C1115:K1115)=0,"",ROW()-1)</f>
        <v/>
      </c>
      <c r="B1115" s="53">
        <f>IF($F1115&lt;&gt;"",$A1115,"")</f>
        <v/>
      </c>
      <c r="C1115" s="53" t="n"/>
      <c r="D1115" s="53" t="n"/>
      <c r="E1115" s="53">
        <f>IF(UPPER($J1115)="NO","",$M1115)</f>
        <v/>
      </c>
      <c r="F1115" s="53" t="n"/>
      <c r="G1115" s="53" t="n"/>
      <c r="H1115" s="53" t="n"/>
      <c r="I1115" s="53" t="n"/>
      <c r="J1115" s="53" t="n"/>
      <c r="K1115" s="53" t="n"/>
      <c r="L1115" s="53" t="n"/>
      <c r="M1115" s="53" t="n"/>
      <c r="N1115" s="53">
        <f>IF(AND(UPPER($M1115)="VIP",UPPER($J1115)&lt;&gt;"NO",$F1115&lt;&gt;""),"SI","NO")</f>
        <v/>
      </c>
      <c r="O1115" s="53">
        <f>IF(UPPER($J1115)="SI","🟢",IF(UPPER($J1115)="NO","🔴","🟡"))</f>
        <v/>
      </c>
      <c r="P1115" s="53" t="n"/>
    </row>
    <row r="1116" ht="18" customHeight="1">
      <c r="A1116" s="53">
        <f>IF(COUNTA(C1116:K1116)=0,"",ROW()-1)</f>
        <v/>
      </c>
      <c r="B1116" s="53">
        <f>IF($F1116&lt;&gt;"",$A1116,"")</f>
        <v/>
      </c>
      <c r="C1116" s="53" t="n"/>
      <c r="D1116" s="53" t="n"/>
      <c r="E1116" s="53">
        <f>IF(UPPER($J1116)="NO","",$M1116)</f>
        <v/>
      </c>
      <c r="F1116" s="53" t="n"/>
      <c r="G1116" s="53" t="n"/>
      <c r="H1116" s="53" t="n"/>
      <c r="I1116" s="53" t="n"/>
      <c r="J1116" s="53" t="n"/>
      <c r="K1116" s="53" t="n"/>
      <c r="L1116" s="53" t="n"/>
      <c r="M1116" s="53" t="n"/>
      <c r="N1116" s="53">
        <f>IF(AND(UPPER($M1116)="VIP",UPPER($J1116)&lt;&gt;"NO",$F1116&lt;&gt;""),"SI","NO")</f>
        <v/>
      </c>
      <c r="O1116" s="53">
        <f>IF(UPPER($J1116)="SI","🟢",IF(UPPER($J1116)="NO","🔴","🟡"))</f>
        <v/>
      </c>
      <c r="P1116" s="53" t="n"/>
    </row>
    <row r="1117" ht="18" customHeight="1">
      <c r="A1117" s="53">
        <f>IF(COUNTA(C1117:K1117)=0,"",ROW()-1)</f>
        <v/>
      </c>
      <c r="B1117" s="53">
        <f>IF($F1117&lt;&gt;"",$A1117,"")</f>
        <v/>
      </c>
      <c r="C1117" s="53" t="n"/>
      <c r="D1117" s="53" t="n"/>
      <c r="E1117" s="53">
        <f>IF(UPPER($J1117)="NO","",$M1117)</f>
        <v/>
      </c>
      <c r="F1117" s="53" t="n"/>
      <c r="G1117" s="53" t="n"/>
      <c r="H1117" s="53" t="n"/>
      <c r="I1117" s="53" t="n"/>
      <c r="J1117" s="53" t="n"/>
      <c r="K1117" s="53" t="n"/>
      <c r="L1117" s="53" t="n"/>
      <c r="M1117" s="53" t="n"/>
      <c r="N1117" s="53">
        <f>IF(AND(UPPER($M1117)="VIP",UPPER($J1117)&lt;&gt;"NO",$F1117&lt;&gt;""),"SI","NO")</f>
        <v/>
      </c>
      <c r="O1117" s="53">
        <f>IF(UPPER($J1117)="SI","🟢",IF(UPPER($J1117)="NO","🔴","🟡"))</f>
        <v/>
      </c>
      <c r="P1117" s="53" t="n"/>
    </row>
    <row r="1118" ht="18" customHeight="1">
      <c r="A1118" s="53">
        <f>IF(COUNTA(C1118:K1118)=0,"",ROW()-1)</f>
        <v/>
      </c>
      <c r="B1118" s="53">
        <f>IF($F1118&lt;&gt;"",$A1118,"")</f>
        <v/>
      </c>
      <c r="C1118" s="53" t="n"/>
      <c r="D1118" s="53" t="n"/>
      <c r="E1118" s="53">
        <f>IF(UPPER($J1118)="NO","",$M1118)</f>
        <v/>
      </c>
      <c r="F1118" s="53" t="n"/>
      <c r="G1118" s="53" t="n"/>
      <c r="H1118" s="53" t="n"/>
      <c r="I1118" s="53" t="n"/>
      <c r="J1118" s="53" t="n"/>
      <c r="K1118" s="53" t="n"/>
      <c r="L1118" s="53" t="n"/>
      <c r="M1118" s="53" t="n"/>
      <c r="N1118" s="53">
        <f>IF(AND(UPPER($M1118)="VIP",UPPER($J1118)&lt;&gt;"NO",$F1118&lt;&gt;""),"SI","NO")</f>
        <v/>
      </c>
      <c r="O1118" s="53">
        <f>IF(UPPER($J1118)="SI","🟢",IF(UPPER($J1118)="NO","🔴","🟡"))</f>
        <v/>
      </c>
      <c r="P1118" s="53" t="n"/>
    </row>
    <row r="1119" ht="18" customHeight="1">
      <c r="A1119" s="53">
        <f>IF(COUNTA(C1119:K1119)=0,"",ROW()-1)</f>
        <v/>
      </c>
      <c r="B1119" s="53">
        <f>IF($F1119&lt;&gt;"",$A1119,"")</f>
        <v/>
      </c>
      <c r="C1119" s="53" t="n"/>
      <c r="D1119" s="53" t="n"/>
      <c r="E1119" s="53">
        <f>IF(UPPER($J1119)="NO","",$M1119)</f>
        <v/>
      </c>
      <c r="F1119" s="53" t="n"/>
      <c r="G1119" s="53" t="n"/>
      <c r="H1119" s="53" t="n"/>
      <c r="I1119" s="53" t="n"/>
      <c r="J1119" s="53" t="n"/>
      <c r="K1119" s="53" t="n"/>
      <c r="L1119" s="53" t="n"/>
      <c r="M1119" s="53" t="n"/>
      <c r="N1119" s="53">
        <f>IF(AND(UPPER($M1119)="VIP",UPPER($J1119)&lt;&gt;"NO",$F1119&lt;&gt;""),"SI","NO")</f>
        <v/>
      </c>
      <c r="O1119" s="53">
        <f>IF(UPPER($J1119)="SI","🟢",IF(UPPER($J1119)="NO","🔴","🟡"))</f>
        <v/>
      </c>
      <c r="P1119" s="53" t="n"/>
    </row>
    <row r="1120" ht="18" customHeight="1">
      <c r="A1120" s="53">
        <f>IF(COUNTA(C1120:K1120)=0,"",ROW()-1)</f>
        <v/>
      </c>
      <c r="B1120" s="53">
        <f>IF($F1120&lt;&gt;"",$A1120,"")</f>
        <v/>
      </c>
      <c r="C1120" s="53" t="n"/>
      <c r="D1120" s="53" t="n"/>
      <c r="E1120" s="53">
        <f>IF(UPPER($J1120)="NO","",$M1120)</f>
        <v/>
      </c>
      <c r="F1120" s="53" t="n"/>
      <c r="G1120" s="53" t="n"/>
      <c r="H1120" s="53" t="n"/>
      <c r="I1120" s="53" t="n"/>
      <c r="J1120" s="53" t="n"/>
      <c r="K1120" s="53" t="n"/>
      <c r="L1120" s="53" t="n"/>
      <c r="M1120" s="53" t="n"/>
      <c r="N1120" s="53">
        <f>IF(AND(UPPER($M1120)="VIP",UPPER($J1120)&lt;&gt;"NO",$F1120&lt;&gt;""),"SI","NO")</f>
        <v/>
      </c>
      <c r="O1120" s="53">
        <f>IF(UPPER($J1120)="SI","🟢",IF(UPPER($J1120)="NO","🔴","🟡"))</f>
        <v/>
      </c>
      <c r="P1120" s="53" t="n"/>
    </row>
    <row r="1121" ht="18" customHeight="1">
      <c r="A1121" s="53">
        <f>IF(COUNTA(C1121:K1121)=0,"",ROW()-1)</f>
        <v/>
      </c>
      <c r="B1121" s="53">
        <f>IF($F1121&lt;&gt;"",$A1121,"")</f>
        <v/>
      </c>
      <c r="C1121" s="53" t="n"/>
      <c r="D1121" s="53" t="n"/>
      <c r="E1121" s="53">
        <f>IF(UPPER($J1121)="NO","",$M1121)</f>
        <v/>
      </c>
      <c r="F1121" s="53" t="n"/>
      <c r="G1121" s="53" t="n"/>
      <c r="H1121" s="53" t="n"/>
      <c r="I1121" s="53" t="n"/>
      <c r="J1121" s="53" t="n"/>
      <c r="K1121" s="53" t="n"/>
      <c r="L1121" s="53" t="n"/>
      <c r="M1121" s="53" t="n"/>
      <c r="N1121" s="53">
        <f>IF(AND(UPPER($M1121)="VIP",UPPER($J1121)&lt;&gt;"NO",$F1121&lt;&gt;""),"SI","NO")</f>
        <v/>
      </c>
      <c r="O1121" s="53">
        <f>IF(UPPER($J1121)="SI","🟢",IF(UPPER($J1121)="NO","🔴","🟡"))</f>
        <v/>
      </c>
      <c r="P1121" s="53" t="n"/>
    </row>
    <row r="1122" ht="18" customHeight="1">
      <c r="A1122" s="53">
        <f>IF(COUNTA(C1122:K1122)=0,"",ROW()-1)</f>
        <v/>
      </c>
      <c r="B1122" s="53">
        <f>IF($F1122&lt;&gt;"",$A1122,"")</f>
        <v/>
      </c>
      <c r="C1122" s="53" t="n"/>
      <c r="D1122" s="53" t="n"/>
      <c r="E1122" s="53">
        <f>IF(UPPER($J1122)="NO","",$M1122)</f>
        <v/>
      </c>
      <c r="F1122" s="53" t="n"/>
      <c r="G1122" s="53" t="n"/>
      <c r="H1122" s="53" t="n"/>
      <c r="I1122" s="53" t="n"/>
      <c r="J1122" s="53" t="n"/>
      <c r="K1122" s="53" t="n"/>
      <c r="L1122" s="53" t="n"/>
      <c r="M1122" s="53" t="n"/>
      <c r="N1122" s="53">
        <f>IF(AND(UPPER($M1122)="VIP",UPPER($J1122)&lt;&gt;"NO",$F1122&lt;&gt;""),"SI","NO")</f>
        <v/>
      </c>
      <c r="O1122" s="53">
        <f>IF(UPPER($J1122)="SI","🟢",IF(UPPER($J1122)="NO","🔴","🟡"))</f>
        <v/>
      </c>
      <c r="P1122" s="53" t="n"/>
    </row>
    <row r="1123" ht="18" customHeight="1">
      <c r="A1123" s="53">
        <f>IF(COUNTA(C1123:K1123)=0,"",ROW()-1)</f>
        <v/>
      </c>
      <c r="B1123" s="53">
        <f>IF($F1123&lt;&gt;"",$A1123,"")</f>
        <v/>
      </c>
      <c r="C1123" s="53" t="n"/>
      <c r="D1123" s="53" t="n"/>
      <c r="E1123" s="53">
        <f>IF(UPPER($J1123)="NO","",$M1123)</f>
        <v/>
      </c>
      <c r="F1123" s="53" t="n"/>
      <c r="G1123" s="53" t="n"/>
      <c r="H1123" s="53" t="n"/>
      <c r="I1123" s="53" t="n"/>
      <c r="J1123" s="53" t="n"/>
      <c r="K1123" s="53" t="n"/>
      <c r="L1123" s="53" t="n"/>
      <c r="M1123" s="53" t="n"/>
      <c r="N1123" s="53">
        <f>IF(AND(UPPER($M1123)="VIP",UPPER($J1123)&lt;&gt;"NO",$F1123&lt;&gt;""),"SI","NO")</f>
        <v/>
      </c>
      <c r="O1123" s="53">
        <f>IF(UPPER($J1123)="SI","🟢",IF(UPPER($J1123)="NO","🔴","🟡"))</f>
        <v/>
      </c>
      <c r="P1123" s="53" t="n"/>
    </row>
    <row r="1124" ht="18" customHeight="1">
      <c r="A1124" s="53">
        <f>IF(COUNTA(C1124:K1124)=0,"",ROW()-1)</f>
        <v/>
      </c>
      <c r="B1124" s="53">
        <f>IF($F1124&lt;&gt;"",$A1124,"")</f>
        <v/>
      </c>
      <c r="C1124" s="53" t="n"/>
      <c r="D1124" s="53" t="n"/>
      <c r="E1124" s="53">
        <f>IF(UPPER($J1124)="NO","",$M1124)</f>
        <v/>
      </c>
      <c r="F1124" s="53" t="n"/>
      <c r="G1124" s="53" t="n"/>
      <c r="H1124" s="53" t="n"/>
      <c r="I1124" s="53" t="n"/>
      <c r="J1124" s="53" t="n"/>
      <c r="K1124" s="53" t="n"/>
      <c r="L1124" s="53" t="n"/>
      <c r="M1124" s="53" t="n"/>
      <c r="N1124" s="53">
        <f>IF(AND(UPPER($M1124)="VIP",UPPER($J1124)&lt;&gt;"NO",$F1124&lt;&gt;""),"SI","NO")</f>
        <v/>
      </c>
      <c r="O1124" s="53">
        <f>IF(UPPER($J1124)="SI","🟢",IF(UPPER($J1124)="NO","🔴","🟡"))</f>
        <v/>
      </c>
      <c r="P1124" s="53" t="n"/>
    </row>
    <row r="1125" ht="18" customHeight="1">
      <c r="A1125" s="53">
        <f>IF(COUNTA(C1125:K1125)=0,"",ROW()-1)</f>
        <v/>
      </c>
      <c r="B1125" s="53">
        <f>IF($F1125&lt;&gt;"",$A1125,"")</f>
        <v/>
      </c>
      <c r="C1125" s="53" t="n"/>
      <c r="D1125" s="53" t="n"/>
      <c r="E1125" s="53">
        <f>IF(UPPER($J1125)="NO","",$M1125)</f>
        <v/>
      </c>
      <c r="F1125" s="53" t="n"/>
      <c r="G1125" s="53" t="n"/>
      <c r="H1125" s="53" t="n"/>
      <c r="I1125" s="53" t="n"/>
      <c r="J1125" s="53" t="n"/>
      <c r="K1125" s="53" t="n"/>
      <c r="L1125" s="53" t="n"/>
      <c r="M1125" s="53" t="n"/>
      <c r="N1125" s="53">
        <f>IF(AND(UPPER($M1125)="VIP",UPPER($J1125)&lt;&gt;"NO",$F1125&lt;&gt;""),"SI","NO")</f>
        <v/>
      </c>
      <c r="O1125" s="53">
        <f>IF(UPPER($J1125)="SI","🟢",IF(UPPER($J1125)="NO","🔴","🟡"))</f>
        <v/>
      </c>
      <c r="P1125" s="53" t="n"/>
    </row>
    <row r="1126" ht="18" customHeight="1">
      <c r="A1126" s="53">
        <f>IF(COUNTA(C1126:K1126)=0,"",ROW()-1)</f>
        <v/>
      </c>
      <c r="B1126" s="53">
        <f>IF($F1126&lt;&gt;"",$A1126,"")</f>
        <v/>
      </c>
      <c r="C1126" s="53" t="n"/>
      <c r="D1126" s="53" t="n"/>
      <c r="E1126" s="53">
        <f>IF(UPPER($J1126)="NO","",$M1126)</f>
        <v/>
      </c>
      <c r="F1126" s="53" t="n"/>
      <c r="G1126" s="53" t="n"/>
      <c r="H1126" s="53" t="n"/>
      <c r="I1126" s="53" t="n"/>
      <c r="J1126" s="53" t="n"/>
      <c r="K1126" s="53" t="n"/>
      <c r="L1126" s="53" t="n"/>
      <c r="M1126" s="53" t="n"/>
      <c r="N1126" s="53">
        <f>IF(AND(UPPER($M1126)="VIP",UPPER($J1126)&lt;&gt;"NO",$F1126&lt;&gt;""),"SI","NO")</f>
        <v/>
      </c>
      <c r="O1126" s="53">
        <f>IF(UPPER($J1126)="SI","🟢",IF(UPPER($J1126)="NO","🔴","🟡"))</f>
        <v/>
      </c>
      <c r="P1126" s="53" t="n"/>
    </row>
    <row r="1127" ht="18" customHeight="1">
      <c r="A1127" s="53">
        <f>IF(COUNTA(C1127:K1127)=0,"",ROW()-1)</f>
        <v/>
      </c>
      <c r="B1127" s="53">
        <f>IF($F1127&lt;&gt;"",$A1127,"")</f>
        <v/>
      </c>
      <c r="C1127" s="53" t="n"/>
      <c r="D1127" s="53" t="n"/>
      <c r="E1127" s="53">
        <f>IF(UPPER($J1127)="NO","",$M1127)</f>
        <v/>
      </c>
      <c r="F1127" s="53" t="n"/>
      <c r="G1127" s="53" t="n"/>
      <c r="H1127" s="53" t="n"/>
      <c r="I1127" s="53" t="n"/>
      <c r="J1127" s="53" t="n"/>
      <c r="K1127" s="53" t="n"/>
      <c r="L1127" s="53" t="n"/>
      <c r="M1127" s="53" t="n"/>
      <c r="N1127" s="53">
        <f>IF(AND(UPPER($M1127)="VIP",UPPER($J1127)&lt;&gt;"NO",$F1127&lt;&gt;""),"SI","NO")</f>
        <v/>
      </c>
      <c r="O1127" s="53">
        <f>IF(UPPER($J1127)="SI","🟢",IF(UPPER($J1127)="NO","🔴","🟡"))</f>
        <v/>
      </c>
      <c r="P1127" s="53" t="n"/>
    </row>
    <row r="1128" ht="18" customHeight="1">
      <c r="A1128" s="53">
        <f>IF(COUNTA(C1128:K1128)=0,"",ROW()-1)</f>
        <v/>
      </c>
      <c r="B1128" s="53">
        <f>IF($F1128&lt;&gt;"",$A1128,"")</f>
        <v/>
      </c>
      <c r="C1128" s="53" t="n"/>
      <c r="D1128" s="53" t="n"/>
      <c r="E1128" s="53">
        <f>IF(UPPER($J1128)="NO","",$M1128)</f>
        <v/>
      </c>
      <c r="F1128" s="53" t="n"/>
      <c r="G1128" s="53" t="n"/>
      <c r="H1128" s="53" t="n"/>
      <c r="I1128" s="53" t="n"/>
      <c r="J1128" s="53" t="n"/>
      <c r="K1128" s="53" t="n"/>
      <c r="L1128" s="53" t="n"/>
      <c r="M1128" s="53" t="n"/>
      <c r="N1128" s="53">
        <f>IF(AND(UPPER($M1128)="VIP",UPPER($J1128)&lt;&gt;"NO",$F1128&lt;&gt;""),"SI","NO")</f>
        <v/>
      </c>
      <c r="O1128" s="53">
        <f>IF(UPPER($J1128)="SI","🟢",IF(UPPER($J1128)="NO","🔴","🟡"))</f>
        <v/>
      </c>
      <c r="P1128" s="53" t="n"/>
    </row>
    <row r="1129" ht="18" customHeight="1">
      <c r="A1129" s="53">
        <f>IF(COUNTA(C1129:K1129)=0,"",ROW()-1)</f>
        <v/>
      </c>
      <c r="B1129" s="53">
        <f>IF($F1129&lt;&gt;"",$A1129,"")</f>
        <v/>
      </c>
      <c r="C1129" s="53" t="n"/>
      <c r="D1129" s="53" t="n"/>
      <c r="E1129" s="53">
        <f>IF(UPPER($J1129)="NO","",$M1129)</f>
        <v/>
      </c>
      <c r="F1129" s="53" t="n"/>
      <c r="G1129" s="53" t="n"/>
      <c r="H1129" s="53" t="n"/>
      <c r="I1129" s="53" t="n"/>
      <c r="J1129" s="53" t="n"/>
      <c r="K1129" s="53" t="n"/>
      <c r="L1129" s="53" t="n"/>
      <c r="M1129" s="53" t="n"/>
      <c r="N1129" s="53">
        <f>IF(AND(UPPER($M1129)="VIP",UPPER($J1129)&lt;&gt;"NO",$F1129&lt;&gt;""),"SI","NO")</f>
        <v/>
      </c>
      <c r="O1129" s="53">
        <f>IF(UPPER($J1129)="SI","🟢",IF(UPPER($J1129)="NO","🔴","🟡"))</f>
        <v/>
      </c>
      <c r="P1129" s="53" t="n"/>
    </row>
    <row r="1130" ht="18" customHeight="1">
      <c r="A1130" s="53">
        <f>IF(COUNTA(C1130:K1130)=0,"",ROW()-1)</f>
        <v/>
      </c>
      <c r="B1130" s="53">
        <f>IF($F1130&lt;&gt;"",$A1130,"")</f>
        <v/>
      </c>
      <c r="C1130" s="53" t="n"/>
      <c r="D1130" s="53" t="n"/>
      <c r="E1130" s="53">
        <f>IF(UPPER($J1130)="NO","",$M1130)</f>
        <v/>
      </c>
      <c r="F1130" s="53" t="n"/>
      <c r="G1130" s="53" t="n"/>
      <c r="H1130" s="53" t="n"/>
      <c r="I1130" s="53" t="n"/>
      <c r="J1130" s="53" t="n"/>
      <c r="K1130" s="53" t="n"/>
      <c r="L1130" s="53" t="n"/>
      <c r="M1130" s="53" t="n"/>
      <c r="N1130" s="53">
        <f>IF(AND(UPPER($M1130)="VIP",UPPER($J1130)&lt;&gt;"NO",$F1130&lt;&gt;""),"SI","NO")</f>
        <v/>
      </c>
      <c r="O1130" s="53">
        <f>IF(UPPER($J1130)="SI","🟢",IF(UPPER($J1130)="NO","🔴","🟡"))</f>
        <v/>
      </c>
      <c r="P1130" s="53" t="n"/>
    </row>
    <row r="1131" ht="18" customHeight="1">
      <c r="A1131" s="53">
        <f>IF(COUNTA(C1131:K1131)=0,"",ROW()-1)</f>
        <v/>
      </c>
      <c r="B1131" s="53">
        <f>IF($F1131&lt;&gt;"",$A1131,"")</f>
        <v/>
      </c>
      <c r="C1131" s="53" t="n"/>
      <c r="D1131" s="53" t="n"/>
      <c r="E1131" s="53">
        <f>IF(UPPER($J1131)="NO","",$M1131)</f>
        <v/>
      </c>
      <c r="F1131" s="53" t="n"/>
      <c r="G1131" s="53" t="n"/>
      <c r="H1131" s="53" t="n"/>
      <c r="I1131" s="53" t="n"/>
      <c r="J1131" s="53" t="n"/>
      <c r="K1131" s="53" t="n"/>
      <c r="L1131" s="53" t="n"/>
      <c r="M1131" s="53" t="n"/>
      <c r="N1131" s="53">
        <f>IF(AND(UPPER($M1131)="VIP",UPPER($J1131)&lt;&gt;"NO",$F1131&lt;&gt;""),"SI","NO")</f>
        <v/>
      </c>
      <c r="O1131" s="53">
        <f>IF(UPPER($J1131)="SI","🟢",IF(UPPER($J1131)="NO","🔴","🟡"))</f>
        <v/>
      </c>
      <c r="P1131" s="53" t="n"/>
    </row>
    <row r="1132" ht="18" customHeight="1">
      <c r="A1132" s="53">
        <f>IF(COUNTA(C1132:K1132)=0,"",ROW()-1)</f>
        <v/>
      </c>
      <c r="B1132" s="53">
        <f>IF($F1132&lt;&gt;"",$A1132,"")</f>
        <v/>
      </c>
      <c r="C1132" s="53" t="n"/>
      <c r="D1132" s="53" t="n"/>
      <c r="E1132" s="53">
        <f>IF(UPPER($J1132)="NO","",$M1132)</f>
        <v/>
      </c>
      <c r="F1132" s="53" t="n"/>
      <c r="G1132" s="53" t="n"/>
      <c r="H1132" s="53" t="n"/>
      <c r="I1132" s="53" t="n"/>
      <c r="J1132" s="53" t="n"/>
      <c r="K1132" s="53" t="n"/>
      <c r="L1132" s="53" t="n"/>
      <c r="M1132" s="53" t="n"/>
      <c r="N1132" s="53">
        <f>IF(AND(UPPER($M1132)="VIP",UPPER($J1132)&lt;&gt;"NO",$F1132&lt;&gt;""),"SI","NO")</f>
        <v/>
      </c>
      <c r="O1132" s="53">
        <f>IF(UPPER($J1132)="SI","🟢",IF(UPPER($J1132)="NO","🔴","🟡"))</f>
        <v/>
      </c>
      <c r="P1132" s="53" t="n"/>
    </row>
    <row r="1133" ht="18" customHeight="1">
      <c r="A1133" s="53">
        <f>IF(COUNTA(C1133:K1133)=0,"",ROW()-1)</f>
        <v/>
      </c>
      <c r="B1133" s="53">
        <f>IF($F1133&lt;&gt;"",$A1133,"")</f>
        <v/>
      </c>
      <c r="C1133" s="53" t="n"/>
      <c r="D1133" s="53" t="n"/>
      <c r="E1133" s="53">
        <f>IF(UPPER($J1133)="NO","",$M1133)</f>
        <v/>
      </c>
      <c r="F1133" s="53" t="n"/>
      <c r="G1133" s="53" t="n"/>
      <c r="H1133" s="53" t="n"/>
      <c r="I1133" s="53" t="n"/>
      <c r="J1133" s="53" t="n"/>
      <c r="K1133" s="53" t="n"/>
      <c r="L1133" s="53" t="n"/>
      <c r="M1133" s="53" t="n"/>
      <c r="N1133" s="53">
        <f>IF(AND(UPPER($M1133)="VIP",UPPER($J1133)&lt;&gt;"NO",$F1133&lt;&gt;""),"SI","NO")</f>
        <v/>
      </c>
      <c r="O1133" s="53">
        <f>IF(UPPER($J1133)="SI","🟢",IF(UPPER($J1133)="NO","🔴","🟡"))</f>
        <v/>
      </c>
      <c r="P1133" s="53" t="n"/>
    </row>
    <row r="1134" ht="18" customHeight="1">
      <c r="A1134" s="53">
        <f>IF(COUNTA(C1134:K1134)=0,"",ROW()-1)</f>
        <v/>
      </c>
      <c r="B1134" s="53">
        <f>IF($F1134&lt;&gt;"",$A1134,"")</f>
        <v/>
      </c>
      <c r="C1134" s="53" t="n"/>
      <c r="D1134" s="53" t="n"/>
      <c r="E1134" s="53">
        <f>IF(UPPER($J1134)="NO","",$M1134)</f>
        <v/>
      </c>
      <c r="F1134" s="53" t="n"/>
      <c r="G1134" s="53" t="n"/>
      <c r="H1134" s="53" t="n"/>
      <c r="I1134" s="53" t="n"/>
      <c r="J1134" s="53" t="n"/>
      <c r="K1134" s="53" t="n"/>
      <c r="L1134" s="53" t="n"/>
      <c r="M1134" s="53" t="n"/>
      <c r="N1134" s="53">
        <f>IF(AND(UPPER($M1134)="VIP",UPPER($J1134)&lt;&gt;"NO",$F1134&lt;&gt;""),"SI","NO")</f>
        <v/>
      </c>
      <c r="O1134" s="53">
        <f>IF(UPPER($J1134)="SI","🟢",IF(UPPER($J1134)="NO","🔴","🟡"))</f>
        <v/>
      </c>
      <c r="P1134" s="53" t="n"/>
    </row>
    <row r="1135" ht="18" customHeight="1">
      <c r="A1135" s="53">
        <f>IF(COUNTA(C1135:K1135)=0,"",ROW()-1)</f>
        <v/>
      </c>
      <c r="B1135" s="53">
        <f>IF($F1135&lt;&gt;"",$A1135,"")</f>
        <v/>
      </c>
      <c r="C1135" s="53" t="n"/>
      <c r="D1135" s="53" t="n"/>
      <c r="E1135" s="53">
        <f>IF(UPPER($J1135)="NO","",$M1135)</f>
        <v/>
      </c>
      <c r="F1135" s="53" t="n"/>
      <c r="G1135" s="53" t="n"/>
      <c r="H1135" s="53" t="n"/>
      <c r="I1135" s="53" t="n"/>
      <c r="J1135" s="53" t="n"/>
      <c r="K1135" s="53" t="n"/>
      <c r="L1135" s="53" t="n"/>
      <c r="M1135" s="53" t="n"/>
      <c r="N1135" s="53">
        <f>IF(AND(UPPER($M1135)="VIP",UPPER($J1135)&lt;&gt;"NO",$F1135&lt;&gt;""),"SI","NO")</f>
        <v/>
      </c>
      <c r="O1135" s="53">
        <f>IF(UPPER($J1135)="SI","🟢",IF(UPPER($J1135)="NO","🔴","🟡"))</f>
        <v/>
      </c>
      <c r="P1135" s="53" t="n"/>
    </row>
    <row r="1136" ht="18" customHeight="1">
      <c r="A1136" s="53">
        <f>IF(COUNTA(C1136:K1136)=0,"",ROW()-1)</f>
        <v/>
      </c>
      <c r="B1136" s="53">
        <f>IF($F1136&lt;&gt;"",$A1136,"")</f>
        <v/>
      </c>
      <c r="C1136" s="53" t="n"/>
      <c r="D1136" s="53" t="n"/>
      <c r="E1136" s="53">
        <f>IF(UPPER($J1136)="NO","",$M1136)</f>
        <v/>
      </c>
      <c r="F1136" s="53" t="n"/>
      <c r="G1136" s="53" t="n"/>
      <c r="H1136" s="53" t="n"/>
      <c r="I1136" s="53" t="n"/>
      <c r="J1136" s="53" t="n"/>
      <c r="K1136" s="53" t="n"/>
      <c r="L1136" s="53" t="n"/>
      <c r="M1136" s="53" t="n"/>
      <c r="N1136" s="53">
        <f>IF(AND(UPPER($M1136)="VIP",UPPER($J1136)&lt;&gt;"NO",$F1136&lt;&gt;""),"SI","NO")</f>
        <v/>
      </c>
      <c r="O1136" s="53">
        <f>IF(UPPER($J1136)="SI","🟢",IF(UPPER($J1136)="NO","🔴","🟡"))</f>
        <v/>
      </c>
      <c r="P1136" s="53" t="n"/>
    </row>
    <row r="1137" ht="18" customHeight="1">
      <c r="A1137" s="53">
        <f>IF(COUNTA(C1137:K1137)=0,"",ROW()-1)</f>
        <v/>
      </c>
      <c r="B1137" s="53">
        <f>IF($F1137&lt;&gt;"",$A1137,"")</f>
        <v/>
      </c>
      <c r="C1137" s="53" t="n"/>
      <c r="D1137" s="53" t="n"/>
      <c r="E1137" s="53">
        <f>IF(UPPER($J1137)="NO","",$M1137)</f>
        <v/>
      </c>
      <c r="F1137" s="53" t="n"/>
      <c r="G1137" s="53" t="n"/>
      <c r="H1137" s="53" t="n"/>
      <c r="I1137" s="53" t="n"/>
      <c r="J1137" s="53" t="n"/>
      <c r="K1137" s="53" t="n"/>
      <c r="L1137" s="53" t="n"/>
      <c r="M1137" s="53" t="n"/>
      <c r="N1137" s="53">
        <f>IF(AND(UPPER($M1137)="VIP",UPPER($J1137)&lt;&gt;"NO",$F1137&lt;&gt;""),"SI","NO")</f>
        <v/>
      </c>
      <c r="O1137" s="53">
        <f>IF(UPPER($J1137)="SI","🟢",IF(UPPER($J1137)="NO","🔴","🟡"))</f>
        <v/>
      </c>
      <c r="P1137" s="53" t="n"/>
    </row>
    <row r="1138" ht="18" customHeight="1">
      <c r="A1138" s="53">
        <f>IF(COUNTA(C1138:K1138)=0,"",ROW()-1)</f>
        <v/>
      </c>
      <c r="B1138" s="53">
        <f>IF($F1138&lt;&gt;"",$A1138,"")</f>
        <v/>
      </c>
      <c r="C1138" s="53" t="n"/>
      <c r="D1138" s="53" t="n"/>
      <c r="E1138" s="53">
        <f>IF(UPPER($J1138)="NO","",$M1138)</f>
        <v/>
      </c>
      <c r="F1138" s="53" t="n"/>
      <c r="G1138" s="53" t="n"/>
      <c r="H1138" s="53" t="n"/>
      <c r="I1138" s="53" t="n"/>
      <c r="J1138" s="53" t="n"/>
      <c r="K1138" s="53" t="n"/>
      <c r="L1138" s="53" t="n"/>
      <c r="M1138" s="53" t="n"/>
      <c r="N1138" s="53">
        <f>IF(AND(UPPER($M1138)="VIP",UPPER($J1138)&lt;&gt;"NO",$F1138&lt;&gt;""),"SI","NO")</f>
        <v/>
      </c>
      <c r="O1138" s="53">
        <f>IF(UPPER($J1138)="SI","🟢",IF(UPPER($J1138)="NO","🔴","🟡"))</f>
        <v/>
      </c>
      <c r="P1138" s="53" t="n"/>
    </row>
    <row r="1139" ht="18" customHeight="1">
      <c r="A1139" s="53">
        <f>IF(COUNTA(C1139:K1139)=0,"",ROW()-1)</f>
        <v/>
      </c>
      <c r="B1139" s="53">
        <f>IF($F1139&lt;&gt;"",$A1139,"")</f>
        <v/>
      </c>
      <c r="C1139" s="53" t="n"/>
      <c r="D1139" s="53" t="n"/>
      <c r="E1139" s="53">
        <f>IF(UPPER($J1139)="NO","",$M1139)</f>
        <v/>
      </c>
      <c r="F1139" s="53" t="n"/>
      <c r="G1139" s="53" t="n"/>
      <c r="H1139" s="53" t="n"/>
      <c r="I1139" s="53" t="n"/>
      <c r="J1139" s="53" t="n"/>
      <c r="K1139" s="53" t="n"/>
      <c r="L1139" s="53" t="n"/>
      <c r="M1139" s="53" t="n"/>
      <c r="N1139" s="53">
        <f>IF(AND(UPPER($M1139)="VIP",UPPER($J1139)&lt;&gt;"NO",$F1139&lt;&gt;""),"SI","NO")</f>
        <v/>
      </c>
      <c r="O1139" s="53">
        <f>IF(UPPER($J1139)="SI","🟢",IF(UPPER($J1139)="NO","🔴","🟡"))</f>
        <v/>
      </c>
      <c r="P1139" s="53" t="n"/>
    </row>
    <row r="1140" ht="18" customHeight="1">
      <c r="A1140" s="53">
        <f>IF(COUNTA(C1140:K1140)=0,"",ROW()-1)</f>
        <v/>
      </c>
      <c r="B1140" s="53">
        <f>IF($F1140&lt;&gt;"",$A1140,"")</f>
        <v/>
      </c>
      <c r="C1140" s="53" t="n"/>
      <c r="D1140" s="53" t="n"/>
      <c r="E1140" s="53">
        <f>IF(UPPER($J1140)="NO","",$M1140)</f>
        <v/>
      </c>
      <c r="F1140" s="53" t="n"/>
      <c r="G1140" s="53" t="n"/>
      <c r="H1140" s="53" t="n"/>
      <c r="I1140" s="53" t="n"/>
      <c r="J1140" s="53" t="n"/>
      <c r="K1140" s="53" t="n"/>
      <c r="L1140" s="53" t="n"/>
      <c r="M1140" s="53" t="n"/>
      <c r="N1140" s="53">
        <f>IF(AND(UPPER($M1140)="VIP",UPPER($J1140)&lt;&gt;"NO",$F1140&lt;&gt;""),"SI","NO")</f>
        <v/>
      </c>
      <c r="O1140" s="53">
        <f>IF(UPPER($J1140)="SI","🟢",IF(UPPER($J1140)="NO","🔴","🟡"))</f>
        <v/>
      </c>
      <c r="P1140" s="53" t="n"/>
    </row>
    <row r="1141" ht="18" customHeight="1">
      <c r="A1141" s="53">
        <f>IF(COUNTA(C1141:K1141)=0,"",ROW()-1)</f>
        <v/>
      </c>
      <c r="B1141" s="53">
        <f>IF($F1141&lt;&gt;"",$A1141,"")</f>
        <v/>
      </c>
      <c r="C1141" s="53" t="n"/>
      <c r="D1141" s="53" t="n"/>
      <c r="E1141" s="53">
        <f>IF(UPPER($J1141)="NO","",$M1141)</f>
        <v/>
      </c>
      <c r="F1141" s="53" t="n"/>
      <c r="G1141" s="53" t="n"/>
      <c r="H1141" s="53" t="n"/>
      <c r="I1141" s="53" t="n"/>
      <c r="J1141" s="53" t="n"/>
      <c r="K1141" s="53" t="n"/>
      <c r="L1141" s="53" t="n"/>
      <c r="M1141" s="53" t="n"/>
      <c r="N1141" s="53">
        <f>IF(AND(UPPER($M1141)="VIP",UPPER($J1141)&lt;&gt;"NO",$F1141&lt;&gt;""),"SI","NO")</f>
        <v/>
      </c>
      <c r="O1141" s="53">
        <f>IF(UPPER($J1141)="SI","🟢",IF(UPPER($J1141)="NO","🔴","🟡"))</f>
        <v/>
      </c>
      <c r="P1141" s="53" t="n"/>
    </row>
    <row r="1142" ht="18" customHeight="1">
      <c r="A1142" s="53">
        <f>IF(COUNTA(C1142:K1142)=0,"",ROW()-1)</f>
        <v/>
      </c>
      <c r="B1142" s="53">
        <f>IF($F1142&lt;&gt;"",$A1142,"")</f>
        <v/>
      </c>
      <c r="C1142" s="53" t="n"/>
      <c r="D1142" s="53" t="n"/>
      <c r="E1142" s="53">
        <f>IF(UPPER($J1142)="NO","",$M1142)</f>
        <v/>
      </c>
      <c r="F1142" s="53" t="n"/>
      <c r="G1142" s="53" t="n"/>
      <c r="H1142" s="53" t="n"/>
      <c r="I1142" s="53" t="n"/>
      <c r="J1142" s="53" t="n"/>
      <c r="K1142" s="53" t="n"/>
      <c r="L1142" s="53" t="n"/>
      <c r="M1142" s="53" t="n"/>
      <c r="N1142" s="53">
        <f>IF(AND(UPPER($M1142)="VIP",UPPER($J1142)&lt;&gt;"NO",$F1142&lt;&gt;""),"SI","NO")</f>
        <v/>
      </c>
      <c r="O1142" s="53">
        <f>IF(UPPER($J1142)="SI","🟢",IF(UPPER($J1142)="NO","🔴","🟡"))</f>
        <v/>
      </c>
      <c r="P1142" s="53" t="n"/>
    </row>
    <row r="1143" ht="18" customHeight="1">
      <c r="A1143" s="53">
        <f>IF(COUNTA(C1143:K1143)=0,"",ROW()-1)</f>
        <v/>
      </c>
      <c r="B1143" s="53">
        <f>IF($F1143&lt;&gt;"",$A1143,"")</f>
        <v/>
      </c>
      <c r="C1143" s="53" t="n"/>
      <c r="D1143" s="53" t="n"/>
      <c r="E1143" s="53">
        <f>IF(UPPER($J1143)="NO","",$M1143)</f>
        <v/>
      </c>
      <c r="F1143" s="53" t="n"/>
      <c r="G1143" s="53" t="n"/>
      <c r="H1143" s="53" t="n"/>
      <c r="I1143" s="53" t="n"/>
      <c r="J1143" s="53" t="n"/>
      <c r="K1143" s="53" t="n"/>
      <c r="L1143" s="53" t="n"/>
      <c r="M1143" s="53" t="n"/>
      <c r="N1143" s="53">
        <f>IF(AND(UPPER($M1143)="VIP",UPPER($J1143)&lt;&gt;"NO",$F1143&lt;&gt;""),"SI","NO")</f>
        <v/>
      </c>
      <c r="O1143" s="53">
        <f>IF(UPPER($J1143)="SI","🟢",IF(UPPER($J1143)="NO","🔴","🟡"))</f>
        <v/>
      </c>
      <c r="P1143" s="53" t="n"/>
    </row>
    <row r="1144" ht="18" customHeight="1">
      <c r="A1144" s="53">
        <f>IF(COUNTA(C1144:K1144)=0,"",ROW()-1)</f>
        <v/>
      </c>
      <c r="B1144" s="53">
        <f>IF($F1144&lt;&gt;"",$A1144,"")</f>
        <v/>
      </c>
      <c r="C1144" s="53" t="n"/>
      <c r="D1144" s="53" t="n"/>
      <c r="E1144" s="53">
        <f>IF(UPPER($J1144)="NO","",$M1144)</f>
        <v/>
      </c>
      <c r="F1144" s="53" t="n"/>
      <c r="G1144" s="53" t="n"/>
      <c r="H1144" s="53" t="n"/>
      <c r="I1144" s="53" t="n"/>
      <c r="J1144" s="53" t="n"/>
      <c r="K1144" s="53" t="n"/>
      <c r="L1144" s="53" t="n"/>
      <c r="M1144" s="53" t="n"/>
      <c r="N1144" s="53">
        <f>IF(AND(UPPER($M1144)="VIP",UPPER($J1144)&lt;&gt;"NO",$F1144&lt;&gt;""),"SI","NO")</f>
        <v/>
      </c>
      <c r="O1144" s="53">
        <f>IF(UPPER($J1144)="SI","🟢",IF(UPPER($J1144)="NO","🔴","🟡"))</f>
        <v/>
      </c>
      <c r="P1144" s="53" t="n"/>
    </row>
    <row r="1145" ht="18" customHeight="1">
      <c r="A1145" s="53">
        <f>IF(COUNTA(C1145:K1145)=0,"",ROW()-1)</f>
        <v/>
      </c>
      <c r="B1145" s="53">
        <f>IF($F1145&lt;&gt;"",$A1145,"")</f>
        <v/>
      </c>
      <c r="C1145" s="53" t="n"/>
      <c r="D1145" s="53" t="n"/>
      <c r="E1145" s="53">
        <f>IF(UPPER($J1145)="NO","",$M1145)</f>
        <v/>
      </c>
      <c r="F1145" s="53" t="n"/>
      <c r="G1145" s="53" t="n"/>
      <c r="H1145" s="53" t="n"/>
      <c r="I1145" s="53" t="n"/>
      <c r="J1145" s="53" t="n"/>
      <c r="K1145" s="53" t="n"/>
      <c r="L1145" s="53" t="n"/>
      <c r="M1145" s="53" t="n"/>
      <c r="N1145" s="53">
        <f>IF(AND(UPPER($M1145)="VIP",UPPER($J1145)&lt;&gt;"NO",$F1145&lt;&gt;""),"SI","NO")</f>
        <v/>
      </c>
      <c r="O1145" s="53">
        <f>IF(UPPER($J1145)="SI","🟢",IF(UPPER($J1145)="NO","🔴","🟡"))</f>
        <v/>
      </c>
      <c r="P1145" s="53" t="n"/>
    </row>
    <row r="1146" ht="18" customHeight="1">
      <c r="A1146" s="53">
        <f>IF(COUNTA(C1146:K1146)=0,"",ROW()-1)</f>
        <v/>
      </c>
      <c r="B1146" s="53">
        <f>IF($F1146&lt;&gt;"",$A1146,"")</f>
        <v/>
      </c>
      <c r="C1146" s="53" t="n"/>
      <c r="D1146" s="53" t="n"/>
      <c r="E1146" s="53">
        <f>IF(UPPER($J1146)="NO","",$M1146)</f>
        <v/>
      </c>
      <c r="F1146" s="53" t="n"/>
      <c r="G1146" s="53" t="n"/>
      <c r="H1146" s="53" t="n"/>
      <c r="I1146" s="53" t="n"/>
      <c r="J1146" s="53" t="n"/>
      <c r="K1146" s="53" t="n"/>
      <c r="L1146" s="53" t="n"/>
      <c r="M1146" s="53" t="n"/>
      <c r="N1146" s="53">
        <f>IF(AND(UPPER($M1146)="VIP",UPPER($J1146)&lt;&gt;"NO",$F1146&lt;&gt;""),"SI","NO")</f>
        <v/>
      </c>
      <c r="O1146" s="53">
        <f>IF(UPPER($J1146)="SI","🟢",IF(UPPER($J1146)="NO","🔴","🟡"))</f>
        <v/>
      </c>
      <c r="P1146" s="53" t="n"/>
    </row>
    <row r="1147" ht="18" customHeight="1">
      <c r="A1147" s="53">
        <f>IF(COUNTA(C1147:K1147)=0,"",ROW()-1)</f>
        <v/>
      </c>
      <c r="B1147" s="53">
        <f>IF($F1147&lt;&gt;"",$A1147,"")</f>
        <v/>
      </c>
      <c r="C1147" s="53" t="n"/>
      <c r="D1147" s="53" t="n"/>
      <c r="E1147" s="53">
        <f>IF(UPPER($J1147)="NO","",$M1147)</f>
        <v/>
      </c>
      <c r="F1147" s="53" t="n"/>
      <c r="G1147" s="53" t="n"/>
      <c r="H1147" s="53" t="n"/>
      <c r="I1147" s="53" t="n"/>
      <c r="J1147" s="53" t="n"/>
      <c r="K1147" s="53" t="n"/>
      <c r="L1147" s="53" t="n"/>
      <c r="M1147" s="53" t="n"/>
      <c r="N1147" s="53">
        <f>IF(AND(UPPER($M1147)="VIP",UPPER($J1147)&lt;&gt;"NO",$F1147&lt;&gt;""),"SI","NO")</f>
        <v/>
      </c>
      <c r="O1147" s="53">
        <f>IF(UPPER($J1147)="SI","🟢",IF(UPPER($J1147)="NO","🔴","🟡"))</f>
        <v/>
      </c>
      <c r="P1147" s="53" t="n"/>
    </row>
    <row r="1148" ht="18" customHeight="1">
      <c r="A1148" s="53">
        <f>IF(COUNTA(C1148:K1148)=0,"",ROW()-1)</f>
        <v/>
      </c>
      <c r="B1148" s="53">
        <f>IF($F1148&lt;&gt;"",$A1148,"")</f>
        <v/>
      </c>
      <c r="C1148" s="53" t="n"/>
      <c r="D1148" s="53" t="n"/>
      <c r="E1148" s="53">
        <f>IF(UPPER($J1148)="NO","",$M1148)</f>
        <v/>
      </c>
      <c r="F1148" s="53" t="n"/>
      <c r="G1148" s="53" t="n"/>
      <c r="H1148" s="53" t="n"/>
      <c r="I1148" s="53" t="n"/>
      <c r="J1148" s="53" t="n"/>
      <c r="K1148" s="53" t="n"/>
      <c r="L1148" s="53" t="n"/>
      <c r="M1148" s="53" t="n"/>
      <c r="N1148" s="53">
        <f>IF(AND(UPPER($M1148)="VIP",UPPER($J1148)&lt;&gt;"NO",$F1148&lt;&gt;""),"SI","NO")</f>
        <v/>
      </c>
      <c r="O1148" s="53">
        <f>IF(UPPER($J1148)="SI","🟢",IF(UPPER($J1148)="NO","🔴","🟡"))</f>
        <v/>
      </c>
      <c r="P1148" s="53" t="n"/>
    </row>
    <row r="1149" ht="18" customHeight="1">
      <c r="A1149" s="53">
        <f>IF(COUNTA(C1149:K1149)=0,"",ROW()-1)</f>
        <v/>
      </c>
      <c r="B1149" s="53">
        <f>IF($F1149&lt;&gt;"",$A1149,"")</f>
        <v/>
      </c>
      <c r="C1149" s="53" t="n"/>
      <c r="D1149" s="53" t="n"/>
      <c r="E1149" s="53">
        <f>IF(UPPER($J1149)="NO","",$M1149)</f>
        <v/>
      </c>
      <c r="F1149" s="53" t="n"/>
      <c r="G1149" s="53" t="n"/>
      <c r="H1149" s="53" t="n"/>
      <c r="I1149" s="53" t="n"/>
      <c r="J1149" s="53" t="n"/>
      <c r="K1149" s="53" t="n"/>
      <c r="L1149" s="53" t="n"/>
      <c r="M1149" s="53" t="n"/>
      <c r="N1149" s="53">
        <f>IF(AND(UPPER($M1149)="VIP",UPPER($J1149)&lt;&gt;"NO",$F1149&lt;&gt;""),"SI","NO")</f>
        <v/>
      </c>
      <c r="O1149" s="53">
        <f>IF(UPPER($J1149)="SI","🟢",IF(UPPER($J1149)="NO","🔴","🟡"))</f>
        <v/>
      </c>
      <c r="P1149" s="53" t="n"/>
    </row>
    <row r="1150" ht="18" customHeight="1">
      <c r="A1150" s="53">
        <f>IF(COUNTA(C1150:K1150)=0,"",ROW()-1)</f>
        <v/>
      </c>
      <c r="B1150" s="53">
        <f>IF($F1150&lt;&gt;"",$A1150,"")</f>
        <v/>
      </c>
      <c r="C1150" s="53" t="n"/>
      <c r="D1150" s="53" t="n"/>
      <c r="E1150" s="53">
        <f>IF(UPPER($J1150)="NO","",$M1150)</f>
        <v/>
      </c>
      <c r="F1150" s="53" t="n"/>
      <c r="G1150" s="53" t="n"/>
      <c r="H1150" s="53" t="n"/>
      <c r="I1150" s="53" t="n"/>
      <c r="J1150" s="53" t="n"/>
      <c r="K1150" s="53" t="n"/>
      <c r="L1150" s="53" t="n"/>
      <c r="M1150" s="53" t="n"/>
      <c r="N1150" s="53">
        <f>IF(AND(UPPER($M1150)="VIP",UPPER($J1150)&lt;&gt;"NO",$F1150&lt;&gt;""),"SI","NO")</f>
        <v/>
      </c>
      <c r="O1150" s="53">
        <f>IF(UPPER($J1150)="SI","🟢",IF(UPPER($J1150)="NO","🔴","🟡"))</f>
        <v/>
      </c>
      <c r="P1150" s="53" t="n"/>
    </row>
    <row r="1151" ht="18" customHeight="1">
      <c r="A1151" s="53">
        <f>IF(COUNTA(C1151:K1151)=0,"",ROW()-1)</f>
        <v/>
      </c>
      <c r="B1151" s="53">
        <f>IF($F1151&lt;&gt;"",$A1151,"")</f>
        <v/>
      </c>
      <c r="C1151" s="53" t="n"/>
      <c r="D1151" s="53" t="n"/>
      <c r="E1151" s="53">
        <f>IF(UPPER($J1151)="NO","",$M1151)</f>
        <v/>
      </c>
      <c r="F1151" s="53" t="n"/>
      <c r="G1151" s="53" t="n"/>
      <c r="H1151" s="53" t="n"/>
      <c r="I1151" s="53" t="n"/>
      <c r="J1151" s="53" t="n"/>
      <c r="K1151" s="53" t="n"/>
      <c r="L1151" s="53" t="n"/>
      <c r="M1151" s="53" t="n"/>
      <c r="N1151" s="53">
        <f>IF(AND(UPPER($M1151)="VIP",UPPER($J1151)&lt;&gt;"NO",$F1151&lt;&gt;""),"SI","NO")</f>
        <v/>
      </c>
      <c r="O1151" s="53">
        <f>IF(UPPER($J1151)="SI","🟢",IF(UPPER($J1151)="NO","🔴","🟡"))</f>
        <v/>
      </c>
      <c r="P1151" s="53" t="n"/>
    </row>
    <row r="1152" ht="18" customHeight="1">
      <c r="A1152" s="53">
        <f>IF(COUNTA(C1152:K1152)=0,"",ROW()-1)</f>
        <v/>
      </c>
      <c r="B1152" s="53">
        <f>IF($F1152&lt;&gt;"",$A1152,"")</f>
        <v/>
      </c>
      <c r="C1152" s="53" t="n"/>
      <c r="D1152" s="53" t="n"/>
      <c r="E1152" s="53">
        <f>IF(UPPER($J1152)="NO","",$M1152)</f>
        <v/>
      </c>
      <c r="F1152" s="53" t="n"/>
      <c r="G1152" s="53" t="n"/>
      <c r="H1152" s="53" t="n"/>
      <c r="I1152" s="53" t="n"/>
      <c r="J1152" s="53" t="n"/>
      <c r="K1152" s="53" t="n"/>
      <c r="L1152" s="53" t="n"/>
      <c r="M1152" s="53" t="n"/>
      <c r="N1152" s="53">
        <f>IF(AND(UPPER($M1152)="VIP",UPPER($J1152)&lt;&gt;"NO",$F1152&lt;&gt;""),"SI","NO")</f>
        <v/>
      </c>
      <c r="O1152" s="53">
        <f>IF(UPPER($J1152)="SI","🟢",IF(UPPER($J1152)="NO","🔴","🟡"))</f>
        <v/>
      </c>
      <c r="P1152" s="53" t="n"/>
    </row>
    <row r="1153" ht="18" customHeight="1">
      <c r="A1153" s="53">
        <f>IF(COUNTA(C1153:K1153)=0,"",ROW()-1)</f>
        <v/>
      </c>
      <c r="B1153" s="53">
        <f>IF($F1153&lt;&gt;"",$A1153,"")</f>
        <v/>
      </c>
      <c r="C1153" s="53" t="n"/>
      <c r="D1153" s="53" t="n"/>
      <c r="E1153" s="53">
        <f>IF(UPPER($J1153)="NO","",$M1153)</f>
        <v/>
      </c>
      <c r="F1153" s="53" t="n"/>
      <c r="G1153" s="53" t="n"/>
      <c r="H1153" s="53" t="n"/>
      <c r="I1153" s="53" t="n"/>
      <c r="J1153" s="53" t="n"/>
      <c r="K1153" s="53" t="n"/>
      <c r="L1153" s="53" t="n"/>
      <c r="M1153" s="53" t="n"/>
      <c r="N1153" s="53">
        <f>IF(AND(UPPER($M1153)="VIP",UPPER($J1153)&lt;&gt;"NO",$F1153&lt;&gt;""),"SI","NO")</f>
        <v/>
      </c>
      <c r="O1153" s="53">
        <f>IF(UPPER($J1153)="SI","🟢",IF(UPPER($J1153)="NO","🔴","🟡"))</f>
        <v/>
      </c>
      <c r="P1153" s="53" t="n"/>
    </row>
    <row r="1154" ht="18" customHeight="1">
      <c r="A1154" s="53">
        <f>IF(COUNTA(C1154:K1154)=0,"",ROW()-1)</f>
        <v/>
      </c>
      <c r="B1154" s="53">
        <f>IF($F1154&lt;&gt;"",$A1154,"")</f>
        <v/>
      </c>
      <c r="C1154" s="53" t="n"/>
      <c r="D1154" s="53" t="n"/>
      <c r="E1154" s="53">
        <f>IF(UPPER($J1154)="NO","",$M1154)</f>
        <v/>
      </c>
      <c r="F1154" s="53" t="n"/>
      <c r="G1154" s="53" t="n"/>
      <c r="H1154" s="53" t="n"/>
      <c r="I1154" s="53" t="n"/>
      <c r="J1154" s="53" t="n"/>
      <c r="K1154" s="53" t="n"/>
      <c r="L1154" s="53" t="n"/>
      <c r="M1154" s="53" t="n"/>
      <c r="N1154" s="53">
        <f>IF(AND(UPPER($M1154)="VIP",UPPER($J1154)&lt;&gt;"NO",$F1154&lt;&gt;""),"SI","NO")</f>
        <v/>
      </c>
      <c r="O1154" s="53">
        <f>IF(UPPER($J1154)="SI","🟢",IF(UPPER($J1154)="NO","🔴","🟡"))</f>
        <v/>
      </c>
      <c r="P1154" s="53" t="n"/>
    </row>
    <row r="1155" ht="18" customHeight="1">
      <c r="A1155" s="53">
        <f>IF(COUNTA(C1155:K1155)=0,"",ROW()-1)</f>
        <v/>
      </c>
      <c r="B1155" s="53">
        <f>IF($F1155&lt;&gt;"",$A1155,"")</f>
        <v/>
      </c>
      <c r="C1155" s="53" t="n"/>
      <c r="D1155" s="53" t="n"/>
      <c r="E1155" s="53">
        <f>IF(UPPER($J1155)="NO","",$M1155)</f>
        <v/>
      </c>
      <c r="F1155" s="53" t="n"/>
      <c r="G1155" s="53" t="n"/>
      <c r="H1155" s="53" t="n"/>
      <c r="I1155" s="53" t="n"/>
      <c r="J1155" s="53" t="n"/>
      <c r="K1155" s="53" t="n"/>
      <c r="L1155" s="53" t="n"/>
      <c r="M1155" s="53" t="n"/>
      <c r="N1155" s="53">
        <f>IF(AND(UPPER($M1155)="VIP",UPPER($J1155)&lt;&gt;"NO",$F1155&lt;&gt;""),"SI","NO")</f>
        <v/>
      </c>
      <c r="O1155" s="53">
        <f>IF(UPPER($J1155)="SI","🟢",IF(UPPER($J1155)="NO","🔴","🟡"))</f>
        <v/>
      </c>
      <c r="P1155" s="53" t="n"/>
    </row>
    <row r="1156" ht="18" customHeight="1">
      <c r="A1156" s="53">
        <f>IF(COUNTA(C1156:K1156)=0,"",ROW()-1)</f>
        <v/>
      </c>
      <c r="B1156" s="53">
        <f>IF($F1156&lt;&gt;"",$A1156,"")</f>
        <v/>
      </c>
      <c r="C1156" s="53" t="n"/>
      <c r="D1156" s="53" t="n"/>
      <c r="E1156" s="53">
        <f>IF(UPPER($J1156)="NO","",$M1156)</f>
        <v/>
      </c>
      <c r="F1156" s="53" t="n"/>
      <c r="G1156" s="53" t="n"/>
      <c r="H1156" s="53" t="n"/>
      <c r="I1156" s="53" t="n"/>
      <c r="J1156" s="53" t="n"/>
      <c r="K1156" s="53" t="n"/>
      <c r="L1156" s="53" t="n"/>
      <c r="M1156" s="53" t="n"/>
      <c r="N1156" s="53">
        <f>IF(AND(UPPER($M1156)="VIP",UPPER($J1156)&lt;&gt;"NO",$F1156&lt;&gt;""),"SI","NO")</f>
        <v/>
      </c>
      <c r="O1156" s="53">
        <f>IF(UPPER($J1156)="SI","🟢",IF(UPPER($J1156)="NO","🔴","🟡"))</f>
        <v/>
      </c>
      <c r="P1156" s="53" t="n"/>
    </row>
    <row r="1157" ht="18" customHeight="1">
      <c r="A1157" s="53">
        <f>IF(COUNTA(C1157:K1157)=0,"",ROW()-1)</f>
        <v/>
      </c>
      <c r="B1157" s="53">
        <f>IF($F1157&lt;&gt;"",$A1157,"")</f>
        <v/>
      </c>
      <c r="C1157" s="53" t="n"/>
      <c r="D1157" s="53" t="n"/>
      <c r="E1157" s="53">
        <f>IF(UPPER($J1157)="NO","",$M1157)</f>
        <v/>
      </c>
      <c r="F1157" s="53" t="n"/>
      <c r="G1157" s="53" t="n"/>
      <c r="H1157" s="53" t="n"/>
      <c r="I1157" s="53" t="n"/>
      <c r="J1157" s="53" t="n"/>
      <c r="K1157" s="53" t="n"/>
      <c r="L1157" s="53" t="n"/>
      <c r="M1157" s="53" t="n"/>
      <c r="N1157" s="53">
        <f>IF(AND(UPPER($M1157)="VIP",UPPER($J1157)&lt;&gt;"NO",$F1157&lt;&gt;""),"SI","NO")</f>
        <v/>
      </c>
      <c r="O1157" s="53">
        <f>IF(UPPER($J1157)="SI","🟢",IF(UPPER($J1157)="NO","🔴","🟡"))</f>
        <v/>
      </c>
      <c r="P1157" s="53" t="n"/>
    </row>
    <row r="1158" ht="18" customHeight="1">
      <c r="A1158" s="53">
        <f>IF(COUNTA(C1158:K1158)=0,"",ROW()-1)</f>
        <v/>
      </c>
      <c r="B1158" s="53">
        <f>IF($F1158&lt;&gt;"",$A1158,"")</f>
        <v/>
      </c>
      <c r="C1158" s="53" t="n"/>
      <c r="D1158" s="53" t="n"/>
      <c r="E1158" s="53">
        <f>IF(UPPER($J1158)="NO","",$M1158)</f>
        <v/>
      </c>
      <c r="F1158" s="53" t="n"/>
      <c r="G1158" s="53" t="n"/>
      <c r="H1158" s="53" t="n"/>
      <c r="I1158" s="53" t="n"/>
      <c r="J1158" s="53" t="n"/>
      <c r="K1158" s="53" t="n"/>
      <c r="L1158" s="53" t="n"/>
      <c r="M1158" s="53" t="n"/>
      <c r="N1158" s="53">
        <f>IF(AND(UPPER($M1158)="VIP",UPPER($J1158)&lt;&gt;"NO",$F1158&lt;&gt;""),"SI","NO")</f>
        <v/>
      </c>
      <c r="O1158" s="53">
        <f>IF(UPPER($J1158)="SI","🟢",IF(UPPER($J1158)="NO","🔴","🟡"))</f>
        <v/>
      </c>
      <c r="P1158" s="53" t="n"/>
    </row>
    <row r="1159" ht="18" customHeight="1">
      <c r="A1159" s="53">
        <f>IF(COUNTA(C1159:K1159)=0,"",ROW()-1)</f>
        <v/>
      </c>
      <c r="B1159" s="53">
        <f>IF($F1159&lt;&gt;"",$A1159,"")</f>
        <v/>
      </c>
      <c r="C1159" s="53" t="n"/>
      <c r="D1159" s="53" t="n"/>
      <c r="E1159" s="53">
        <f>IF(UPPER($J1159)="NO","",$M1159)</f>
        <v/>
      </c>
      <c r="F1159" s="53" t="n"/>
      <c r="G1159" s="53" t="n"/>
      <c r="H1159" s="53" t="n"/>
      <c r="I1159" s="53" t="n"/>
      <c r="J1159" s="53" t="n"/>
      <c r="K1159" s="53" t="n"/>
      <c r="L1159" s="53" t="n"/>
      <c r="M1159" s="53" t="n"/>
      <c r="N1159" s="53">
        <f>IF(AND(UPPER($M1159)="VIP",UPPER($J1159)&lt;&gt;"NO",$F1159&lt;&gt;""),"SI","NO")</f>
        <v/>
      </c>
      <c r="O1159" s="53">
        <f>IF(UPPER($J1159)="SI","🟢",IF(UPPER($J1159)="NO","🔴","🟡"))</f>
        <v/>
      </c>
      <c r="P1159" s="53" t="n"/>
    </row>
    <row r="1160" ht="18" customHeight="1">
      <c r="A1160" s="53">
        <f>IF(COUNTA(C1160:K1160)=0,"",ROW()-1)</f>
        <v/>
      </c>
      <c r="B1160" s="53">
        <f>IF($F1160&lt;&gt;"",$A1160,"")</f>
        <v/>
      </c>
      <c r="C1160" s="53" t="n"/>
      <c r="D1160" s="53" t="n"/>
      <c r="E1160" s="53">
        <f>IF(UPPER($J1160)="NO","",$M1160)</f>
        <v/>
      </c>
      <c r="F1160" s="53" t="n"/>
      <c r="G1160" s="53" t="n"/>
      <c r="H1160" s="53" t="n"/>
      <c r="I1160" s="53" t="n"/>
      <c r="J1160" s="53" t="n"/>
      <c r="K1160" s="53" t="n"/>
      <c r="L1160" s="53" t="n"/>
      <c r="M1160" s="53" t="n"/>
      <c r="N1160" s="53">
        <f>IF(AND(UPPER($M1160)="VIP",UPPER($J1160)&lt;&gt;"NO",$F1160&lt;&gt;""),"SI","NO")</f>
        <v/>
      </c>
      <c r="O1160" s="53">
        <f>IF(UPPER($J1160)="SI","🟢",IF(UPPER($J1160)="NO","🔴","🟡"))</f>
        <v/>
      </c>
      <c r="P1160" s="53" t="n"/>
    </row>
    <row r="1161" ht="18" customHeight="1">
      <c r="A1161" s="53">
        <f>IF(COUNTA(C1161:K1161)=0,"",ROW()-1)</f>
        <v/>
      </c>
      <c r="B1161" s="53">
        <f>IF($F1161&lt;&gt;"",$A1161,"")</f>
        <v/>
      </c>
      <c r="C1161" s="53" t="n"/>
      <c r="D1161" s="53" t="n"/>
      <c r="E1161" s="53">
        <f>IF(UPPER($J1161)="NO","",$M1161)</f>
        <v/>
      </c>
      <c r="F1161" s="53" t="n"/>
      <c r="G1161" s="53" t="n"/>
      <c r="H1161" s="53" t="n"/>
      <c r="I1161" s="53" t="n"/>
      <c r="J1161" s="53" t="n"/>
      <c r="K1161" s="53" t="n"/>
      <c r="L1161" s="53" t="n"/>
      <c r="M1161" s="53" t="n"/>
      <c r="N1161" s="53">
        <f>IF(AND(UPPER($M1161)="VIP",UPPER($J1161)&lt;&gt;"NO",$F1161&lt;&gt;""),"SI","NO")</f>
        <v/>
      </c>
      <c r="O1161" s="53">
        <f>IF(UPPER($J1161)="SI","🟢",IF(UPPER($J1161)="NO","🔴","🟡"))</f>
        <v/>
      </c>
      <c r="P1161" s="53" t="n"/>
    </row>
    <row r="1162" ht="18" customHeight="1">
      <c r="A1162" s="53">
        <f>IF(COUNTA(C1162:K1162)=0,"",ROW()-1)</f>
        <v/>
      </c>
      <c r="B1162" s="53">
        <f>IF($F1162&lt;&gt;"",$A1162,"")</f>
        <v/>
      </c>
      <c r="C1162" s="53" t="n"/>
      <c r="D1162" s="53" t="n"/>
      <c r="E1162" s="53">
        <f>IF(UPPER($J1162)="NO","",$M1162)</f>
        <v/>
      </c>
      <c r="F1162" s="53" t="n"/>
      <c r="G1162" s="53" t="n"/>
      <c r="H1162" s="53" t="n"/>
      <c r="I1162" s="53" t="n"/>
      <c r="J1162" s="53" t="n"/>
      <c r="K1162" s="53" t="n"/>
      <c r="L1162" s="53" t="n"/>
      <c r="M1162" s="53" t="n"/>
      <c r="N1162" s="53">
        <f>IF(AND(UPPER($M1162)="VIP",UPPER($J1162)&lt;&gt;"NO",$F1162&lt;&gt;""),"SI","NO")</f>
        <v/>
      </c>
      <c r="O1162" s="53">
        <f>IF(UPPER($J1162)="SI","🟢",IF(UPPER($J1162)="NO","🔴","🟡"))</f>
        <v/>
      </c>
      <c r="P1162" s="53" t="n"/>
    </row>
    <row r="1163" ht="18" customHeight="1">
      <c r="A1163" s="53">
        <f>IF(COUNTA(C1163:K1163)=0,"",ROW()-1)</f>
        <v/>
      </c>
      <c r="B1163" s="53">
        <f>IF($F1163&lt;&gt;"",$A1163,"")</f>
        <v/>
      </c>
      <c r="C1163" s="53" t="n"/>
      <c r="D1163" s="53" t="n"/>
      <c r="E1163" s="53">
        <f>IF(UPPER($J1163)="NO","",$M1163)</f>
        <v/>
      </c>
      <c r="F1163" s="53" t="n"/>
      <c r="G1163" s="53" t="n"/>
      <c r="H1163" s="53" t="n"/>
      <c r="I1163" s="53" t="n"/>
      <c r="J1163" s="53" t="n"/>
      <c r="K1163" s="53" t="n"/>
      <c r="L1163" s="53" t="n"/>
      <c r="M1163" s="53" t="n"/>
      <c r="N1163" s="53">
        <f>IF(AND(UPPER($M1163)="VIP",UPPER($J1163)&lt;&gt;"NO",$F1163&lt;&gt;""),"SI","NO")</f>
        <v/>
      </c>
      <c r="O1163" s="53">
        <f>IF(UPPER($J1163)="SI","🟢",IF(UPPER($J1163)="NO","🔴","🟡"))</f>
        <v/>
      </c>
      <c r="P1163" s="53" t="n"/>
    </row>
    <row r="1164" ht="18" customHeight="1">
      <c r="A1164" s="53">
        <f>IF(COUNTA(C1164:K1164)=0,"",ROW()-1)</f>
        <v/>
      </c>
      <c r="B1164" s="53">
        <f>IF($F1164&lt;&gt;"",$A1164,"")</f>
        <v/>
      </c>
      <c r="C1164" s="53" t="n"/>
      <c r="D1164" s="53" t="n"/>
      <c r="E1164" s="53">
        <f>IF(UPPER($J1164)="NO","",$M1164)</f>
        <v/>
      </c>
      <c r="F1164" s="53" t="n"/>
      <c r="G1164" s="53" t="n"/>
      <c r="H1164" s="53" t="n"/>
      <c r="I1164" s="53" t="n"/>
      <c r="J1164" s="53" t="n"/>
      <c r="K1164" s="53" t="n"/>
      <c r="L1164" s="53" t="n"/>
      <c r="M1164" s="53" t="n"/>
      <c r="N1164" s="53">
        <f>IF(AND(UPPER($M1164)="VIP",UPPER($J1164)&lt;&gt;"NO",$F1164&lt;&gt;""),"SI","NO")</f>
        <v/>
      </c>
      <c r="O1164" s="53">
        <f>IF(UPPER($J1164)="SI","🟢",IF(UPPER($J1164)="NO","🔴","🟡"))</f>
        <v/>
      </c>
      <c r="P1164" s="53" t="n"/>
    </row>
    <row r="1165" ht="18" customHeight="1">
      <c r="A1165" s="53">
        <f>IF(COUNTA(C1165:K1165)=0,"",ROW()-1)</f>
        <v/>
      </c>
      <c r="B1165" s="53">
        <f>IF($F1165&lt;&gt;"",$A1165,"")</f>
        <v/>
      </c>
      <c r="C1165" s="53" t="n"/>
      <c r="D1165" s="53" t="n"/>
      <c r="E1165" s="53">
        <f>IF(UPPER($J1165)="NO","",$M1165)</f>
        <v/>
      </c>
      <c r="F1165" s="53" t="n"/>
      <c r="G1165" s="53" t="n"/>
      <c r="H1165" s="53" t="n"/>
      <c r="I1165" s="53" t="n"/>
      <c r="J1165" s="53" t="n"/>
      <c r="K1165" s="53" t="n"/>
      <c r="L1165" s="53" t="n"/>
      <c r="M1165" s="53" t="n"/>
      <c r="N1165" s="53">
        <f>IF(AND(UPPER($M1165)="VIP",UPPER($J1165)&lt;&gt;"NO",$F1165&lt;&gt;""),"SI","NO")</f>
        <v/>
      </c>
      <c r="O1165" s="53">
        <f>IF(UPPER($J1165)="SI","🟢",IF(UPPER($J1165)="NO","🔴","🟡"))</f>
        <v/>
      </c>
      <c r="P1165" s="53" t="n"/>
    </row>
    <row r="1166" ht="18" customHeight="1">
      <c r="A1166" s="53">
        <f>IF(COUNTA(C1166:K1166)=0,"",ROW()-1)</f>
        <v/>
      </c>
      <c r="B1166" s="53">
        <f>IF($F1166&lt;&gt;"",$A1166,"")</f>
        <v/>
      </c>
      <c r="C1166" s="53" t="n"/>
      <c r="D1166" s="53" t="n"/>
      <c r="E1166" s="53">
        <f>IF(UPPER($J1166)="NO","",$M1166)</f>
        <v/>
      </c>
      <c r="F1166" s="53" t="n"/>
      <c r="G1166" s="53" t="n"/>
      <c r="H1166" s="53" t="n"/>
      <c r="I1166" s="53" t="n"/>
      <c r="J1166" s="53" t="n"/>
      <c r="K1166" s="53" t="n"/>
      <c r="L1166" s="53" t="n"/>
      <c r="M1166" s="53" t="n"/>
      <c r="N1166" s="53">
        <f>IF(AND(UPPER($M1166)="VIP",UPPER($J1166)&lt;&gt;"NO",$F1166&lt;&gt;""),"SI","NO")</f>
        <v/>
      </c>
      <c r="O1166" s="53">
        <f>IF(UPPER($J1166)="SI","🟢",IF(UPPER($J1166)="NO","🔴","🟡"))</f>
        <v/>
      </c>
      <c r="P1166" s="53" t="n"/>
    </row>
    <row r="1167" ht="18" customHeight="1">
      <c r="A1167" s="53">
        <f>IF(COUNTA(C1167:K1167)=0,"",ROW()-1)</f>
        <v/>
      </c>
      <c r="B1167" s="53">
        <f>IF($F1167&lt;&gt;"",$A1167,"")</f>
        <v/>
      </c>
      <c r="C1167" s="53" t="n"/>
      <c r="D1167" s="53" t="n"/>
      <c r="E1167" s="53">
        <f>IF(UPPER($J1167)="NO","",$M1167)</f>
        <v/>
      </c>
      <c r="F1167" s="53" t="n"/>
      <c r="G1167" s="53" t="n"/>
      <c r="H1167" s="53" t="n"/>
      <c r="I1167" s="53" t="n"/>
      <c r="J1167" s="53" t="n"/>
      <c r="K1167" s="53" t="n"/>
      <c r="L1167" s="53" t="n"/>
      <c r="M1167" s="53" t="n"/>
      <c r="N1167" s="53">
        <f>IF(AND(UPPER($M1167)="VIP",UPPER($J1167)&lt;&gt;"NO",$F1167&lt;&gt;""),"SI","NO")</f>
        <v/>
      </c>
      <c r="O1167" s="53">
        <f>IF(UPPER($J1167)="SI","🟢",IF(UPPER($J1167)="NO","🔴","🟡"))</f>
        <v/>
      </c>
      <c r="P1167" s="53" t="n"/>
    </row>
    <row r="1168" ht="18" customHeight="1">
      <c r="A1168" s="53">
        <f>IF(COUNTA(C1168:K1168)=0,"",ROW()-1)</f>
        <v/>
      </c>
      <c r="B1168" s="53">
        <f>IF($F1168&lt;&gt;"",$A1168,"")</f>
        <v/>
      </c>
      <c r="C1168" s="53" t="n"/>
      <c r="D1168" s="53" t="n"/>
      <c r="E1168" s="53">
        <f>IF(UPPER($J1168)="NO","",$M1168)</f>
        <v/>
      </c>
      <c r="F1168" s="53" t="n"/>
      <c r="G1168" s="53" t="n"/>
      <c r="H1168" s="53" t="n"/>
      <c r="I1168" s="53" t="n"/>
      <c r="J1168" s="53" t="n"/>
      <c r="K1168" s="53" t="n"/>
      <c r="L1168" s="53" t="n"/>
      <c r="M1168" s="53" t="n"/>
      <c r="N1168" s="53">
        <f>IF(AND(UPPER($M1168)="VIP",UPPER($J1168)&lt;&gt;"NO",$F1168&lt;&gt;""),"SI","NO")</f>
        <v/>
      </c>
      <c r="O1168" s="53">
        <f>IF(UPPER($J1168)="SI","🟢",IF(UPPER($J1168)="NO","🔴","🟡"))</f>
        <v/>
      </c>
      <c r="P1168" s="53" t="n"/>
    </row>
    <row r="1169" ht="18" customHeight="1">
      <c r="A1169" s="53">
        <f>IF(COUNTA(C1169:K1169)=0,"",ROW()-1)</f>
        <v/>
      </c>
      <c r="B1169" s="53">
        <f>IF($F1169&lt;&gt;"",$A1169,"")</f>
        <v/>
      </c>
      <c r="C1169" s="53" t="n"/>
      <c r="D1169" s="53" t="n"/>
      <c r="E1169" s="53">
        <f>IF(UPPER($J1169)="NO","",$M1169)</f>
        <v/>
      </c>
      <c r="F1169" s="53" t="n"/>
      <c r="G1169" s="53" t="n"/>
      <c r="H1169" s="53" t="n"/>
      <c r="I1169" s="53" t="n"/>
      <c r="J1169" s="53" t="n"/>
      <c r="K1169" s="53" t="n"/>
      <c r="L1169" s="53" t="n"/>
      <c r="M1169" s="53" t="n"/>
      <c r="N1169" s="53">
        <f>IF(AND(UPPER($M1169)="VIP",UPPER($J1169)&lt;&gt;"NO",$F1169&lt;&gt;""),"SI","NO")</f>
        <v/>
      </c>
      <c r="O1169" s="53">
        <f>IF(UPPER($J1169)="SI","🟢",IF(UPPER($J1169)="NO","🔴","🟡"))</f>
        <v/>
      </c>
      <c r="P1169" s="53" t="n"/>
    </row>
    <row r="1170" ht="18" customHeight="1">
      <c r="A1170" s="53">
        <f>IF(COUNTA(C1170:K1170)=0,"",ROW()-1)</f>
        <v/>
      </c>
      <c r="B1170" s="53">
        <f>IF($F1170&lt;&gt;"",$A1170,"")</f>
        <v/>
      </c>
      <c r="C1170" s="53" t="n"/>
      <c r="D1170" s="53" t="n"/>
      <c r="E1170" s="53">
        <f>IF(UPPER($J1170)="NO","",$M1170)</f>
        <v/>
      </c>
      <c r="F1170" s="53" t="n"/>
      <c r="G1170" s="53" t="n"/>
      <c r="H1170" s="53" t="n"/>
      <c r="I1170" s="53" t="n"/>
      <c r="J1170" s="53" t="n"/>
      <c r="K1170" s="53" t="n"/>
      <c r="L1170" s="53" t="n"/>
      <c r="M1170" s="53" t="n"/>
      <c r="N1170" s="53">
        <f>IF(AND(UPPER($M1170)="VIP",UPPER($J1170)&lt;&gt;"NO",$F1170&lt;&gt;""),"SI","NO")</f>
        <v/>
      </c>
      <c r="O1170" s="53">
        <f>IF(UPPER($J1170)="SI","🟢",IF(UPPER($J1170)="NO","🔴","🟡"))</f>
        <v/>
      </c>
      <c r="P1170" s="53" t="n"/>
    </row>
    <row r="1171" ht="18" customHeight="1">
      <c r="A1171" s="53">
        <f>IF(COUNTA(C1171:K1171)=0,"",ROW()-1)</f>
        <v/>
      </c>
      <c r="B1171" s="53">
        <f>IF($F1171&lt;&gt;"",$A1171,"")</f>
        <v/>
      </c>
      <c r="C1171" s="53" t="n"/>
      <c r="D1171" s="53" t="n"/>
      <c r="E1171" s="53">
        <f>IF(UPPER($J1171)="NO","",$M1171)</f>
        <v/>
      </c>
      <c r="F1171" s="53" t="n"/>
      <c r="G1171" s="53" t="n"/>
      <c r="H1171" s="53" t="n"/>
      <c r="I1171" s="53" t="n"/>
      <c r="J1171" s="53" t="n"/>
      <c r="K1171" s="53" t="n"/>
      <c r="L1171" s="53" t="n"/>
      <c r="M1171" s="53" t="n"/>
      <c r="N1171" s="53">
        <f>IF(AND(UPPER($M1171)="VIP",UPPER($J1171)&lt;&gt;"NO",$F1171&lt;&gt;""),"SI","NO")</f>
        <v/>
      </c>
      <c r="O1171" s="53">
        <f>IF(UPPER($J1171)="SI","🟢",IF(UPPER($J1171)="NO","🔴","🟡"))</f>
        <v/>
      </c>
      <c r="P1171" s="53" t="n"/>
    </row>
    <row r="1172" ht="18" customHeight="1">
      <c r="A1172" s="53">
        <f>IF(COUNTA(C1172:K1172)=0,"",ROW()-1)</f>
        <v/>
      </c>
      <c r="B1172" s="53">
        <f>IF($F1172&lt;&gt;"",$A1172,"")</f>
        <v/>
      </c>
      <c r="C1172" s="53" t="n"/>
      <c r="D1172" s="53" t="n"/>
      <c r="E1172" s="53">
        <f>IF(UPPER($J1172)="NO","",$M1172)</f>
        <v/>
      </c>
      <c r="F1172" s="53" t="n"/>
      <c r="G1172" s="53" t="n"/>
      <c r="H1172" s="53" t="n"/>
      <c r="I1172" s="53" t="n"/>
      <c r="J1172" s="53" t="n"/>
      <c r="K1172" s="53" t="n"/>
      <c r="L1172" s="53" t="n"/>
      <c r="M1172" s="53" t="n"/>
      <c r="N1172" s="53">
        <f>IF(AND(UPPER($M1172)="VIP",UPPER($J1172)&lt;&gt;"NO",$F1172&lt;&gt;""),"SI","NO")</f>
        <v/>
      </c>
      <c r="O1172" s="53">
        <f>IF(UPPER($J1172)="SI","🟢",IF(UPPER($J1172)="NO","🔴","🟡"))</f>
        <v/>
      </c>
      <c r="P1172" s="53" t="n"/>
    </row>
    <row r="1173" ht="18" customHeight="1">
      <c r="A1173" s="53">
        <f>IF(COUNTA(C1173:K1173)=0,"",ROW()-1)</f>
        <v/>
      </c>
      <c r="B1173" s="53">
        <f>IF($F1173&lt;&gt;"",$A1173,"")</f>
        <v/>
      </c>
      <c r="C1173" s="53" t="n"/>
      <c r="D1173" s="53" t="n"/>
      <c r="E1173" s="53">
        <f>IF(UPPER($J1173)="NO","",$M1173)</f>
        <v/>
      </c>
      <c r="F1173" s="53" t="n"/>
      <c r="G1173" s="53" t="n"/>
      <c r="H1173" s="53" t="n"/>
      <c r="I1173" s="53" t="n"/>
      <c r="J1173" s="53" t="n"/>
      <c r="K1173" s="53" t="n"/>
      <c r="L1173" s="53" t="n"/>
      <c r="M1173" s="53" t="n"/>
      <c r="N1173" s="53">
        <f>IF(AND(UPPER($M1173)="VIP",UPPER($J1173)&lt;&gt;"NO",$F1173&lt;&gt;""),"SI","NO")</f>
        <v/>
      </c>
      <c r="O1173" s="53">
        <f>IF(UPPER($J1173)="SI","🟢",IF(UPPER($J1173)="NO","🔴","🟡"))</f>
        <v/>
      </c>
      <c r="P1173" s="53" t="n"/>
    </row>
    <row r="1174" ht="18" customHeight="1">
      <c r="A1174" s="53">
        <f>IF(COUNTA(C1174:K1174)=0,"",ROW()-1)</f>
        <v/>
      </c>
      <c r="B1174" s="53">
        <f>IF($F1174&lt;&gt;"",$A1174,"")</f>
        <v/>
      </c>
      <c r="C1174" s="53" t="n"/>
      <c r="D1174" s="53" t="n"/>
      <c r="E1174" s="53">
        <f>IF(UPPER($J1174)="NO","",$M1174)</f>
        <v/>
      </c>
      <c r="F1174" s="53" t="n"/>
      <c r="G1174" s="53" t="n"/>
      <c r="H1174" s="53" t="n"/>
      <c r="I1174" s="53" t="n"/>
      <c r="J1174" s="53" t="n"/>
      <c r="K1174" s="53" t="n"/>
      <c r="L1174" s="53" t="n"/>
      <c r="M1174" s="53" t="n"/>
      <c r="N1174" s="53">
        <f>IF(AND(UPPER($M1174)="VIP",UPPER($J1174)&lt;&gt;"NO",$F1174&lt;&gt;""),"SI","NO")</f>
        <v/>
      </c>
      <c r="O1174" s="53">
        <f>IF(UPPER($J1174)="SI","🟢",IF(UPPER($J1174)="NO","🔴","🟡"))</f>
        <v/>
      </c>
      <c r="P1174" s="53" t="n"/>
    </row>
    <row r="1175" ht="18" customHeight="1">
      <c r="A1175" s="53">
        <f>IF(COUNTA(C1175:K1175)=0,"",ROW()-1)</f>
        <v/>
      </c>
      <c r="B1175" s="53">
        <f>IF($F1175&lt;&gt;"",$A1175,"")</f>
        <v/>
      </c>
      <c r="C1175" s="53" t="n"/>
      <c r="D1175" s="53" t="n"/>
      <c r="E1175" s="53">
        <f>IF(UPPER($J1175)="NO","",$M1175)</f>
        <v/>
      </c>
      <c r="F1175" s="53" t="n"/>
      <c r="G1175" s="53" t="n"/>
      <c r="H1175" s="53" t="n"/>
      <c r="I1175" s="53" t="n"/>
      <c r="J1175" s="53" t="n"/>
      <c r="K1175" s="53" t="n"/>
      <c r="L1175" s="53" t="n"/>
      <c r="M1175" s="53" t="n"/>
      <c r="N1175" s="53">
        <f>IF(AND(UPPER($M1175)="VIP",UPPER($J1175)&lt;&gt;"NO",$F1175&lt;&gt;""),"SI","NO")</f>
        <v/>
      </c>
      <c r="O1175" s="53">
        <f>IF(UPPER($J1175)="SI","🟢",IF(UPPER($J1175)="NO","🔴","🟡"))</f>
        <v/>
      </c>
      <c r="P1175" s="53" t="n"/>
    </row>
    <row r="1176" ht="18" customHeight="1">
      <c r="A1176" s="53">
        <f>IF(COUNTA(C1176:K1176)=0,"",ROW()-1)</f>
        <v/>
      </c>
      <c r="B1176" s="53">
        <f>IF($F1176&lt;&gt;"",$A1176,"")</f>
        <v/>
      </c>
      <c r="C1176" s="53" t="n"/>
      <c r="D1176" s="53" t="n"/>
      <c r="E1176" s="53">
        <f>IF(UPPER($J1176)="NO","",$M1176)</f>
        <v/>
      </c>
      <c r="F1176" s="53" t="n"/>
      <c r="G1176" s="53" t="n"/>
      <c r="H1176" s="53" t="n"/>
      <c r="I1176" s="53" t="n"/>
      <c r="J1176" s="53" t="n"/>
      <c r="K1176" s="53" t="n"/>
      <c r="L1176" s="53" t="n"/>
      <c r="M1176" s="53" t="n"/>
      <c r="N1176" s="53">
        <f>IF(AND(UPPER($M1176)="VIP",UPPER($J1176)&lt;&gt;"NO",$F1176&lt;&gt;""),"SI","NO")</f>
        <v/>
      </c>
      <c r="O1176" s="53">
        <f>IF(UPPER($J1176)="SI","🟢",IF(UPPER($J1176)="NO","🔴","🟡"))</f>
        <v/>
      </c>
      <c r="P1176" s="53" t="n"/>
    </row>
    <row r="1177" ht="18" customHeight="1">
      <c r="A1177" s="53">
        <f>IF(COUNTA(C1177:K1177)=0,"",ROW()-1)</f>
        <v/>
      </c>
      <c r="B1177" s="53">
        <f>IF($F1177&lt;&gt;"",$A1177,"")</f>
        <v/>
      </c>
      <c r="C1177" s="53" t="n"/>
      <c r="D1177" s="53" t="n"/>
      <c r="E1177" s="53">
        <f>IF(UPPER($J1177)="NO","",$M1177)</f>
        <v/>
      </c>
      <c r="F1177" s="53" t="n"/>
      <c r="G1177" s="53" t="n"/>
      <c r="H1177" s="53" t="n"/>
      <c r="I1177" s="53" t="n"/>
      <c r="J1177" s="53" t="n"/>
      <c r="K1177" s="53" t="n"/>
      <c r="L1177" s="53" t="n"/>
      <c r="M1177" s="53" t="n"/>
      <c r="N1177" s="53">
        <f>IF(AND(UPPER($M1177)="VIP",UPPER($J1177)&lt;&gt;"NO",$F1177&lt;&gt;""),"SI","NO")</f>
        <v/>
      </c>
      <c r="O1177" s="53">
        <f>IF(UPPER($J1177)="SI","🟢",IF(UPPER($J1177)="NO","🔴","🟡"))</f>
        <v/>
      </c>
      <c r="P1177" s="53" t="n"/>
    </row>
    <row r="1178" ht="18" customHeight="1">
      <c r="A1178" s="53">
        <f>IF(COUNTA(C1178:K1178)=0,"",ROW()-1)</f>
        <v/>
      </c>
      <c r="B1178" s="53">
        <f>IF($F1178&lt;&gt;"",$A1178,"")</f>
        <v/>
      </c>
      <c r="C1178" s="53" t="n"/>
      <c r="D1178" s="53" t="n"/>
      <c r="E1178" s="53">
        <f>IF(UPPER($J1178)="NO","",$M1178)</f>
        <v/>
      </c>
      <c r="F1178" s="53" t="n"/>
      <c r="G1178" s="53" t="n"/>
      <c r="H1178" s="53" t="n"/>
      <c r="I1178" s="53" t="n"/>
      <c r="J1178" s="53" t="n"/>
      <c r="K1178" s="53" t="n"/>
      <c r="L1178" s="53" t="n"/>
      <c r="M1178" s="53" t="n"/>
      <c r="N1178" s="53">
        <f>IF(AND(UPPER($M1178)="VIP",UPPER($J1178)&lt;&gt;"NO",$F1178&lt;&gt;""),"SI","NO")</f>
        <v/>
      </c>
      <c r="O1178" s="53">
        <f>IF(UPPER($J1178)="SI","🟢",IF(UPPER($J1178)="NO","🔴","🟡"))</f>
        <v/>
      </c>
      <c r="P1178" s="53" t="n"/>
    </row>
    <row r="1179" ht="18" customHeight="1">
      <c r="A1179" s="53">
        <f>IF(COUNTA(C1179:K1179)=0,"",ROW()-1)</f>
        <v/>
      </c>
      <c r="B1179" s="53">
        <f>IF($F1179&lt;&gt;"",$A1179,"")</f>
        <v/>
      </c>
      <c r="C1179" s="53" t="n"/>
      <c r="D1179" s="53" t="n"/>
      <c r="E1179" s="53">
        <f>IF(UPPER($J1179)="NO","",$M1179)</f>
        <v/>
      </c>
      <c r="F1179" s="53" t="n"/>
      <c r="G1179" s="53" t="n"/>
      <c r="H1179" s="53" t="n"/>
      <c r="I1179" s="53" t="n"/>
      <c r="J1179" s="53" t="n"/>
      <c r="K1179" s="53" t="n"/>
      <c r="L1179" s="53" t="n"/>
      <c r="M1179" s="53" t="n"/>
      <c r="N1179" s="53">
        <f>IF(AND(UPPER($M1179)="VIP",UPPER($J1179)&lt;&gt;"NO",$F1179&lt;&gt;""),"SI","NO")</f>
        <v/>
      </c>
      <c r="O1179" s="53">
        <f>IF(UPPER($J1179)="SI","🟢",IF(UPPER($J1179)="NO","🔴","🟡"))</f>
        <v/>
      </c>
      <c r="P1179" s="53" t="n"/>
    </row>
    <row r="1180" ht="18" customHeight="1">
      <c r="A1180" s="53">
        <f>IF(COUNTA(C1180:K1180)=0,"",ROW()-1)</f>
        <v/>
      </c>
      <c r="B1180" s="53">
        <f>IF($F1180&lt;&gt;"",$A1180,"")</f>
        <v/>
      </c>
      <c r="C1180" s="53" t="n"/>
      <c r="D1180" s="53" t="n"/>
      <c r="E1180" s="53">
        <f>IF(UPPER($J1180)="NO","",$M1180)</f>
        <v/>
      </c>
      <c r="F1180" s="53" t="n"/>
      <c r="G1180" s="53" t="n"/>
      <c r="H1180" s="53" t="n"/>
      <c r="I1180" s="53" t="n"/>
      <c r="J1180" s="53" t="n"/>
      <c r="K1180" s="53" t="n"/>
      <c r="L1180" s="53" t="n"/>
      <c r="M1180" s="53" t="n"/>
      <c r="N1180" s="53">
        <f>IF(AND(UPPER($M1180)="VIP",UPPER($J1180)&lt;&gt;"NO",$F1180&lt;&gt;""),"SI","NO")</f>
        <v/>
      </c>
      <c r="O1180" s="53">
        <f>IF(UPPER($J1180)="SI","🟢",IF(UPPER($J1180)="NO","🔴","🟡"))</f>
        <v/>
      </c>
      <c r="P1180" s="53" t="n"/>
    </row>
    <row r="1181" ht="18" customHeight="1">
      <c r="A1181" s="53">
        <f>IF(COUNTA(C1181:K1181)=0,"",ROW()-1)</f>
        <v/>
      </c>
      <c r="B1181" s="53">
        <f>IF($F1181&lt;&gt;"",$A1181,"")</f>
        <v/>
      </c>
      <c r="C1181" s="53" t="n"/>
      <c r="D1181" s="53" t="n"/>
      <c r="E1181" s="53">
        <f>IF(UPPER($J1181)="NO","",$M1181)</f>
        <v/>
      </c>
      <c r="F1181" s="53" t="n"/>
      <c r="G1181" s="53" t="n"/>
      <c r="H1181" s="53" t="n"/>
      <c r="I1181" s="53" t="n"/>
      <c r="J1181" s="53" t="n"/>
      <c r="K1181" s="53" t="n"/>
      <c r="L1181" s="53" t="n"/>
      <c r="M1181" s="53" t="n"/>
      <c r="N1181" s="53">
        <f>IF(AND(UPPER($M1181)="VIP",UPPER($J1181)&lt;&gt;"NO",$F1181&lt;&gt;""),"SI","NO")</f>
        <v/>
      </c>
      <c r="O1181" s="53">
        <f>IF(UPPER($J1181)="SI","🟢",IF(UPPER($J1181)="NO","🔴","🟡"))</f>
        <v/>
      </c>
      <c r="P1181" s="53" t="n"/>
    </row>
    <row r="1182" ht="18" customHeight="1">
      <c r="A1182" s="53">
        <f>IF(COUNTA(C1182:K1182)=0,"",ROW()-1)</f>
        <v/>
      </c>
      <c r="B1182" s="53">
        <f>IF($F1182&lt;&gt;"",$A1182,"")</f>
        <v/>
      </c>
      <c r="C1182" s="53" t="n"/>
      <c r="D1182" s="53" t="n"/>
      <c r="E1182" s="53">
        <f>IF(UPPER($J1182)="NO","",$M1182)</f>
        <v/>
      </c>
      <c r="F1182" s="53" t="n"/>
      <c r="G1182" s="53" t="n"/>
      <c r="H1182" s="53" t="n"/>
      <c r="I1182" s="53" t="n"/>
      <c r="J1182" s="53" t="n"/>
      <c r="K1182" s="53" t="n"/>
      <c r="L1182" s="53" t="n"/>
      <c r="M1182" s="53" t="n"/>
      <c r="N1182" s="53">
        <f>IF(AND(UPPER($M1182)="VIP",UPPER($J1182)&lt;&gt;"NO",$F1182&lt;&gt;""),"SI","NO")</f>
        <v/>
      </c>
      <c r="O1182" s="53">
        <f>IF(UPPER($J1182)="SI","🟢",IF(UPPER($J1182)="NO","🔴","🟡"))</f>
        <v/>
      </c>
      <c r="P1182" s="53" t="n"/>
    </row>
    <row r="1183" ht="18" customHeight="1">
      <c r="A1183" s="53">
        <f>IF(COUNTA(C1183:K1183)=0,"",ROW()-1)</f>
        <v/>
      </c>
      <c r="B1183" s="53">
        <f>IF($F1183&lt;&gt;"",$A1183,"")</f>
        <v/>
      </c>
      <c r="C1183" s="53" t="n"/>
      <c r="D1183" s="53" t="n"/>
      <c r="E1183" s="53">
        <f>IF(UPPER($J1183)="NO","",$M1183)</f>
        <v/>
      </c>
      <c r="F1183" s="53" t="n"/>
      <c r="G1183" s="53" t="n"/>
      <c r="H1183" s="53" t="n"/>
      <c r="I1183" s="53" t="n"/>
      <c r="J1183" s="53" t="n"/>
      <c r="K1183" s="53" t="n"/>
      <c r="L1183" s="53" t="n"/>
      <c r="M1183" s="53" t="n"/>
      <c r="N1183" s="53">
        <f>IF(AND(UPPER($M1183)="VIP",UPPER($J1183)&lt;&gt;"NO",$F1183&lt;&gt;""),"SI","NO")</f>
        <v/>
      </c>
      <c r="O1183" s="53">
        <f>IF(UPPER($J1183)="SI","🟢",IF(UPPER($J1183)="NO","🔴","🟡"))</f>
        <v/>
      </c>
      <c r="P1183" s="53" t="n"/>
    </row>
    <row r="1184" ht="18" customHeight="1">
      <c r="A1184" s="53">
        <f>IF(COUNTA(C1184:K1184)=0,"",ROW()-1)</f>
        <v/>
      </c>
      <c r="B1184" s="53">
        <f>IF($F1184&lt;&gt;"",$A1184,"")</f>
        <v/>
      </c>
      <c r="C1184" s="53" t="n"/>
      <c r="D1184" s="53" t="n"/>
      <c r="E1184" s="53">
        <f>IF(UPPER($J1184)="NO","",$M1184)</f>
        <v/>
      </c>
      <c r="F1184" s="53" t="n"/>
      <c r="G1184" s="53" t="n"/>
      <c r="H1184" s="53" t="n"/>
      <c r="I1184" s="53" t="n"/>
      <c r="J1184" s="53" t="n"/>
      <c r="K1184" s="53" t="n"/>
      <c r="L1184" s="53" t="n"/>
      <c r="M1184" s="53" t="n"/>
      <c r="N1184" s="53">
        <f>IF(AND(UPPER($M1184)="VIP",UPPER($J1184)&lt;&gt;"NO",$F1184&lt;&gt;""),"SI","NO")</f>
        <v/>
      </c>
      <c r="O1184" s="53">
        <f>IF(UPPER($J1184)="SI","🟢",IF(UPPER($J1184)="NO","🔴","🟡"))</f>
        <v/>
      </c>
      <c r="P1184" s="53" t="n"/>
    </row>
    <row r="1185" ht="18" customHeight="1">
      <c r="A1185" s="53">
        <f>IF(COUNTA(C1185:K1185)=0,"",ROW()-1)</f>
        <v/>
      </c>
      <c r="B1185" s="53">
        <f>IF($F1185&lt;&gt;"",$A1185,"")</f>
        <v/>
      </c>
      <c r="C1185" s="53" t="n"/>
      <c r="D1185" s="53" t="n"/>
      <c r="E1185" s="53">
        <f>IF(UPPER($J1185)="NO","",$M1185)</f>
        <v/>
      </c>
      <c r="F1185" s="53" t="n"/>
      <c r="G1185" s="53" t="n"/>
      <c r="H1185" s="53" t="n"/>
      <c r="I1185" s="53" t="n"/>
      <c r="J1185" s="53" t="n"/>
      <c r="K1185" s="53" t="n"/>
      <c r="L1185" s="53" t="n"/>
      <c r="M1185" s="53" t="n"/>
      <c r="N1185" s="53">
        <f>IF(AND(UPPER($M1185)="VIP",UPPER($J1185)&lt;&gt;"NO",$F1185&lt;&gt;""),"SI","NO")</f>
        <v/>
      </c>
      <c r="O1185" s="53">
        <f>IF(UPPER($J1185)="SI","🟢",IF(UPPER($J1185)="NO","🔴","🟡"))</f>
        <v/>
      </c>
      <c r="P1185" s="53" t="n"/>
    </row>
    <row r="1186" ht="18" customHeight="1">
      <c r="A1186" s="53">
        <f>IF(COUNTA(C1186:K1186)=0,"",ROW()-1)</f>
        <v/>
      </c>
      <c r="B1186" s="53">
        <f>IF($F1186&lt;&gt;"",$A1186,"")</f>
        <v/>
      </c>
      <c r="C1186" s="53" t="n"/>
      <c r="D1186" s="53" t="n"/>
      <c r="E1186" s="53">
        <f>IF(UPPER($J1186)="NO","",$M1186)</f>
        <v/>
      </c>
      <c r="F1186" s="53" t="n"/>
      <c r="G1186" s="53" t="n"/>
      <c r="H1186" s="53" t="n"/>
      <c r="I1186" s="53" t="n"/>
      <c r="J1186" s="53" t="n"/>
      <c r="K1186" s="53" t="n"/>
      <c r="L1186" s="53" t="n"/>
      <c r="M1186" s="53" t="n"/>
      <c r="N1186" s="53">
        <f>IF(AND(UPPER($M1186)="VIP",UPPER($J1186)&lt;&gt;"NO",$F1186&lt;&gt;""),"SI","NO")</f>
        <v/>
      </c>
      <c r="O1186" s="53">
        <f>IF(UPPER($J1186)="SI","🟢",IF(UPPER($J1186)="NO","🔴","🟡"))</f>
        <v/>
      </c>
      <c r="P1186" s="53" t="n"/>
    </row>
    <row r="1187" ht="18" customHeight="1">
      <c r="A1187" s="53">
        <f>IF(COUNTA(C1187:K1187)=0,"",ROW()-1)</f>
        <v/>
      </c>
      <c r="B1187" s="53">
        <f>IF($F1187&lt;&gt;"",$A1187,"")</f>
        <v/>
      </c>
      <c r="C1187" s="53" t="n"/>
      <c r="D1187" s="53" t="n"/>
      <c r="E1187" s="53">
        <f>IF(UPPER($J1187)="NO","",$M1187)</f>
        <v/>
      </c>
      <c r="F1187" s="53" t="n"/>
      <c r="G1187" s="53" t="n"/>
      <c r="H1187" s="53" t="n"/>
      <c r="I1187" s="53" t="n"/>
      <c r="J1187" s="53" t="n"/>
      <c r="K1187" s="53" t="n"/>
      <c r="L1187" s="53" t="n"/>
      <c r="M1187" s="53" t="n"/>
      <c r="N1187" s="53">
        <f>IF(AND(UPPER($M1187)="VIP",UPPER($J1187)&lt;&gt;"NO",$F1187&lt;&gt;""),"SI","NO")</f>
        <v/>
      </c>
      <c r="O1187" s="53">
        <f>IF(UPPER($J1187)="SI","🟢",IF(UPPER($J1187)="NO","🔴","🟡"))</f>
        <v/>
      </c>
      <c r="P1187" s="53" t="n"/>
    </row>
    <row r="1188" ht="18" customHeight="1">
      <c r="A1188" s="53">
        <f>IF(COUNTA(C1188:K1188)=0,"",ROW()-1)</f>
        <v/>
      </c>
      <c r="B1188" s="53">
        <f>IF($F1188&lt;&gt;"",$A1188,"")</f>
        <v/>
      </c>
      <c r="C1188" s="53" t="n"/>
      <c r="D1188" s="53" t="n"/>
      <c r="E1188" s="53">
        <f>IF(UPPER($J1188)="NO","",$M1188)</f>
        <v/>
      </c>
      <c r="F1188" s="53" t="n"/>
      <c r="G1188" s="53" t="n"/>
      <c r="H1188" s="53" t="n"/>
      <c r="I1188" s="53" t="n"/>
      <c r="J1188" s="53" t="n"/>
      <c r="K1188" s="53" t="n"/>
      <c r="L1188" s="53" t="n"/>
      <c r="M1188" s="53" t="n"/>
      <c r="N1188" s="53">
        <f>IF(AND(UPPER($M1188)="VIP",UPPER($J1188)&lt;&gt;"NO",$F1188&lt;&gt;""),"SI","NO")</f>
        <v/>
      </c>
      <c r="O1188" s="53">
        <f>IF(UPPER($J1188)="SI","🟢",IF(UPPER($J1188)="NO","🔴","🟡"))</f>
        <v/>
      </c>
      <c r="P1188" s="53" t="n"/>
    </row>
    <row r="1189" ht="18" customHeight="1">
      <c r="A1189" s="53">
        <f>IF(COUNTA(C1189:K1189)=0,"",ROW()-1)</f>
        <v/>
      </c>
      <c r="B1189" s="53">
        <f>IF($F1189&lt;&gt;"",$A1189,"")</f>
        <v/>
      </c>
      <c r="C1189" s="53" t="n"/>
      <c r="D1189" s="53" t="n"/>
      <c r="E1189" s="53">
        <f>IF(UPPER($J1189)="NO","",$M1189)</f>
        <v/>
      </c>
      <c r="F1189" s="53" t="n"/>
      <c r="G1189" s="53" t="n"/>
      <c r="H1189" s="53" t="n"/>
      <c r="I1189" s="53" t="n"/>
      <c r="J1189" s="53" t="n"/>
      <c r="K1189" s="53" t="n"/>
      <c r="L1189" s="53" t="n"/>
      <c r="M1189" s="53" t="n"/>
      <c r="N1189" s="53">
        <f>IF(AND(UPPER($M1189)="VIP",UPPER($J1189)&lt;&gt;"NO",$F1189&lt;&gt;""),"SI","NO")</f>
        <v/>
      </c>
      <c r="O1189" s="53">
        <f>IF(UPPER($J1189)="SI","🟢",IF(UPPER($J1189)="NO","🔴","🟡"))</f>
        <v/>
      </c>
      <c r="P1189" s="53" t="n"/>
    </row>
    <row r="1190" ht="18" customHeight="1">
      <c r="A1190" s="53">
        <f>IF(COUNTA(C1190:K1190)=0,"",ROW()-1)</f>
        <v/>
      </c>
      <c r="B1190" s="53">
        <f>IF($F1190&lt;&gt;"",$A1190,"")</f>
        <v/>
      </c>
      <c r="C1190" s="53" t="n"/>
      <c r="D1190" s="53" t="n"/>
      <c r="E1190" s="53">
        <f>IF(UPPER($J1190)="NO","",$M1190)</f>
        <v/>
      </c>
      <c r="F1190" s="53" t="n"/>
      <c r="G1190" s="53" t="n"/>
      <c r="H1190" s="53" t="n"/>
      <c r="I1190" s="53" t="n"/>
      <c r="J1190" s="53" t="n"/>
      <c r="K1190" s="53" t="n"/>
      <c r="L1190" s="53" t="n"/>
      <c r="M1190" s="53" t="n"/>
      <c r="N1190" s="53">
        <f>IF(AND(UPPER($M1190)="VIP",UPPER($J1190)&lt;&gt;"NO",$F1190&lt;&gt;""),"SI","NO")</f>
        <v/>
      </c>
      <c r="O1190" s="53">
        <f>IF(UPPER($J1190)="SI","🟢",IF(UPPER($J1190)="NO","🔴","🟡"))</f>
        <v/>
      </c>
      <c r="P1190" s="53" t="n"/>
    </row>
    <row r="1191" ht="18" customHeight="1">
      <c r="A1191" s="53">
        <f>IF(COUNTA(C1191:K1191)=0,"",ROW()-1)</f>
        <v/>
      </c>
      <c r="B1191" s="53">
        <f>IF($F1191&lt;&gt;"",$A1191,"")</f>
        <v/>
      </c>
      <c r="C1191" s="53" t="n"/>
      <c r="D1191" s="53" t="n"/>
      <c r="E1191" s="53">
        <f>IF(UPPER($J1191)="NO","",$M1191)</f>
        <v/>
      </c>
      <c r="F1191" s="53" t="n"/>
      <c r="G1191" s="53" t="n"/>
      <c r="H1191" s="53" t="n"/>
      <c r="I1191" s="53" t="n"/>
      <c r="J1191" s="53" t="n"/>
      <c r="K1191" s="53" t="n"/>
      <c r="L1191" s="53" t="n"/>
      <c r="M1191" s="53" t="n"/>
      <c r="N1191" s="53">
        <f>IF(AND(UPPER($M1191)="VIP",UPPER($J1191)&lt;&gt;"NO",$F1191&lt;&gt;""),"SI","NO")</f>
        <v/>
      </c>
      <c r="O1191" s="53">
        <f>IF(UPPER($J1191)="SI","🟢",IF(UPPER($J1191)="NO","🔴","🟡"))</f>
        <v/>
      </c>
      <c r="P1191" s="53" t="n"/>
    </row>
    <row r="1192" ht="18" customHeight="1">
      <c r="A1192" s="53">
        <f>IF(COUNTA(C1192:K1192)=0,"",ROW()-1)</f>
        <v/>
      </c>
      <c r="B1192" s="53">
        <f>IF($F1192&lt;&gt;"",$A1192,"")</f>
        <v/>
      </c>
      <c r="C1192" s="53" t="n"/>
      <c r="D1192" s="53" t="n"/>
      <c r="E1192" s="53">
        <f>IF(UPPER($J1192)="NO","",$M1192)</f>
        <v/>
      </c>
      <c r="F1192" s="53" t="n"/>
      <c r="G1192" s="53" t="n"/>
      <c r="H1192" s="53" t="n"/>
      <c r="I1192" s="53" t="n"/>
      <c r="J1192" s="53" t="n"/>
      <c r="K1192" s="53" t="n"/>
      <c r="L1192" s="53" t="n"/>
      <c r="M1192" s="53" t="n"/>
      <c r="N1192" s="53">
        <f>IF(AND(UPPER($M1192)="VIP",UPPER($J1192)&lt;&gt;"NO",$F1192&lt;&gt;""),"SI","NO")</f>
        <v/>
      </c>
      <c r="O1192" s="53">
        <f>IF(UPPER($J1192)="SI","🟢",IF(UPPER($J1192)="NO","🔴","🟡"))</f>
        <v/>
      </c>
      <c r="P1192" s="53" t="n"/>
    </row>
    <row r="1193" ht="18" customHeight="1">
      <c r="A1193" s="53">
        <f>IF(COUNTA(C1193:K1193)=0,"",ROW()-1)</f>
        <v/>
      </c>
      <c r="B1193" s="53">
        <f>IF($F1193&lt;&gt;"",$A1193,"")</f>
        <v/>
      </c>
      <c r="C1193" s="53" t="n"/>
      <c r="D1193" s="53" t="n"/>
      <c r="E1193" s="53">
        <f>IF(UPPER($J1193)="NO","",$M1193)</f>
        <v/>
      </c>
      <c r="F1193" s="53" t="n"/>
      <c r="G1193" s="53" t="n"/>
      <c r="H1193" s="53" t="n"/>
      <c r="I1193" s="53" t="n"/>
      <c r="J1193" s="53" t="n"/>
      <c r="K1193" s="53" t="n"/>
      <c r="L1193" s="53" t="n"/>
      <c r="M1193" s="53" t="n"/>
      <c r="N1193" s="53">
        <f>IF(AND(UPPER($M1193)="VIP",UPPER($J1193)&lt;&gt;"NO",$F1193&lt;&gt;""),"SI","NO")</f>
        <v/>
      </c>
      <c r="O1193" s="53">
        <f>IF(UPPER($J1193)="SI","🟢",IF(UPPER($J1193)="NO","🔴","🟡"))</f>
        <v/>
      </c>
      <c r="P1193" s="53" t="n"/>
    </row>
    <row r="1194" ht="18" customHeight="1">
      <c r="A1194" s="53">
        <f>IF(COUNTA(C1194:K1194)=0,"",ROW()-1)</f>
        <v/>
      </c>
      <c r="B1194" s="53">
        <f>IF($F1194&lt;&gt;"",$A1194,"")</f>
        <v/>
      </c>
      <c r="C1194" s="53" t="n"/>
      <c r="D1194" s="53" t="n"/>
      <c r="E1194" s="53">
        <f>IF(UPPER($J1194)="NO","",$M1194)</f>
        <v/>
      </c>
      <c r="F1194" s="53" t="n"/>
      <c r="G1194" s="53" t="n"/>
      <c r="H1194" s="53" t="n"/>
      <c r="I1194" s="53" t="n"/>
      <c r="J1194" s="53" t="n"/>
      <c r="K1194" s="53" t="n"/>
      <c r="L1194" s="53" t="n"/>
      <c r="M1194" s="53" t="n"/>
      <c r="N1194" s="53">
        <f>IF(AND(UPPER($M1194)="VIP",UPPER($J1194)&lt;&gt;"NO",$F1194&lt;&gt;""),"SI","NO")</f>
        <v/>
      </c>
      <c r="O1194" s="53">
        <f>IF(UPPER($J1194)="SI","🟢",IF(UPPER($J1194)="NO","🔴","🟡"))</f>
        <v/>
      </c>
      <c r="P1194" s="53" t="n"/>
    </row>
    <row r="1195" ht="18" customHeight="1">
      <c r="A1195" s="53">
        <f>IF(COUNTA(C1195:K1195)=0,"",ROW()-1)</f>
        <v/>
      </c>
      <c r="B1195" s="53">
        <f>IF($F1195&lt;&gt;"",$A1195,"")</f>
        <v/>
      </c>
      <c r="C1195" s="53" t="n"/>
      <c r="D1195" s="53" t="n"/>
      <c r="E1195" s="53">
        <f>IF(UPPER($J1195)="NO","",$M1195)</f>
        <v/>
      </c>
      <c r="F1195" s="53" t="n"/>
      <c r="G1195" s="53" t="n"/>
      <c r="H1195" s="53" t="n"/>
      <c r="I1195" s="53" t="n"/>
      <c r="J1195" s="53" t="n"/>
      <c r="K1195" s="53" t="n"/>
      <c r="L1195" s="53" t="n"/>
      <c r="M1195" s="53" t="n"/>
      <c r="N1195" s="53">
        <f>IF(AND(UPPER($M1195)="VIP",UPPER($J1195)&lt;&gt;"NO",$F1195&lt;&gt;""),"SI","NO")</f>
        <v/>
      </c>
      <c r="O1195" s="53">
        <f>IF(UPPER($J1195)="SI","🟢",IF(UPPER($J1195)="NO","🔴","🟡"))</f>
        <v/>
      </c>
      <c r="P1195" s="53" t="n"/>
    </row>
    <row r="1196" ht="18" customHeight="1">
      <c r="A1196" s="53">
        <f>IF(COUNTA(C1196:K1196)=0,"",ROW()-1)</f>
        <v/>
      </c>
      <c r="B1196" s="53">
        <f>IF($F1196&lt;&gt;"",$A1196,"")</f>
        <v/>
      </c>
      <c r="C1196" s="53" t="n"/>
      <c r="D1196" s="53" t="n"/>
      <c r="E1196" s="53">
        <f>IF(UPPER($J1196)="NO","",$M1196)</f>
        <v/>
      </c>
      <c r="F1196" s="53" t="n"/>
      <c r="G1196" s="53" t="n"/>
      <c r="H1196" s="53" t="n"/>
      <c r="I1196" s="53" t="n"/>
      <c r="J1196" s="53" t="n"/>
      <c r="K1196" s="53" t="n"/>
      <c r="L1196" s="53" t="n"/>
      <c r="M1196" s="53" t="n"/>
      <c r="N1196" s="53">
        <f>IF(AND(UPPER($M1196)="VIP",UPPER($J1196)&lt;&gt;"NO",$F1196&lt;&gt;""),"SI","NO")</f>
        <v/>
      </c>
      <c r="O1196" s="53">
        <f>IF(UPPER($J1196)="SI","🟢",IF(UPPER($J1196)="NO","🔴","🟡"))</f>
        <v/>
      </c>
      <c r="P1196" s="53" t="n"/>
    </row>
    <row r="1197" ht="18" customHeight="1">
      <c r="A1197" s="53">
        <f>IF(COUNTA(C1197:K1197)=0,"",ROW()-1)</f>
        <v/>
      </c>
      <c r="B1197" s="53">
        <f>IF($F1197&lt;&gt;"",$A1197,"")</f>
        <v/>
      </c>
      <c r="C1197" s="53" t="n"/>
      <c r="D1197" s="53" t="n"/>
      <c r="E1197" s="53">
        <f>IF(UPPER($J1197)="NO","",$M1197)</f>
        <v/>
      </c>
      <c r="F1197" s="53" t="n"/>
      <c r="G1197" s="53" t="n"/>
      <c r="H1197" s="53" t="n"/>
      <c r="I1197" s="53" t="n"/>
      <c r="J1197" s="53" t="n"/>
      <c r="K1197" s="53" t="n"/>
      <c r="L1197" s="53" t="n"/>
      <c r="M1197" s="53" t="n"/>
      <c r="N1197" s="53">
        <f>IF(AND(UPPER($M1197)="VIP",UPPER($J1197)&lt;&gt;"NO",$F1197&lt;&gt;""),"SI","NO")</f>
        <v/>
      </c>
      <c r="O1197" s="53">
        <f>IF(UPPER($J1197)="SI","🟢",IF(UPPER($J1197)="NO","🔴","🟡"))</f>
        <v/>
      </c>
      <c r="P1197" s="53" t="n"/>
    </row>
    <row r="1198" ht="18" customHeight="1">
      <c r="A1198" s="53">
        <f>IF(COUNTA(C1198:K1198)=0,"",ROW()-1)</f>
        <v/>
      </c>
      <c r="B1198" s="53">
        <f>IF($F1198&lt;&gt;"",$A1198,"")</f>
        <v/>
      </c>
      <c r="C1198" s="53" t="n"/>
      <c r="D1198" s="53" t="n"/>
      <c r="E1198" s="53">
        <f>IF(UPPER($J1198)="NO","",$M1198)</f>
        <v/>
      </c>
      <c r="F1198" s="53" t="n"/>
      <c r="G1198" s="53" t="n"/>
      <c r="H1198" s="53" t="n"/>
      <c r="I1198" s="53" t="n"/>
      <c r="J1198" s="53" t="n"/>
      <c r="K1198" s="53" t="n"/>
      <c r="L1198" s="53" t="n"/>
      <c r="M1198" s="53" t="n"/>
      <c r="N1198" s="53">
        <f>IF(AND(UPPER($M1198)="VIP",UPPER($J1198)&lt;&gt;"NO",$F1198&lt;&gt;""),"SI","NO")</f>
        <v/>
      </c>
      <c r="O1198" s="53">
        <f>IF(UPPER($J1198)="SI","🟢",IF(UPPER($J1198)="NO","🔴","🟡"))</f>
        <v/>
      </c>
      <c r="P1198" s="53" t="n"/>
    </row>
    <row r="1199" ht="18" customHeight="1">
      <c r="A1199" s="53">
        <f>IF(COUNTA(C1199:K1199)=0,"",ROW()-1)</f>
        <v/>
      </c>
      <c r="B1199" s="53">
        <f>IF($F1199&lt;&gt;"",$A1199,"")</f>
        <v/>
      </c>
      <c r="C1199" s="53" t="n"/>
      <c r="D1199" s="53" t="n"/>
      <c r="E1199" s="53">
        <f>IF(UPPER($J1199)="NO","",$M1199)</f>
        <v/>
      </c>
      <c r="F1199" s="53" t="n"/>
      <c r="G1199" s="53" t="n"/>
      <c r="H1199" s="53" t="n"/>
      <c r="I1199" s="53" t="n"/>
      <c r="J1199" s="53" t="n"/>
      <c r="K1199" s="53" t="n"/>
      <c r="L1199" s="53" t="n"/>
      <c r="M1199" s="53" t="n"/>
      <c r="N1199" s="53">
        <f>IF(AND(UPPER($M1199)="VIP",UPPER($J1199)&lt;&gt;"NO",$F1199&lt;&gt;""),"SI","NO")</f>
        <v/>
      </c>
      <c r="O1199" s="53">
        <f>IF(UPPER($J1199)="SI","🟢",IF(UPPER($J1199)="NO","🔴","🟡"))</f>
        <v/>
      </c>
      <c r="P1199" s="53" t="n"/>
    </row>
    <row r="1200" ht="18" customHeight="1">
      <c r="A1200" s="53">
        <f>IF(COUNTA(C1200:K1200)=0,"",ROW()-1)</f>
        <v/>
      </c>
      <c r="B1200" s="53">
        <f>IF($F1200&lt;&gt;"",$A1200,"")</f>
        <v/>
      </c>
      <c r="C1200" s="53" t="n"/>
      <c r="D1200" s="53" t="n"/>
      <c r="E1200" s="53">
        <f>IF(UPPER($J1200)="NO","",$M1200)</f>
        <v/>
      </c>
      <c r="F1200" s="53" t="n"/>
      <c r="G1200" s="53" t="n"/>
      <c r="H1200" s="53" t="n"/>
      <c r="I1200" s="53" t="n"/>
      <c r="J1200" s="53" t="n"/>
      <c r="K1200" s="53" t="n"/>
      <c r="L1200" s="53" t="n"/>
      <c r="M1200" s="53" t="n"/>
      <c r="N1200" s="53">
        <f>IF(AND(UPPER($M1200)="VIP",UPPER($J1200)&lt;&gt;"NO",$F1200&lt;&gt;""),"SI","NO")</f>
        <v/>
      </c>
      <c r="O1200" s="53">
        <f>IF(UPPER($J1200)="SI","🟢",IF(UPPER($J1200)="NO","🔴","🟡"))</f>
        <v/>
      </c>
      <c r="P1200" s="53" t="n"/>
    </row>
    <row r="1201">
      <c r="A1201" s="53">
        <f>IF(COUNTA(C1201:K1201)=0,"",ROW()-1)</f>
        <v/>
      </c>
      <c r="B1201" s="53">
        <f>IF($F1201&lt;&gt;"",$A1201,"")</f>
        <v/>
      </c>
      <c r="C1201" s="53" t="n"/>
      <c r="D1201" s="53" t="n"/>
      <c r="E1201" s="53">
        <f>IF(UPPER($J1201)="NO","",$M1201)</f>
        <v/>
      </c>
      <c r="F1201" s="53" t="n"/>
      <c r="G1201" s="53" t="n"/>
      <c r="H1201" s="53" t="n"/>
      <c r="I1201" s="53" t="n"/>
      <c r="J1201" s="53" t="n"/>
      <c r="K1201" s="53" t="n"/>
      <c r="L1201" s="53" t="n"/>
      <c r="M1201" s="53" t="n"/>
      <c r="N1201" s="53">
        <f>IF(AND(UPPER($M1201)="VIP",UPPER($J1201)&lt;&gt;"NO",$F1201&lt;&gt;""),"SI","NO")</f>
        <v/>
      </c>
      <c r="O1201" s="53">
        <f>IF(UPPER($J1201)="SI","🟢",IF(UPPER($J1201)="NO","🔴","🟡"))</f>
        <v/>
      </c>
      <c r="P1201" s="53" t="n"/>
    </row>
    <row r="1202">
      <c r="A1202" s="53">
        <f>IF(COUNTA(C1202:K1202)=0,"",ROW()-1)</f>
        <v/>
      </c>
      <c r="B1202" s="53">
        <f>IF($F1202&lt;&gt;"",$A1202,"")</f>
        <v/>
      </c>
      <c r="C1202" s="53" t="n"/>
      <c r="D1202" s="53" t="n"/>
      <c r="E1202" s="53">
        <f>IF(UPPER($J1202)="NO","",$M1202)</f>
        <v/>
      </c>
      <c r="F1202" s="53" t="n"/>
      <c r="G1202" s="53" t="n"/>
      <c r="H1202" s="53" t="n"/>
      <c r="I1202" s="53" t="n"/>
      <c r="J1202" s="53" t="n"/>
      <c r="K1202" s="53" t="n"/>
      <c r="L1202" s="53" t="n"/>
      <c r="M1202" s="53" t="n"/>
      <c r="N1202" s="53">
        <f>IF(AND(UPPER($M1202)="VIP",UPPER($J1202)&lt;&gt;"NO",$F1202&lt;&gt;""),"SI","NO")</f>
        <v/>
      </c>
      <c r="O1202" s="53">
        <f>IF(UPPER($J1202)="SI","🟢",IF(UPPER($J1202)="NO","🔴","🟡"))</f>
        <v/>
      </c>
      <c r="P1202" s="53" t="n"/>
    </row>
    <row r="1203">
      <c r="A1203" s="53">
        <f>IF(COUNTA(C1203:K1203)=0,"",ROW()-1)</f>
        <v/>
      </c>
      <c r="B1203" s="53">
        <f>IF($F1203&lt;&gt;"",$A1203,"")</f>
        <v/>
      </c>
      <c r="C1203" s="53" t="n"/>
      <c r="D1203" s="53" t="n"/>
      <c r="E1203" s="53">
        <f>IF(UPPER($J1203)="NO","",$M1203)</f>
        <v/>
      </c>
      <c r="F1203" s="53" t="n"/>
      <c r="G1203" s="53" t="n"/>
      <c r="H1203" s="53" t="n"/>
      <c r="I1203" s="53" t="n"/>
      <c r="J1203" s="53" t="n"/>
      <c r="K1203" s="53" t="n"/>
      <c r="L1203" s="53" t="n"/>
      <c r="M1203" s="53" t="n"/>
      <c r="N1203" s="53">
        <f>IF(AND(UPPER($M1203)="VIP",UPPER($J1203)&lt;&gt;"NO",$F1203&lt;&gt;""),"SI","NO")</f>
        <v/>
      </c>
      <c r="O1203" s="53">
        <f>IF(UPPER($J1203)="SI","🟢",IF(UPPER($J1203)="NO","🔴","🟡"))</f>
        <v/>
      </c>
      <c r="P1203" s="53" t="n"/>
    </row>
    <row r="1204">
      <c r="A1204" s="53">
        <f>IF(COUNTA(C1204:K1204)=0,"",ROW()-1)</f>
        <v/>
      </c>
      <c r="B1204" s="53">
        <f>IF($F1204&lt;&gt;"",$A1204,"")</f>
        <v/>
      </c>
      <c r="C1204" s="53" t="n"/>
      <c r="D1204" s="53" t="n"/>
      <c r="E1204" s="53">
        <f>IF(UPPER($J1204)="NO","",$M1204)</f>
        <v/>
      </c>
      <c r="F1204" s="53" t="n"/>
      <c r="G1204" s="53" t="n"/>
      <c r="H1204" s="53" t="n"/>
      <c r="I1204" s="53" t="n"/>
      <c r="J1204" s="53" t="n"/>
      <c r="K1204" s="53" t="n"/>
      <c r="L1204" s="53" t="n"/>
      <c r="M1204" s="53" t="n"/>
      <c r="N1204" s="53">
        <f>IF(AND(UPPER($M1204)="VIP",UPPER($J1204)&lt;&gt;"NO",$F1204&lt;&gt;""),"SI","NO")</f>
        <v/>
      </c>
      <c r="O1204" s="53">
        <f>IF(UPPER($J1204)="SI","🟢",IF(UPPER($J1204)="NO","🔴","🟡"))</f>
        <v/>
      </c>
      <c r="P1204" s="53" t="n"/>
    </row>
    <row r="1205">
      <c r="A1205" s="53">
        <f>IF(COUNTA(C1205:K1205)=0,"",ROW()-1)</f>
        <v/>
      </c>
      <c r="B1205" s="53">
        <f>IF($F1205&lt;&gt;"",$A1205,"")</f>
        <v/>
      </c>
      <c r="C1205" s="53" t="n"/>
      <c r="D1205" s="53" t="n"/>
      <c r="E1205" s="53">
        <f>IF(UPPER($J1205)="NO","",$M1205)</f>
        <v/>
      </c>
      <c r="F1205" s="53" t="n"/>
      <c r="G1205" s="53" t="n"/>
      <c r="H1205" s="53" t="n"/>
      <c r="I1205" s="53" t="n"/>
      <c r="J1205" s="53" t="n"/>
      <c r="K1205" s="53" t="n"/>
      <c r="L1205" s="53" t="n"/>
      <c r="M1205" s="53" t="n"/>
      <c r="N1205" s="53">
        <f>IF(AND(UPPER($M1205)="VIP",UPPER($J1205)&lt;&gt;"NO",$F1205&lt;&gt;""),"SI","NO")</f>
        <v/>
      </c>
      <c r="O1205" s="53">
        <f>IF(UPPER($J1205)="SI","🟢",IF(UPPER($J1205)="NO","🔴","🟡"))</f>
        <v/>
      </c>
      <c r="P1205" s="53" t="n"/>
    </row>
    <row r="1206">
      <c r="A1206" s="53">
        <f>IF(COUNTA(C1206:K1206)=0,"",ROW()-1)</f>
        <v/>
      </c>
      <c r="B1206" s="53">
        <f>IF($F1206&lt;&gt;"",$A1206,"")</f>
        <v/>
      </c>
      <c r="C1206" s="53" t="n"/>
      <c r="D1206" s="53" t="n"/>
      <c r="E1206" s="53">
        <f>IF(UPPER($J1206)="NO","",$M1206)</f>
        <v/>
      </c>
      <c r="F1206" s="53" t="n"/>
      <c r="G1206" s="53" t="n"/>
      <c r="H1206" s="53" t="n"/>
      <c r="I1206" s="53" t="n"/>
      <c r="J1206" s="53" t="n"/>
      <c r="K1206" s="53" t="n"/>
      <c r="L1206" s="53" t="n"/>
      <c r="M1206" s="53" t="n"/>
      <c r="N1206" s="53">
        <f>IF(AND(UPPER($M1206)="VIP",UPPER($J1206)&lt;&gt;"NO",$F1206&lt;&gt;""),"SI","NO")</f>
        <v/>
      </c>
      <c r="O1206" s="53">
        <f>IF(UPPER($J1206)="SI","🟢",IF(UPPER($J1206)="NO","🔴","🟡"))</f>
        <v/>
      </c>
      <c r="P1206" s="53" t="n"/>
    </row>
    <row r="1207">
      <c r="A1207" s="53">
        <f>IF(COUNTA(C1207:K1207)=0,"",ROW()-1)</f>
        <v/>
      </c>
      <c r="B1207" s="53">
        <f>IF($F1207&lt;&gt;"",$A1207,"")</f>
        <v/>
      </c>
      <c r="C1207" s="53" t="n"/>
      <c r="D1207" s="53" t="n"/>
      <c r="E1207" s="53">
        <f>IF(UPPER($J1207)="NO","",$M1207)</f>
        <v/>
      </c>
      <c r="F1207" s="53" t="n"/>
      <c r="G1207" s="53" t="n"/>
      <c r="H1207" s="53" t="n"/>
      <c r="I1207" s="53" t="n"/>
      <c r="J1207" s="53" t="n"/>
      <c r="K1207" s="53" t="n"/>
      <c r="L1207" s="53" t="n"/>
      <c r="M1207" s="53" t="n"/>
      <c r="N1207" s="53">
        <f>IF(AND(UPPER($M1207)="VIP",UPPER($J1207)&lt;&gt;"NO",$F1207&lt;&gt;""),"SI","NO")</f>
        <v/>
      </c>
      <c r="O1207" s="53">
        <f>IF(UPPER($J1207)="SI","🟢",IF(UPPER($J1207)="NO","🔴","🟡"))</f>
        <v/>
      </c>
      <c r="P1207" s="53" t="n"/>
    </row>
    <row r="1208">
      <c r="A1208" s="53">
        <f>IF(COUNTA(C1208:K1208)=0,"",ROW()-1)</f>
        <v/>
      </c>
      <c r="B1208" s="53">
        <f>IF($F1208&lt;&gt;"",$A1208,"")</f>
        <v/>
      </c>
      <c r="C1208" s="53" t="n"/>
      <c r="D1208" s="53" t="n"/>
      <c r="E1208" s="53">
        <f>IF(UPPER($J1208)="NO","",$M1208)</f>
        <v/>
      </c>
      <c r="F1208" s="53" t="n"/>
      <c r="G1208" s="53" t="n"/>
      <c r="H1208" s="53" t="n"/>
      <c r="I1208" s="53" t="n"/>
      <c r="J1208" s="53" t="n"/>
      <c r="K1208" s="53" t="n"/>
      <c r="L1208" s="53" t="n"/>
      <c r="M1208" s="53" t="n"/>
      <c r="N1208" s="53">
        <f>IF(AND(UPPER($M1208)="VIP",UPPER($J1208)&lt;&gt;"NO",$F1208&lt;&gt;""),"SI","NO")</f>
        <v/>
      </c>
      <c r="O1208" s="53">
        <f>IF(UPPER($J1208)="SI","🟢",IF(UPPER($J1208)="NO","🔴","🟡"))</f>
        <v/>
      </c>
      <c r="P1208" s="53" t="n"/>
    </row>
    <row r="1209">
      <c r="A1209" s="53">
        <f>IF(COUNTA(C1209:K1209)=0,"",ROW()-1)</f>
        <v/>
      </c>
      <c r="B1209" s="53">
        <f>IF($F1209&lt;&gt;"",$A1209,"")</f>
        <v/>
      </c>
      <c r="C1209" s="53" t="n"/>
      <c r="D1209" s="53" t="n"/>
      <c r="E1209" s="53">
        <f>IF(UPPER($J1209)="NO","",$M1209)</f>
        <v/>
      </c>
      <c r="F1209" s="53" t="n"/>
      <c r="G1209" s="53" t="n"/>
      <c r="H1209" s="53" t="n"/>
      <c r="I1209" s="53" t="n"/>
      <c r="J1209" s="53" t="n"/>
      <c r="K1209" s="53" t="n"/>
      <c r="L1209" s="53" t="n"/>
      <c r="M1209" s="53" t="n"/>
      <c r="N1209" s="53">
        <f>IF(AND(UPPER($M1209)="VIP",UPPER($J1209)&lt;&gt;"NO",$F1209&lt;&gt;""),"SI","NO")</f>
        <v/>
      </c>
      <c r="O1209" s="53">
        <f>IF(UPPER($J1209)="SI","🟢",IF(UPPER($J1209)="NO","🔴","🟡"))</f>
        <v/>
      </c>
      <c r="P1209" s="53" t="n"/>
    </row>
    <row r="1210">
      <c r="A1210" s="53">
        <f>IF(COUNTA(C1210:K1210)=0,"",ROW()-1)</f>
        <v/>
      </c>
      <c r="B1210" s="53">
        <f>IF($F1210&lt;&gt;"",$A1210,"")</f>
        <v/>
      </c>
      <c r="C1210" s="53" t="n"/>
      <c r="D1210" s="53" t="n"/>
      <c r="E1210" s="53">
        <f>IF(UPPER($J1210)="NO","",$M1210)</f>
        <v/>
      </c>
      <c r="F1210" s="53" t="n"/>
      <c r="G1210" s="53" t="n"/>
      <c r="H1210" s="53" t="n"/>
      <c r="I1210" s="53" t="n"/>
      <c r="J1210" s="53" t="n"/>
      <c r="K1210" s="53" t="n"/>
      <c r="L1210" s="53" t="n"/>
      <c r="M1210" s="53" t="n"/>
      <c r="N1210" s="53">
        <f>IF(AND(UPPER($M1210)="VIP",UPPER($J1210)&lt;&gt;"NO",$F1210&lt;&gt;""),"SI","NO")</f>
        <v/>
      </c>
      <c r="O1210" s="53">
        <f>IF(UPPER($J1210)="SI","🟢",IF(UPPER($J1210)="NO","🔴","🟡"))</f>
        <v/>
      </c>
      <c r="P1210" s="53" t="n"/>
    </row>
    <row r="1211">
      <c r="A1211" s="53">
        <f>IF(COUNTA(C1211:K1211)=0,"",ROW()-1)</f>
        <v/>
      </c>
      <c r="B1211" s="53">
        <f>IF($F1211&lt;&gt;"",$A1211,"")</f>
        <v/>
      </c>
      <c r="C1211" s="53" t="n"/>
      <c r="D1211" s="53" t="n"/>
      <c r="E1211" s="53">
        <f>IF(UPPER($J1211)="NO","",$M1211)</f>
        <v/>
      </c>
      <c r="F1211" s="53" t="n"/>
      <c r="G1211" s="53" t="n"/>
      <c r="H1211" s="53" t="n"/>
      <c r="I1211" s="53" t="n"/>
      <c r="J1211" s="53" t="n"/>
      <c r="K1211" s="53" t="n"/>
      <c r="L1211" s="53" t="n"/>
      <c r="M1211" s="53" t="n"/>
      <c r="N1211" s="53">
        <f>IF(AND(UPPER($M1211)="VIP",UPPER($J1211)&lt;&gt;"NO",$F1211&lt;&gt;""),"SI","NO")</f>
        <v/>
      </c>
      <c r="O1211" s="53">
        <f>IF(UPPER($J1211)="SI","🟢",IF(UPPER($J1211)="NO","🔴","🟡"))</f>
        <v/>
      </c>
      <c r="P1211" s="53" t="n"/>
    </row>
    <row r="1212">
      <c r="A1212" s="53">
        <f>IF(COUNTA(C1212:K1212)=0,"",ROW()-1)</f>
        <v/>
      </c>
      <c r="B1212" s="53">
        <f>IF($F1212&lt;&gt;"",$A1212,"")</f>
        <v/>
      </c>
      <c r="C1212" s="53" t="n"/>
      <c r="D1212" s="53" t="n"/>
      <c r="E1212" s="53">
        <f>IF(UPPER($J1212)="NO","",$M1212)</f>
        <v/>
      </c>
      <c r="F1212" s="53" t="n"/>
      <c r="G1212" s="53" t="n"/>
      <c r="H1212" s="53" t="n"/>
      <c r="I1212" s="53" t="n"/>
      <c r="J1212" s="53" t="n"/>
      <c r="K1212" s="53" t="n"/>
      <c r="L1212" s="53" t="n"/>
      <c r="M1212" s="53" t="n"/>
      <c r="N1212" s="53">
        <f>IF(AND(UPPER($M1212)="VIP",UPPER($J1212)&lt;&gt;"NO",$F1212&lt;&gt;""),"SI","NO")</f>
        <v/>
      </c>
      <c r="O1212" s="53">
        <f>IF(UPPER($J1212)="SI","🟢",IF(UPPER($J1212)="NO","🔴","🟡"))</f>
        <v/>
      </c>
      <c r="P1212" s="53" t="n"/>
    </row>
    <row r="1213">
      <c r="A1213" s="53">
        <f>IF(COUNTA(C1213:K1213)=0,"",ROW()-1)</f>
        <v/>
      </c>
      <c r="B1213" s="53">
        <f>IF($F1213&lt;&gt;"",$A1213,"")</f>
        <v/>
      </c>
      <c r="C1213" s="53" t="n"/>
      <c r="D1213" s="53" t="n"/>
      <c r="E1213" s="53">
        <f>IF(UPPER($J1213)="NO","",$M1213)</f>
        <v/>
      </c>
      <c r="F1213" s="53" t="n"/>
      <c r="G1213" s="53" t="n"/>
      <c r="H1213" s="53" t="n"/>
      <c r="I1213" s="53" t="n"/>
      <c r="J1213" s="53" t="n"/>
      <c r="K1213" s="53" t="n"/>
      <c r="L1213" s="53" t="n"/>
      <c r="M1213" s="53" t="n"/>
      <c r="N1213" s="53">
        <f>IF(AND(UPPER($M1213)="VIP",UPPER($J1213)&lt;&gt;"NO",$F1213&lt;&gt;""),"SI","NO")</f>
        <v/>
      </c>
      <c r="O1213" s="53">
        <f>IF(UPPER($J1213)="SI","🟢",IF(UPPER($J1213)="NO","🔴","🟡"))</f>
        <v/>
      </c>
      <c r="P1213" s="53" t="n"/>
    </row>
    <row r="1214">
      <c r="A1214" s="53">
        <f>IF(COUNTA(C1214:K1214)=0,"",ROW()-1)</f>
        <v/>
      </c>
      <c r="B1214" s="53">
        <f>IF($F1214&lt;&gt;"",$A1214,"")</f>
        <v/>
      </c>
      <c r="C1214" s="53" t="n"/>
      <c r="D1214" s="53" t="n"/>
      <c r="E1214" s="53">
        <f>IF(UPPER($J1214)="NO","",$M1214)</f>
        <v/>
      </c>
      <c r="F1214" s="53" t="n"/>
      <c r="G1214" s="53" t="n"/>
      <c r="H1214" s="53" t="n"/>
      <c r="I1214" s="53" t="n"/>
      <c r="J1214" s="53" t="n"/>
      <c r="K1214" s="53" t="n"/>
      <c r="L1214" s="53" t="n"/>
      <c r="M1214" s="53" t="n"/>
      <c r="N1214" s="53">
        <f>IF(AND(UPPER($M1214)="VIP",UPPER($J1214)&lt;&gt;"NO",$F1214&lt;&gt;""),"SI","NO")</f>
        <v/>
      </c>
      <c r="O1214" s="53">
        <f>IF(UPPER($J1214)="SI","🟢",IF(UPPER($J1214)="NO","🔴","🟡"))</f>
        <v/>
      </c>
      <c r="P1214" s="53" t="n"/>
    </row>
    <row r="1215">
      <c r="A1215" s="53">
        <f>IF(COUNTA(C1215:K1215)=0,"",ROW()-1)</f>
        <v/>
      </c>
      <c r="B1215" s="53">
        <f>IF($F1215&lt;&gt;"",$A1215,"")</f>
        <v/>
      </c>
      <c r="C1215" s="53" t="n"/>
      <c r="D1215" s="53" t="n"/>
      <c r="E1215" s="53">
        <f>IF(UPPER($J1215)="NO","",$M1215)</f>
        <v/>
      </c>
      <c r="F1215" s="53" t="n"/>
      <c r="G1215" s="53" t="n"/>
      <c r="H1215" s="53" t="n"/>
      <c r="I1215" s="53" t="n"/>
      <c r="J1215" s="53" t="n"/>
      <c r="K1215" s="53" t="n"/>
      <c r="L1215" s="53" t="n"/>
      <c r="M1215" s="53" t="n"/>
      <c r="N1215" s="53">
        <f>IF(AND(UPPER($M1215)="VIP",UPPER($J1215)&lt;&gt;"NO",$F1215&lt;&gt;""),"SI","NO")</f>
        <v/>
      </c>
      <c r="O1215" s="53">
        <f>IF(UPPER($J1215)="SI","🟢",IF(UPPER($J1215)="NO","🔴","🟡"))</f>
        <v/>
      </c>
      <c r="P1215" s="53" t="n"/>
    </row>
    <row r="1216">
      <c r="A1216" s="53">
        <f>IF(COUNTA(C1216:K1216)=0,"",ROW()-1)</f>
        <v/>
      </c>
      <c r="B1216" s="53">
        <f>IF($F1216&lt;&gt;"",$A1216,"")</f>
        <v/>
      </c>
      <c r="C1216" s="53" t="n"/>
      <c r="D1216" s="53" t="n"/>
      <c r="E1216" s="53">
        <f>IF(UPPER($J1216)="NO","",$M1216)</f>
        <v/>
      </c>
      <c r="F1216" s="53" t="n"/>
      <c r="G1216" s="53" t="n"/>
      <c r="H1216" s="53" t="n"/>
      <c r="I1216" s="53" t="n"/>
      <c r="J1216" s="53" t="n"/>
      <c r="K1216" s="53" t="n"/>
      <c r="L1216" s="53" t="n"/>
      <c r="M1216" s="53" t="n"/>
      <c r="N1216" s="53">
        <f>IF(AND(UPPER($M1216)="VIP",UPPER($J1216)&lt;&gt;"NO",$F1216&lt;&gt;""),"SI","NO")</f>
        <v/>
      </c>
      <c r="O1216" s="53">
        <f>IF(UPPER($J1216)="SI","🟢",IF(UPPER($J1216)="NO","🔴","🟡"))</f>
        <v/>
      </c>
      <c r="P1216" s="53" t="n"/>
    </row>
    <row r="1217">
      <c r="A1217" s="53">
        <f>IF(COUNTA(C1217:K1217)=0,"",ROW()-1)</f>
        <v/>
      </c>
      <c r="B1217" s="53">
        <f>IF($F1217&lt;&gt;"",$A1217,"")</f>
        <v/>
      </c>
      <c r="C1217" s="53" t="n"/>
      <c r="D1217" s="53" t="n"/>
      <c r="E1217" s="53">
        <f>IF(UPPER($J1217)="NO","",$M1217)</f>
        <v/>
      </c>
      <c r="F1217" s="53" t="n"/>
      <c r="G1217" s="53" t="n"/>
      <c r="H1217" s="53" t="n"/>
      <c r="I1217" s="53" t="n"/>
      <c r="J1217" s="53" t="n"/>
      <c r="K1217" s="53" t="n"/>
      <c r="L1217" s="53" t="n"/>
      <c r="M1217" s="53" t="n"/>
      <c r="N1217" s="53">
        <f>IF(AND(UPPER($M1217)="VIP",UPPER($J1217)&lt;&gt;"NO",$F1217&lt;&gt;""),"SI","NO")</f>
        <v/>
      </c>
      <c r="O1217" s="53">
        <f>IF(UPPER($J1217)="SI","🟢",IF(UPPER($J1217)="NO","🔴","🟡"))</f>
        <v/>
      </c>
      <c r="P1217" s="53" t="n"/>
    </row>
    <row r="1218">
      <c r="A1218" s="53">
        <f>IF(COUNTA(C1218:K1218)=0,"",ROW()-1)</f>
        <v/>
      </c>
      <c r="B1218" s="53">
        <f>IF($F1218&lt;&gt;"",$A1218,"")</f>
        <v/>
      </c>
      <c r="C1218" s="53" t="n"/>
      <c r="D1218" s="53" t="n"/>
      <c r="E1218" s="53">
        <f>IF(UPPER($J1218)="NO","",$M1218)</f>
        <v/>
      </c>
      <c r="F1218" s="53" t="n"/>
      <c r="G1218" s="53" t="n"/>
      <c r="H1218" s="53" t="n"/>
      <c r="I1218" s="53" t="n"/>
      <c r="J1218" s="53" t="n"/>
      <c r="K1218" s="53" t="n"/>
      <c r="L1218" s="53" t="n"/>
      <c r="M1218" s="53" t="n"/>
      <c r="N1218" s="53">
        <f>IF(AND(UPPER($M1218)="VIP",UPPER($J1218)&lt;&gt;"NO",$F1218&lt;&gt;""),"SI","NO")</f>
        <v/>
      </c>
      <c r="O1218" s="53">
        <f>IF(UPPER($J1218)="SI","🟢",IF(UPPER($J1218)="NO","🔴","🟡"))</f>
        <v/>
      </c>
      <c r="P1218" s="53" t="n"/>
    </row>
    <row r="1219">
      <c r="A1219" s="53">
        <f>IF(COUNTA(C1219:K1219)=0,"",ROW()-1)</f>
        <v/>
      </c>
      <c r="B1219" s="53">
        <f>IF($F1219&lt;&gt;"",$A1219,"")</f>
        <v/>
      </c>
      <c r="C1219" s="53" t="n"/>
      <c r="D1219" s="53" t="n"/>
      <c r="E1219" s="53">
        <f>IF(UPPER($J1219)="NO","",$M1219)</f>
        <v/>
      </c>
      <c r="F1219" s="53" t="n"/>
      <c r="G1219" s="53" t="n"/>
      <c r="H1219" s="53" t="n"/>
      <c r="I1219" s="53" t="n"/>
      <c r="J1219" s="53" t="n"/>
      <c r="K1219" s="53" t="n"/>
      <c r="L1219" s="53" t="n"/>
      <c r="M1219" s="53" t="n"/>
      <c r="N1219" s="53">
        <f>IF(AND(UPPER($M1219)="VIP",UPPER($J1219)&lt;&gt;"NO",$F1219&lt;&gt;""),"SI","NO")</f>
        <v/>
      </c>
      <c r="O1219" s="53">
        <f>IF(UPPER($J1219)="SI","🟢",IF(UPPER($J1219)="NO","🔴","🟡"))</f>
        <v/>
      </c>
      <c r="P1219" s="53" t="n"/>
    </row>
    <row r="1220">
      <c r="A1220" s="53">
        <f>IF(COUNTA(C1220:K1220)=0,"",ROW()-1)</f>
        <v/>
      </c>
      <c r="B1220" s="53">
        <f>IF($F1220&lt;&gt;"",$A1220,"")</f>
        <v/>
      </c>
      <c r="C1220" s="53" t="n"/>
      <c r="D1220" s="53" t="n"/>
      <c r="E1220" s="53">
        <f>IF(UPPER($J1220)="NO","",$M1220)</f>
        <v/>
      </c>
      <c r="F1220" s="53" t="n"/>
      <c r="G1220" s="53" t="n"/>
      <c r="H1220" s="53" t="n"/>
      <c r="I1220" s="53" t="n"/>
      <c r="J1220" s="53" t="n"/>
      <c r="K1220" s="53" t="n"/>
      <c r="L1220" s="53" t="n"/>
      <c r="M1220" s="53" t="n"/>
      <c r="N1220" s="53">
        <f>IF(AND(UPPER($M1220)="VIP",UPPER($J1220)&lt;&gt;"NO",$F1220&lt;&gt;""),"SI","NO")</f>
        <v/>
      </c>
      <c r="O1220" s="53">
        <f>IF(UPPER($J1220)="SI","🟢",IF(UPPER($J1220)="NO","🔴","🟡"))</f>
        <v/>
      </c>
      <c r="P1220" s="53" t="n"/>
    </row>
    <row r="1221">
      <c r="A1221" s="53">
        <f>IF(COUNTA(C1221:K1221)=0,"",ROW()-1)</f>
        <v/>
      </c>
      <c r="B1221" s="53">
        <f>IF($F1221&lt;&gt;"",$A1221,"")</f>
        <v/>
      </c>
      <c r="C1221" s="53" t="n"/>
      <c r="D1221" s="53" t="n"/>
      <c r="E1221" s="53">
        <f>IF(UPPER($J1221)="NO","",$M1221)</f>
        <v/>
      </c>
      <c r="F1221" s="53" t="n"/>
      <c r="G1221" s="53" t="n"/>
      <c r="H1221" s="53" t="n"/>
      <c r="I1221" s="53" t="n"/>
      <c r="J1221" s="53" t="n"/>
      <c r="K1221" s="53" t="n"/>
      <c r="L1221" s="53" t="n"/>
      <c r="M1221" s="53" t="n"/>
      <c r="N1221" s="53">
        <f>IF(AND(UPPER($M1221)="VIP",UPPER($J1221)&lt;&gt;"NO",$F1221&lt;&gt;""),"SI","NO")</f>
        <v/>
      </c>
      <c r="O1221" s="53">
        <f>IF(UPPER($J1221)="SI","🟢",IF(UPPER($J1221)="NO","🔴","🟡"))</f>
        <v/>
      </c>
      <c r="P1221" s="53" t="n"/>
    </row>
    <row r="1222">
      <c r="A1222" s="53">
        <f>IF(COUNTA(C1222:K1222)=0,"",ROW()-1)</f>
        <v/>
      </c>
      <c r="B1222" s="53">
        <f>IF($F1222&lt;&gt;"",$A1222,"")</f>
        <v/>
      </c>
      <c r="C1222" s="53" t="n"/>
      <c r="D1222" s="53" t="n"/>
      <c r="E1222" s="53">
        <f>IF(UPPER($J1222)="NO","",$M1222)</f>
        <v/>
      </c>
      <c r="F1222" s="53" t="n"/>
      <c r="G1222" s="53" t="n"/>
      <c r="H1222" s="53" t="n"/>
      <c r="I1222" s="53" t="n"/>
      <c r="J1222" s="53" t="n"/>
      <c r="K1222" s="53" t="n"/>
      <c r="L1222" s="53" t="n"/>
      <c r="M1222" s="53" t="n"/>
      <c r="N1222" s="53">
        <f>IF(AND(UPPER($M1222)="VIP",UPPER($J1222)&lt;&gt;"NO",$F1222&lt;&gt;""),"SI","NO")</f>
        <v/>
      </c>
      <c r="O1222" s="53">
        <f>IF(UPPER($J1222)="SI","🟢",IF(UPPER($J1222)="NO","🔴","🟡"))</f>
        <v/>
      </c>
      <c r="P1222" s="53" t="n"/>
    </row>
    <row r="1223">
      <c r="A1223" s="53">
        <f>IF(COUNTA(C1223:K1223)=0,"",ROW()-1)</f>
        <v/>
      </c>
      <c r="B1223" s="53">
        <f>IF($F1223&lt;&gt;"",$A1223,"")</f>
        <v/>
      </c>
      <c r="C1223" s="53" t="n"/>
      <c r="D1223" s="53" t="n"/>
      <c r="E1223" s="53">
        <f>IF(UPPER($J1223)="NO","",$M1223)</f>
        <v/>
      </c>
      <c r="F1223" s="53" t="n"/>
      <c r="G1223" s="53" t="n"/>
      <c r="H1223" s="53" t="n"/>
      <c r="I1223" s="53" t="n"/>
      <c r="J1223" s="53" t="n"/>
      <c r="K1223" s="53" t="n"/>
      <c r="L1223" s="53" t="n"/>
      <c r="M1223" s="53" t="n"/>
      <c r="N1223" s="53">
        <f>IF(AND(UPPER($M1223)="VIP",UPPER($J1223)&lt;&gt;"NO",$F1223&lt;&gt;""),"SI","NO")</f>
        <v/>
      </c>
      <c r="O1223" s="53">
        <f>IF(UPPER($J1223)="SI","🟢",IF(UPPER($J1223)="NO","🔴","🟡"))</f>
        <v/>
      </c>
      <c r="P1223" s="53" t="n"/>
    </row>
    <row r="1224">
      <c r="A1224" s="53">
        <f>IF(COUNTA(C1224:K1224)=0,"",ROW()-1)</f>
        <v/>
      </c>
      <c r="B1224" s="53">
        <f>IF($F1224&lt;&gt;"",$A1224,"")</f>
        <v/>
      </c>
      <c r="C1224" s="53" t="n"/>
      <c r="D1224" s="53" t="n"/>
      <c r="E1224" s="53">
        <f>IF(UPPER($J1224)="NO","",$M1224)</f>
        <v/>
      </c>
      <c r="F1224" s="53" t="n"/>
      <c r="G1224" s="53" t="n"/>
      <c r="H1224" s="53" t="n"/>
      <c r="I1224" s="53" t="n"/>
      <c r="J1224" s="53" t="n"/>
      <c r="K1224" s="53" t="n"/>
      <c r="L1224" s="53" t="n"/>
      <c r="M1224" s="53" t="n"/>
      <c r="N1224" s="53">
        <f>IF(AND(UPPER($M1224)="VIP",UPPER($J1224)&lt;&gt;"NO",$F1224&lt;&gt;""),"SI","NO")</f>
        <v/>
      </c>
      <c r="O1224" s="53">
        <f>IF(UPPER($J1224)="SI","🟢",IF(UPPER($J1224)="NO","🔴","🟡"))</f>
        <v/>
      </c>
      <c r="P1224" s="53" t="n"/>
    </row>
    <row r="1225">
      <c r="A1225" s="53">
        <f>IF(COUNTA(C1225:K1225)=0,"",ROW()-1)</f>
        <v/>
      </c>
      <c r="B1225" s="53">
        <f>IF($F1225&lt;&gt;"",$A1225,"")</f>
        <v/>
      </c>
      <c r="C1225" s="53" t="n"/>
      <c r="D1225" s="53" t="n"/>
      <c r="E1225" s="53">
        <f>IF(UPPER($J1225)="NO","",$M1225)</f>
        <v/>
      </c>
      <c r="F1225" s="53" t="n"/>
      <c r="G1225" s="53" t="n"/>
      <c r="H1225" s="53" t="n"/>
      <c r="I1225" s="53" t="n"/>
      <c r="J1225" s="53" t="n"/>
      <c r="K1225" s="53" t="n"/>
      <c r="L1225" s="53" t="n"/>
      <c r="M1225" s="53" t="n"/>
      <c r="N1225" s="53">
        <f>IF(AND(UPPER($M1225)="VIP",UPPER($J1225)&lt;&gt;"NO",$F1225&lt;&gt;""),"SI","NO")</f>
        <v/>
      </c>
      <c r="O1225" s="53">
        <f>IF(UPPER($J1225)="SI","🟢",IF(UPPER($J1225)="NO","🔴","🟡"))</f>
        <v/>
      </c>
      <c r="P1225" s="53" t="n"/>
    </row>
    <row r="1226">
      <c r="A1226" s="53">
        <f>IF(COUNTA(C1226:K1226)=0,"",ROW()-1)</f>
        <v/>
      </c>
      <c r="B1226" s="53">
        <f>IF($F1226&lt;&gt;"",$A1226,"")</f>
        <v/>
      </c>
      <c r="C1226" s="53" t="n"/>
      <c r="D1226" s="53" t="n"/>
      <c r="E1226" s="53">
        <f>IF(UPPER($J1226)="NO","",$M1226)</f>
        <v/>
      </c>
      <c r="F1226" s="53" t="n"/>
      <c r="G1226" s="53" t="n"/>
      <c r="H1226" s="53" t="n"/>
      <c r="I1226" s="53" t="n"/>
      <c r="J1226" s="53" t="n"/>
      <c r="K1226" s="53" t="n"/>
      <c r="L1226" s="53" t="n"/>
      <c r="M1226" s="53" t="n"/>
      <c r="N1226" s="53">
        <f>IF(AND(UPPER($M1226)="VIP",UPPER($J1226)&lt;&gt;"NO",$F1226&lt;&gt;""),"SI","NO")</f>
        <v/>
      </c>
      <c r="O1226" s="53">
        <f>IF(UPPER($J1226)="SI","🟢",IF(UPPER($J1226)="NO","🔴","🟡"))</f>
        <v/>
      </c>
      <c r="P1226" s="53" t="n"/>
    </row>
    <row r="1227">
      <c r="A1227" s="53">
        <f>IF(COUNTA(C1227:K1227)=0,"",ROW()-1)</f>
        <v/>
      </c>
      <c r="B1227" s="53">
        <f>IF($F1227&lt;&gt;"",$A1227,"")</f>
        <v/>
      </c>
      <c r="C1227" s="53" t="n"/>
      <c r="D1227" s="53" t="n"/>
      <c r="E1227" s="53">
        <f>IF(UPPER($J1227)="NO","",$M1227)</f>
        <v/>
      </c>
      <c r="F1227" s="53" t="n"/>
      <c r="G1227" s="53" t="n"/>
      <c r="H1227" s="53" t="n"/>
      <c r="I1227" s="53" t="n"/>
      <c r="J1227" s="53" t="n"/>
      <c r="K1227" s="53" t="n"/>
      <c r="L1227" s="53" t="n"/>
      <c r="M1227" s="53" t="n"/>
      <c r="N1227" s="53">
        <f>IF(AND(UPPER($M1227)="VIP",UPPER($J1227)&lt;&gt;"NO",$F1227&lt;&gt;""),"SI","NO")</f>
        <v/>
      </c>
      <c r="O1227" s="53">
        <f>IF(UPPER($J1227)="SI","🟢",IF(UPPER($J1227)="NO","🔴","🟡"))</f>
        <v/>
      </c>
      <c r="P1227" s="53" t="n"/>
    </row>
    <row r="1228">
      <c r="A1228" s="53">
        <f>IF(COUNTA(C1228:K1228)=0,"",ROW()-1)</f>
        <v/>
      </c>
      <c r="B1228" s="53">
        <f>IF($F1228&lt;&gt;"",$A1228,"")</f>
        <v/>
      </c>
      <c r="C1228" s="53" t="n"/>
      <c r="D1228" s="53" t="n"/>
      <c r="E1228" s="53">
        <f>IF(UPPER($J1228)="NO","",$M1228)</f>
        <v/>
      </c>
      <c r="F1228" s="53" t="n"/>
      <c r="G1228" s="53" t="n"/>
      <c r="H1228" s="53" t="n"/>
      <c r="I1228" s="53" t="n"/>
      <c r="J1228" s="53" t="n"/>
      <c r="K1228" s="53" t="n"/>
      <c r="L1228" s="53" t="n"/>
      <c r="M1228" s="53" t="n"/>
      <c r="N1228" s="53">
        <f>IF(AND(UPPER($M1228)="VIP",UPPER($J1228)&lt;&gt;"NO",$F1228&lt;&gt;""),"SI","NO")</f>
        <v/>
      </c>
      <c r="O1228" s="53">
        <f>IF(UPPER($J1228)="SI","🟢",IF(UPPER($J1228)="NO","🔴","🟡"))</f>
        <v/>
      </c>
      <c r="P1228" s="53" t="n"/>
    </row>
    <row r="1229">
      <c r="A1229" s="53">
        <f>IF(COUNTA(C1229:K1229)=0,"",ROW()-1)</f>
        <v/>
      </c>
      <c r="B1229" s="53">
        <f>IF($F1229&lt;&gt;"",$A1229,"")</f>
        <v/>
      </c>
      <c r="C1229" s="53" t="n"/>
      <c r="D1229" s="53" t="n"/>
      <c r="E1229" s="53">
        <f>IF(UPPER($J1229)="NO","",$M1229)</f>
        <v/>
      </c>
      <c r="F1229" s="53" t="n"/>
      <c r="G1229" s="53" t="n"/>
      <c r="H1229" s="53" t="n"/>
      <c r="I1229" s="53" t="n"/>
      <c r="J1229" s="53" t="n"/>
      <c r="K1229" s="53" t="n"/>
      <c r="L1229" s="53" t="n"/>
      <c r="M1229" s="53" t="n"/>
      <c r="N1229" s="53">
        <f>IF(AND(UPPER($M1229)="VIP",UPPER($J1229)&lt;&gt;"NO",$F1229&lt;&gt;""),"SI","NO")</f>
        <v/>
      </c>
      <c r="O1229" s="53">
        <f>IF(UPPER($J1229)="SI","🟢",IF(UPPER($J1229)="NO","🔴","🟡"))</f>
        <v/>
      </c>
      <c r="P1229" s="53" t="n"/>
    </row>
    <row r="1230">
      <c r="A1230" s="53">
        <f>IF(COUNTA(C1230:K1230)=0,"",ROW()-1)</f>
        <v/>
      </c>
      <c r="B1230" s="53">
        <f>IF($F1230&lt;&gt;"",$A1230,"")</f>
        <v/>
      </c>
      <c r="C1230" s="53" t="n"/>
      <c r="D1230" s="53" t="n"/>
      <c r="E1230" s="53">
        <f>IF(UPPER($J1230)="NO","",$M1230)</f>
        <v/>
      </c>
      <c r="F1230" s="53" t="n"/>
      <c r="G1230" s="53" t="n"/>
      <c r="H1230" s="53" t="n"/>
      <c r="I1230" s="53" t="n"/>
      <c r="J1230" s="53" t="n"/>
      <c r="K1230" s="53" t="n"/>
      <c r="L1230" s="53" t="n"/>
      <c r="M1230" s="53" t="n"/>
      <c r="N1230" s="53">
        <f>IF(AND(UPPER($M1230)="VIP",UPPER($J1230)&lt;&gt;"NO",$F1230&lt;&gt;""),"SI","NO")</f>
        <v/>
      </c>
      <c r="O1230" s="53">
        <f>IF(UPPER($J1230)="SI","🟢",IF(UPPER($J1230)="NO","🔴","🟡"))</f>
        <v/>
      </c>
      <c r="P1230" s="53" t="n"/>
    </row>
    <row r="1231">
      <c r="A1231" s="53">
        <f>IF(COUNTA(C1231:K1231)=0,"",ROW()-1)</f>
        <v/>
      </c>
      <c r="B1231" s="53">
        <f>IF($F1231&lt;&gt;"",$A1231,"")</f>
        <v/>
      </c>
      <c r="C1231" s="53" t="n"/>
      <c r="D1231" s="53" t="n"/>
      <c r="E1231" s="53">
        <f>IF(UPPER($J1231)="NO","",$M1231)</f>
        <v/>
      </c>
      <c r="F1231" s="53" t="n"/>
      <c r="G1231" s="53" t="n"/>
      <c r="H1231" s="53" t="n"/>
      <c r="I1231" s="53" t="n"/>
      <c r="J1231" s="53" t="n"/>
      <c r="K1231" s="53" t="n"/>
      <c r="L1231" s="53" t="n"/>
      <c r="M1231" s="53" t="n"/>
      <c r="N1231" s="53">
        <f>IF(AND(UPPER($M1231)="VIP",UPPER($J1231)&lt;&gt;"NO",$F1231&lt;&gt;""),"SI","NO")</f>
        <v/>
      </c>
      <c r="O1231" s="53">
        <f>IF(UPPER($J1231)="SI","🟢",IF(UPPER($J1231)="NO","🔴","🟡"))</f>
        <v/>
      </c>
      <c r="P1231" s="53" t="n"/>
    </row>
    <row r="1232">
      <c r="A1232" s="53">
        <f>IF(COUNTA(C1232:K1232)=0,"",ROW()-1)</f>
        <v/>
      </c>
      <c r="B1232" s="53">
        <f>IF($F1232&lt;&gt;"",$A1232,"")</f>
        <v/>
      </c>
      <c r="C1232" s="53" t="n"/>
      <c r="D1232" s="53" t="n"/>
      <c r="E1232" s="53">
        <f>IF(UPPER($J1232)="NO","",$M1232)</f>
        <v/>
      </c>
      <c r="F1232" s="53" t="n"/>
      <c r="G1232" s="53" t="n"/>
      <c r="H1232" s="53" t="n"/>
      <c r="I1232" s="53" t="n"/>
      <c r="J1232" s="53" t="n"/>
      <c r="K1232" s="53" t="n"/>
      <c r="L1232" s="53" t="n"/>
      <c r="M1232" s="53" t="n"/>
      <c r="N1232" s="53">
        <f>IF(AND(UPPER($M1232)="VIP",UPPER($J1232)&lt;&gt;"NO",$F1232&lt;&gt;""),"SI","NO")</f>
        <v/>
      </c>
      <c r="O1232" s="53">
        <f>IF(UPPER($J1232)="SI","🟢",IF(UPPER($J1232)="NO","🔴","🟡"))</f>
        <v/>
      </c>
      <c r="P1232" s="53" t="n"/>
    </row>
    <row r="1233">
      <c r="A1233" s="53">
        <f>IF(COUNTA(C1233:K1233)=0,"",ROW()-1)</f>
        <v/>
      </c>
      <c r="B1233" s="53">
        <f>IF($F1233&lt;&gt;"",$A1233,"")</f>
        <v/>
      </c>
      <c r="C1233" s="53" t="n"/>
      <c r="D1233" s="53" t="n"/>
      <c r="E1233" s="53">
        <f>IF(UPPER($J1233)="NO","",$M1233)</f>
        <v/>
      </c>
      <c r="F1233" s="53" t="n"/>
      <c r="G1233" s="53" t="n"/>
      <c r="H1233" s="53" t="n"/>
      <c r="I1233" s="53" t="n"/>
      <c r="J1233" s="53" t="n"/>
      <c r="K1233" s="53" t="n"/>
      <c r="L1233" s="53" t="n"/>
      <c r="M1233" s="53" t="n"/>
      <c r="N1233" s="53">
        <f>IF(AND(UPPER($M1233)="VIP",UPPER($J1233)&lt;&gt;"NO",$F1233&lt;&gt;""),"SI","NO")</f>
        <v/>
      </c>
      <c r="O1233" s="53">
        <f>IF(UPPER($J1233)="SI","🟢",IF(UPPER($J1233)="NO","🔴","🟡"))</f>
        <v/>
      </c>
      <c r="P1233" s="53" t="n"/>
    </row>
    <row r="1234">
      <c r="A1234" s="53">
        <f>IF(COUNTA(C1234:K1234)=0,"",ROW()-1)</f>
        <v/>
      </c>
      <c r="B1234" s="53">
        <f>IF($F1234&lt;&gt;"",$A1234,"")</f>
        <v/>
      </c>
      <c r="C1234" s="53" t="n"/>
      <c r="D1234" s="53" t="n"/>
      <c r="E1234" s="53">
        <f>IF(UPPER($J1234)="NO","",$M1234)</f>
        <v/>
      </c>
      <c r="F1234" s="53" t="n"/>
      <c r="G1234" s="53" t="n"/>
      <c r="H1234" s="53" t="n"/>
      <c r="I1234" s="53" t="n"/>
      <c r="J1234" s="53" t="n"/>
      <c r="K1234" s="53" t="n"/>
      <c r="L1234" s="53" t="n"/>
      <c r="M1234" s="53" t="n"/>
      <c r="N1234" s="53">
        <f>IF(AND(UPPER($M1234)="VIP",UPPER($J1234)&lt;&gt;"NO",$F1234&lt;&gt;""),"SI","NO")</f>
        <v/>
      </c>
      <c r="O1234" s="53">
        <f>IF(UPPER($J1234)="SI","🟢",IF(UPPER($J1234)="NO","🔴","🟡"))</f>
        <v/>
      </c>
      <c r="P1234" s="53" t="n"/>
    </row>
    <row r="1235">
      <c r="A1235" s="53">
        <f>IF(COUNTA(C1235:K1235)=0,"",ROW()-1)</f>
        <v/>
      </c>
      <c r="B1235" s="53">
        <f>IF($F1235&lt;&gt;"",$A1235,"")</f>
        <v/>
      </c>
      <c r="C1235" s="53" t="n"/>
      <c r="D1235" s="53" t="n"/>
      <c r="E1235" s="53">
        <f>IF(UPPER($J1235)="NO","",$M1235)</f>
        <v/>
      </c>
      <c r="F1235" s="53" t="n"/>
      <c r="G1235" s="53" t="n"/>
      <c r="H1235" s="53" t="n"/>
      <c r="I1235" s="53" t="n"/>
      <c r="J1235" s="53" t="n"/>
      <c r="K1235" s="53" t="n"/>
      <c r="L1235" s="53" t="n"/>
      <c r="M1235" s="53" t="n"/>
      <c r="N1235" s="53">
        <f>IF(AND(UPPER($M1235)="VIP",UPPER($J1235)&lt;&gt;"NO",$F1235&lt;&gt;""),"SI","NO")</f>
        <v/>
      </c>
      <c r="O1235" s="53">
        <f>IF(UPPER($J1235)="SI","🟢",IF(UPPER($J1235)="NO","🔴","🟡"))</f>
        <v/>
      </c>
      <c r="P1235" s="53" t="n"/>
    </row>
    <row r="1236">
      <c r="A1236" s="53">
        <f>IF(COUNTA(C1236:K1236)=0,"",ROW()-1)</f>
        <v/>
      </c>
      <c r="B1236" s="53">
        <f>IF($F1236&lt;&gt;"",$A1236,"")</f>
        <v/>
      </c>
      <c r="C1236" s="53" t="n"/>
      <c r="D1236" s="53" t="n"/>
      <c r="E1236" s="53">
        <f>IF(UPPER($J1236)="NO","",$M1236)</f>
        <v/>
      </c>
      <c r="F1236" s="53" t="n"/>
      <c r="G1236" s="53" t="n"/>
      <c r="H1236" s="53" t="n"/>
      <c r="I1236" s="53" t="n"/>
      <c r="J1236" s="53" t="n"/>
      <c r="K1236" s="53" t="n"/>
      <c r="L1236" s="53" t="n"/>
      <c r="M1236" s="53" t="n"/>
      <c r="N1236" s="53">
        <f>IF(AND(UPPER($M1236)="VIP",UPPER($J1236)&lt;&gt;"NO",$F1236&lt;&gt;""),"SI","NO")</f>
        <v/>
      </c>
      <c r="O1236" s="53">
        <f>IF(UPPER($J1236)="SI","🟢",IF(UPPER($J1236)="NO","🔴","🟡"))</f>
        <v/>
      </c>
      <c r="P1236" s="53" t="n"/>
    </row>
    <row r="1237">
      <c r="A1237" s="53">
        <f>IF(COUNTA(C1237:K1237)=0,"",ROW()-1)</f>
        <v/>
      </c>
      <c r="B1237" s="53">
        <f>IF($F1237&lt;&gt;"",$A1237,"")</f>
        <v/>
      </c>
      <c r="C1237" s="53" t="n"/>
      <c r="D1237" s="53" t="n"/>
      <c r="E1237" s="53">
        <f>IF(UPPER($J1237)="NO","",$M1237)</f>
        <v/>
      </c>
      <c r="F1237" s="53" t="n"/>
      <c r="G1237" s="53" t="n"/>
      <c r="H1237" s="53" t="n"/>
      <c r="I1237" s="53" t="n"/>
      <c r="J1237" s="53" t="n"/>
      <c r="K1237" s="53" t="n"/>
      <c r="L1237" s="53" t="n"/>
      <c r="M1237" s="53" t="n"/>
      <c r="N1237" s="53">
        <f>IF(AND(UPPER($M1237)="VIP",UPPER($J1237)&lt;&gt;"NO",$F1237&lt;&gt;""),"SI","NO")</f>
        <v/>
      </c>
      <c r="O1237" s="53">
        <f>IF(UPPER($J1237)="SI","🟢",IF(UPPER($J1237)="NO","🔴","🟡"))</f>
        <v/>
      </c>
      <c r="P1237" s="53" t="n"/>
    </row>
    <row r="1238">
      <c r="A1238" s="53">
        <f>IF(COUNTA(C1238:K1238)=0,"",ROW()-1)</f>
        <v/>
      </c>
      <c r="B1238" s="53">
        <f>IF($F1238&lt;&gt;"",$A1238,"")</f>
        <v/>
      </c>
      <c r="C1238" s="53" t="n"/>
      <c r="D1238" s="53" t="n"/>
      <c r="E1238" s="53">
        <f>IF(UPPER($J1238)="NO","",$M1238)</f>
        <v/>
      </c>
      <c r="F1238" s="53" t="n"/>
      <c r="G1238" s="53" t="n"/>
      <c r="H1238" s="53" t="n"/>
      <c r="I1238" s="53" t="n"/>
      <c r="J1238" s="53" t="n"/>
      <c r="K1238" s="53" t="n"/>
      <c r="L1238" s="53" t="n"/>
      <c r="M1238" s="53" t="n"/>
      <c r="N1238" s="53">
        <f>IF(AND(UPPER($M1238)="VIP",UPPER($J1238)&lt;&gt;"NO",$F1238&lt;&gt;""),"SI","NO")</f>
        <v/>
      </c>
      <c r="O1238" s="53">
        <f>IF(UPPER($J1238)="SI","🟢",IF(UPPER($J1238)="NO","🔴","🟡"))</f>
        <v/>
      </c>
      <c r="P1238" s="53" t="n"/>
    </row>
    <row r="1239">
      <c r="A1239" s="53">
        <f>IF(COUNTA(C1239:K1239)=0,"",ROW()-1)</f>
        <v/>
      </c>
      <c r="B1239" s="53">
        <f>IF($F1239&lt;&gt;"",$A1239,"")</f>
        <v/>
      </c>
      <c r="C1239" s="53" t="n"/>
      <c r="D1239" s="53" t="n"/>
      <c r="E1239" s="53">
        <f>IF(UPPER($J1239)="NO","",$M1239)</f>
        <v/>
      </c>
      <c r="F1239" s="53" t="n"/>
      <c r="G1239" s="53" t="n"/>
      <c r="H1239" s="53" t="n"/>
      <c r="I1239" s="53" t="n"/>
      <c r="J1239" s="53" t="n"/>
      <c r="K1239" s="53" t="n"/>
      <c r="L1239" s="53" t="n"/>
      <c r="M1239" s="53" t="n"/>
      <c r="N1239" s="53">
        <f>IF(AND(UPPER($M1239)="VIP",UPPER($J1239)&lt;&gt;"NO",$F1239&lt;&gt;""),"SI","NO")</f>
        <v/>
      </c>
      <c r="O1239" s="53">
        <f>IF(UPPER($J1239)="SI","🟢",IF(UPPER($J1239)="NO","🔴","🟡"))</f>
        <v/>
      </c>
      <c r="P1239" s="53" t="n"/>
    </row>
    <row r="1240">
      <c r="A1240" s="53">
        <f>IF(COUNTA(C1240:K1240)=0,"",ROW()-1)</f>
        <v/>
      </c>
      <c r="B1240" s="53">
        <f>IF($F1240&lt;&gt;"",$A1240,"")</f>
        <v/>
      </c>
      <c r="C1240" s="53" t="n"/>
      <c r="D1240" s="53" t="n"/>
      <c r="E1240" s="53">
        <f>IF(UPPER($J1240)="NO","",$M1240)</f>
        <v/>
      </c>
      <c r="F1240" s="53" t="n"/>
      <c r="G1240" s="53" t="n"/>
      <c r="H1240" s="53" t="n"/>
      <c r="I1240" s="53" t="n"/>
      <c r="J1240" s="53" t="n"/>
      <c r="K1240" s="53" t="n"/>
      <c r="L1240" s="53" t="n"/>
      <c r="M1240" s="53" t="n"/>
      <c r="N1240" s="53">
        <f>IF(AND(UPPER($M1240)="VIP",UPPER($J1240)&lt;&gt;"NO",$F1240&lt;&gt;""),"SI","NO")</f>
        <v/>
      </c>
      <c r="O1240" s="53">
        <f>IF(UPPER($J1240)="SI","🟢",IF(UPPER($J1240)="NO","🔴","🟡"))</f>
        <v/>
      </c>
      <c r="P1240" s="53" t="n"/>
    </row>
    <row r="1241">
      <c r="A1241" s="53">
        <f>IF(COUNTA(C1241:K1241)=0,"",ROW()-1)</f>
        <v/>
      </c>
      <c r="B1241" s="53">
        <f>IF($F1241&lt;&gt;"",$A1241,"")</f>
        <v/>
      </c>
      <c r="C1241" s="53" t="n"/>
      <c r="D1241" s="53" t="n"/>
      <c r="E1241" s="53">
        <f>IF(UPPER($J1241)="NO","",$M1241)</f>
        <v/>
      </c>
      <c r="F1241" s="53" t="n"/>
      <c r="G1241" s="53" t="n"/>
      <c r="H1241" s="53" t="n"/>
      <c r="I1241" s="53" t="n"/>
      <c r="J1241" s="53" t="n"/>
      <c r="K1241" s="53" t="n"/>
      <c r="L1241" s="53" t="n"/>
      <c r="M1241" s="53" t="n"/>
      <c r="N1241" s="53">
        <f>IF(AND(UPPER($M1241)="VIP",UPPER($J1241)&lt;&gt;"NO",$F1241&lt;&gt;""),"SI","NO")</f>
        <v/>
      </c>
      <c r="O1241" s="53">
        <f>IF(UPPER($J1241)="SI","🟢",IF(UPPER($J1241)="NO","🔴","🟡"))</f>
        <v/>
      </c>
      <c r="P1241" s="53" t="n"/>
    </row>
    <row r="1242">
      <c r="A1242" s="53">
        <f>IF(COUNTA(C1242:K1242)=0,"",ROW()-1)</f>
        <v/>
      </c>
      <c r="B1242" s="53">
        <f>IF($F1242&lt;&gt;"",$A1242,"")</f>
        <v/>
      </c>
      <c r="C1242" s="53" t="n"/>
      <c r="D1242" s="53" t="n"/>
      <c r="E1242" s="53">
        <f>IF(UPPER($J1242)="NO","",$M1242)</f>
        <v/>
      </c>
      <c r="F1242" s="53" t="n"/>
      <c r="G1242" s="53" t="n"/>
      <c r="H1242" s="53" t="n"/>
      <c r="I1242" s="53" t="n"/>
      <c r="J1242" s="53" t="n"/>
      <c r="K1242" s="53" t="n"/>
      <c r="L1242" s="53" t="n"/>
      <c r="M1242" s="53" t="n"/>
      <c r="N1242" s="53">
        <f>IF(AND(UPPER($M1242)="VIP",UPPER($J1242)&lt;&gt;"NO",$F1242&lt;&gt;""),"SI","NO")</f>
        <v/>
      </c>
      <c r="O1242" s="53">
        <f>IF(UPPER($J1242)="SI","🟢",IF(UPPER($J1242)="NO","🔴","🟡"))</f>
        <v/>
      </c>
      <c r="P1242" s="53" t="n"/>
    </row>
    <row r="1243">
      <c r="A1243" s="53">
        <f>IF(COUNTA(C1243:K1243)=0,"",ROW()-1)</f>
        <v/>
      </c>
      <c r="B1243" s="53">
        <f>IF($F1243&lt;&gt;"",$A1243,"")</f>
        <v/>
      </c>
      <c r="C1243" s="53" t="n"/>
      <c r="D1243" s="53" t="n"/>
      <c r="E1243" s="53">
        <f>IF(UPPER($J1243)="NO","",$M1243)</f>
        <v/>
      </c>
      <c r="F1243" s="53" t="n"/>
      <c r="G1243" s="53" t="n"/>
      <c r="H1243" s="53" t="n"/>
      <c r="I1243" s="53" t="n"/>
      <c r="J1243" s="53" t="n"/>
      <c r="K1243" s="53" t="n"/>
      <c r="L1243" s="53" t="n"/>
      <c r="M1243" s="53" t="n"/>
      <c r="N1243" s="53">
        <f>IF(AND(UPPER($M1243)="VIP",UPPER($J1243)&lt;&gt;"NO",$F1243&lt;&gt;""),"SI","NO")</f>
        <v/>
      </c>
      <c r="O1243" s="53">
        <f>IF(UPPER($J1243)="SI","🟢",IF(UPPER($J1243)="NO","🔴","🟡"))</f>
        <v/>
      </c>
      <c r="P1243" s="53" t="n"/>
    </row>
    <row r="1244">
      <c r="A1244" s="53">
        <f>IF(COUNTA(C1244:K1244)=0,"",ROW()-1)</f>
        <v/>
      </c>
      <c r="B1244" s="53">
        <f>IF($F1244&lt;&gt;"",$A1244,"")</f>
        <v/>
      </c>
      <c r="C1244" s="53" t="n"/>
      <c r="D1244" s="53" t="n"/>
      <c r="E1244" s="53">
        <f>IF(UPPER($J1244)="NO","",$M1244)</f>
        <v/>
      </c>
      <c r="F1244" s="53" t="n"/>
      <c r="G1244" s="53" t="n"/>
      <c r="H1244" s="53" t="n"/>
      <c r="I1244" s="53" t="n"/>
      <c r="J1244" s="53" t="n"/>
      <c r="K1244" s="53" t="n"/>
      <c r="L1244" s="53" t="n"/>
      <c r="M1244" s="53" t="n"/>
      <c r="N1244" s="53">
        <f>IF(AND(UPPER($M1244)="VIP",UPPER($J1244)&lt;&gt;"NO",$F1244&lt;&gt;""),"SI","NO")</f>
        <v/>
      </c>
      <c r="O1244" s="53">
        <f>IF(UPPER($J1244)="SI","🟢",IF(UPPER($J1244)="NO","🔴","🟡"))</f>
        <v/>
      </c>
      <c r="P1244" s="53" t="n"/>
    </row>
    <row r="1245">
      <c r="A1245" s="53">
        <f>IF(COUNTA(C1245:K1245)=0,"",ROW()-1)</f>
        <v/>
      </c>
      <c r="B1245" s="53">
        <f>IF($F1245&lt;&gt;"",$A1245,"")</f>
        <v/>
      </c>
      <c r="C1245" s="53" t="n"/>
      <c r="D1245" s="53" t="n"/>
      <c r="E1245" s="53">
        <f>IF(UPPER($J1245)="NO","",$M1245)</f>
        <v/>
      </c>
      <c r="F1245" s="53" t="n"/>
      <c r="G1245" s="53" t="n"/>
      <c r="H1245" s="53" t="n"/>
      <c r="I1245" s="53" t="n"/>
      <c r="J1245" s="53" t="n"/>
      <c r="K1245" s="53" t="n"/>
      <c r="L1245" s="53" t="n"/>
      <c r="M1245" s="53" t="n"/>
      <c r="N1245" s="53">
        <f>IF(AND(UPPER($M1245)="VIP",UPPER($J1245)&lt;&gt;"NO",$F1245&lt;&gt;""),"SI","NO")</f>
        <v/>
      </c>
      <c r="O1245" s="53">
        <f>IF(UPPER($J1245)="SI","🟢",IF(UPPER($J1245)="NO","🔴","🟡"))</f>
        <v/>
      </c>
      <c r="P1245" s="53" t="n"/>
    </row>
    <row r="1246">
      <c r="A1246" s="53">
        <f>IF(COUNTA(C1246:K1246)=0,"",ROW()-1)</f>
        <v/>
      </c>
      <c r="B1246" s="53">
        <f>IF($F1246&lt;&gt;"",$A1246,"")</f>
        <v/>
      </c>
      <c r="C1246" s="53" t="n"/>
      <c r="D1246" s="53" t="n"/>
      <c r="E1246" s="53">
        <f>IF(UPPER($J1246)="NO","",$M1246)</f>
        <v/>
      </c>
      <c r="F1246" s="53" t="n"/>
      <c r="G1246" s="53" t="n"/>
      <c r="H1246" s="53" t="n"/>
      <c r="I1246" s="53" t="n"/>
      <c r="J1246" s="53" t="n"/>
      <c r="K1246" s="53" t="n"/>
      <c r="L1246" s="53" t="n"/>
      <c r="M1246" s="53" t="n"/>
      <c r="N1246" s="53">
        <f>IF(AND(UPPER($M1246)="VIP",UPPER($J1246)&lt;&gt;"NO",$F1246&lt;&gt;""),"SI","NO")</f>
        <v/>
      </c>
      <c r="O1246" s="53">
        <f>IF(UPPER($J1246)="SI","🟢",IF(UPPER($J1246)="NO","🔴","🟡"))</f>
        <v/>
      </c>
      <c r="P1246" s="53" t="n"/>
    </row>
    <row r="1247">
      <c r="A1247" s="53">
        <f>IF(COUNTA(C1247:K1247)=0,"",ROW()-1)</f>
        <v/>
      </c>
      <c r="B1247" s="53">
        <f>IF($F1247&lt;&gt;"",$A1247,"")</f>
        <v/>
      </c>
      <c r="C1247" s="53" t="n"/>
      <c r="D1247" s="53" t="n"/>
      <c r="E1247" s="53">
        <f>IF(UPPER($J1247)="NO","",$M1247)</f>
        <v/>
      </c>
      <c r="F1247" s="53" t="n"/>
      <c r="G1247" s="53" t="n"/>
      <c r="H1247" s="53" t="n"/>
      <c r="I1247" s="53" t="n"/>
      <c r="J1247" s="53" t="n"/>
      <c r="K1247" s="53" t="n"/>
      <c r="L1247" s="53" t="n"/>
      <c r="M1247" s="53" t="n"/>
      <c r="N1247" s="53">
        <f>IF(AND(UPPER($M1247)="VIP",UPPER($J1247)&lt;&gt;"NO",$F1247&lt;&gt;""),"SI","NO")</f>
        <v/>
      </c>
      <c r="O1247" s="53">
        <f>IF(UPPER($J1247)="SI","🟢",IF(UPPER($J1247)="NO","🔴","🟡"))</f>
        <v/>
      </c>
      <c r="P1247" s="53" t="n"/>
    </row>
    <row r="1248">
      <c r="A1248" s="53">
        <f>IF(COUNTA(C1248:K1248)=0,"",ROW()-1)</f>
        <v/>
      </c>
      <c r="B1248" s="53">
        <f>IF($F1248&lt;&gt;"",$A1248,"")</f>
        <v/>
      </c>
      <c r="C1248" s="53" t="n"/>
      <c r="D1248" s="53" t="n"/>
      <c r="E1248" s="53">
        <f>IF(UPPER($J1248)="NO","",$M1248)</f>
        <v/>
      </c>
      <c r="F1248" s="53" t="n"/>
      <c r="G1248" s="53" t="n"/>
      <c r="H1248" s="53" t="n"/>
      <c r="I1248" s="53" t="n"/>
      <c r="J1248" s="53" t="n"/>
      <c r="K1248" s="53" t="n"/>
      <c r="L1248" s="53" t="n"/>
      <c r="M1248" s="53" t="n"/>
      <c r="N1248" s="53">
        <f>IF(AND(UPPER($M1248)="VIP",UPPER($J1248)&lt;&gt;"NO",$F1248&lt;&gt;""),"SI","NO")</f>
        <v/>
      </c>
      <c r="O1248" s="53">
        <f>IF(UPPER($J1248)="SI","🟢",IF(UPPER($J1248)="NO","🔴","🟡"))</f>
        <v/>
      </c>
      <c r="P1248" s="53" t="n"/>
    </row>
    <row r="1249">
      <c r="A1249" s="53">
        <f>IF(COUNTA(C1249:K1249)=0,"",ROW()-1)</f>
        <v/>
      </c>
      <c r="B1249" s="53">
        <f>IF($F1249&lt;&gt;"",$A1249,"")</f>
        <v/>
      </c>
      <c r="C1249" s="53" t="n"/>
      <c r="D1249" s="53" t="n"/>
      <c r="E1249" s="53">
        <f>IF(UPPER($J1249)="NO","",$M1249)</f>
        <v/>
      </c>
      <c r="F1249" s="53" t="n"/>
      <c r="G1249" s="53" t="n"/>
      <c r="H1249" s="53" t="n"/>
      <c r="I1249" s="53" t="n"/>
      <c r="J1249" s="53" t="n"/>
      <c r="K1249" s="53" t="n"/>
      <c r="L1249" s="53" t="n"/>
      <c r="M1249" s="53" t="n"/>
      <c r="N1249" s="53">
        <f>IF(AND(UPPER($M1249)="VIP",UPPER($J1249)&lt;&gt;"NO",$F1249&lt;&gt;""),"SI","NO")</f>
        <v/>
      </c>
      <c r="O1249" s="53">
        <f>IF(UPPER($J1249)="SI","🟢",IF(UPPER($J1249)="NO","🔴","🟡"))</f>
        <v/>
      </c>
      <c r="P1249" s="53" t="n"/>
    </row>
    <row r="1250">
      <c r="A1250" s="53">
        <f>IF(COUNTA(C1250:K1250)=0,"",ROW()-1)</f>
        <v/>
      </c>
      <c r="B1250" s="53">
        <f>IF($F1250&lt;&gt;"",$A1250,"")</f>
        <v/>
      </c>
      <c r="C1250" s="53" t="n"/>
      <c r="D1250" s="53" t="n"/>
      <c r="E1250" s="53">
        <f>IF(UPPER($J1250)="NO","",$M1250)</f>
        <v/>
      </c>
      <c r="F1250" s="53" t="n"/>
      <c r="G1250" s="53" t="n"/>
      <c r="H1250" s="53" t="n"/>
      <c r="I1250" s="53" t="n"/>
      <c r="J1250" s="53" t="n"/>
      <c r="K1250" s="53" t="n"/>
      <c r="L1250" s="53" t="n"/>
      <c r="M1250" s="53" t="n"/>
      <c r="N1250" s="53">
        <f>IF(AND(UPPER($M1250)="VIP",UPPER($J1250)&lt;&gt;"NO",$F1250&lt;&gt;""),"SI","NO")</f>
        <v/>
      </c>
      <c r="O1250" s="53">
        <f>IF(UPPER($J1250)="SI","🟢",IF(UPPER($J1250)="NO","🔴","🟡"))</f>
        <v/>
      </c>
      <c r="P1250" s="53" t="n"/>
    </row>
  </sheetData>
  <conditionalFormatting sqref="J2:J719">
    <cfRule type="expression" priority="2" dxfId="7">
      <formula>$J2="SI"</formula>
    </cfRule>
    <cfRule type="expression" priority="3" dxfId="6">
      <formula>$J2="NO"</formula>
    </cfRule>
    <cfRule type="expression" priority="4" dxfId="3">
      <formula>OR($J2="PENDIENTE",$J2="")</formula>
    </cfRule>
    <cfRule type="expression" priority="5" dxfId="7">
      <formula>$J2="SI"</formula>
    </cfRule>
    <cfRule type="expression" priority="6" dxfId="6">
      <formula>$J2="NO"</formula>
    </cfRule>
    <cfRule type="cellIs" priority="7" operator="equal" dxfId="5">
      <formula>"SI"</formula>
    </cfRule>
    <cfRule type="cellIs" priority="8" operator="equal" dxfId="4">
      <formula>"NO"</formula>
    </cfRule>
    <cfRule type="cellIs" priority="9" operator="equal" dxfId="3">
      <formula>"PENDIENTE"</formula>
    </cfRule>
  </conditionalFormatting>
  <conditionalFormatting sqref="J2:J1200">
    <cfRule type="expression" priority="10" dxfId="2">
      <formula>UPPER($J2)="SI"</formula>
    </cfRule>
    <cfRule type="expression" priority="11" dxfId="1">
      <formula>UPPER($J2)="NO"</formula>
    </cfRule>
    <cfRule type="expression" priority="12" dxfId="0">
      <formula>OR(UPPER($J2)="PENDIENTE",$J2="")</formula>
    </cfRule>
  </conditionalFormatting>
  <dataValidations count="4">
    <dataValidation sqref="I264 I305 K459 K472:K507" showDropDown="0" showInputMessage="1" showErrorMessage="0" allowBlank="0" promptTitle="Asistencia" prompt="Seleccione SI, NO o Pendiente." type="list">
      <formula1>"SI,NO,Pendiente,"</formula1>
      <formula2>0</formula2>
    </dataValidation>
    <dataValidation sqref="J2:J1013" showDropDown="0" showInputMessage="0" showErrorMessage="0" allowBlank="0" type="list">
      <formula1>"SI,NO,PENDIENTE"</formula1>
      <formula2>0</formula2>
    </dataValidation>
    <dataValidation sqref="J2:J1200" showDropDown="0" showInputMessage="0" showErrorMessage="0" allowBlank="0" type="list">
      <formula1>"SI,NO,PENDIENTE"</formula1>
    </dataValidation>
    <dataValidation sqref="J2:J1200" showDropDown="0" showInputMessage="0" showErrorMessage="0" allowBlank="1" type="list">
      <formula1>"SI,NO,PENDIENTE"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80"/>
  <sheetViews>
    <sheetView showGridLines="0" workbookViewId="0">
      <selection activeCell="A1" sqref="A1"/>
    </sheetView>
  </sheetViews>
  <sheetFormatPr baseColWidth="10" defaultColWidth="8.73046875" defaultRowHeight="14.25"/>
  <cols>
    <col width="24" customWidth="1" style="6" min="1" max="1"/>
    <col width="12" customWidth="1" style="6" min="2" max="2"/>
    <col width="20" customWidth="1" style="6" min="3" max="3"/>
    <col width="3" customWidth="1" style="6" min="4" max="4"/>
    <col width="16" customWidth="1" style="6" min="5" max="5"/>
    <col width="12" customWidth="1" style="6" min="6" max="8"/>
    <col width="14" customWidth="1" min="9" max="10"/>
    <col width="12" customWidth="1" style="6" min="11" max="11"/>
    <col width="24" customWidth="1" min="12" max="12"/>
    <col width="14" customWidth="1" min="13" max="13"/>
  </cols>
  <sheetData>
    <row r="1" ht="18" customHeight="1">
      <c r="A1" s="51" t="inlineStr">
        <is>
          <t>CONTROL ASISTENCIA - GENERAL / VIP / 3 TRIBUNAS</t>
        </is>
      </c>
      <c r="B1" s="53" t="n"/>
      <c r="C1" s="53" t="n"/>
      <c r="D1" s="53" t="n"/>
      <c r="E1" s="53" t="n"/>
      <c r="F1" s="53" t="n"/>
      <c r="G1" s="53" t="n"/>
      <c r="H1" s="53" t="n"/>
      <c r="I1" s="53" t="n"/>
      <c r="J1" s="53" t="n"/>
      <c r="K1" s="53" t="n"/>
      <c r="L1" s="63" t="inlineStr">
        <is>
          <t>RESUMEN DISTRIBUCIÓN VIP</t>
        </is>
      </c>
      <c r="M1" s="53" t="n"/>
    </row>
    <row r="2" ht="18" customHeight="1">
      <c r="A2" s="53" t="n"/>
      <c r="B2" s="53" t="n"/>
      <c r="C2" s="53" t="n"/>
      <c r="D2" s="53" t="n"/>
      <c r="E2" s="53" t="n"/>
      <c r="F2" s="53" t="n"/>
      <c r="G2" s="53" t="n"/>
      <c r="H2" s="53" t="n"/>
      <c r="I2" s="53" t="n"/>
      <c r="J2" s="53" t="n"/>
      <c r="K2" s="53" t="n"/>
      <c r="L2" s="56" t="inlineStr">
        <is>
          <t>VIP a distribuir</t>
        </is>
      </c>
      <c r="M2" s="53" t="n">
        <v>239</v>
      </c>
    </row>
    <row r="3" ht="18" customHeight="1">
      <c r="A3" s="49" t="inlineStr">
        <is>
          <t>Indicador</t>
        </is>
      </c>
      <c r="B3" s="49" t="inlineStr">
        <is>
          <t>Cantidad</t>
        </is>
      </c>
      <c r="C3" s="49" t="inlineStr">
        <is>
          <t>Referencia</t>
        </is>
      </c>
      <c r="D3" s="50" t="n"/>
      <c r="E3" s="49" t="inlineStr">
        <is>
          <t>TRIBUNA</t>
        </is>
      </c>
      <c r="F3" s="49" t="inlineStr">
        <is>
          <t>TOTAL BASE</t>
        </is>
      </c>
      <c r="G3" s="49" t="inlineStr">
        <is>
          <t>SI</t>
        </is>
      </c>
      <c r="H3" s="49" t="inlineStr">
        <is>
          <t>NO</t>
        </is>
      </c>
      <c r="I3" s="49" t="inlineStr">
        <is>
          <t>PENDIENTE</t>
        </is>
      </c>
      <c r="J3" s="49" t="inlineStr">
        <is>
          <t>DISTRIBUYE</t>
        </is>
      </c>
      <c r="K3" s="53" t="n"/>
      <c r="L3" s="56" t="inlineStr">
        <is>
          <t>Capacidad VIP</t>
        </is>
      </c>
      <c r="M3" s="53" t="n">
        <v>155</v>
      </c>
    </row>
    <row r="4" ht="18" customHeight="1">
      <c r="A4" s="20" t="inlineStr">
        <is>
          <t>Total invitados</t>
        </is>
      </c>
      <c r="B4" s="21">
        <f>COUNTA(MAESTRO!$F$2:$F$1200)</f>
        <v/>
      </c>
      <c r="C4" s="20" t="inlineStr">
        <is>
          <t>NOMBRE COMPLETO</t>
        </is>
      </c>
      <c r="D4" s="53" t="n"/>
      <c r="E4" s="42" t="inlineStr">
        <is>
          <t>VIP</t>
        </is>
      </c>
      <c r="F4" s="43">
        <f>COUNTIFS(MAESTRO!$F$2:$F$1200,"&lt;&gt;",MAESTRO!$M$2:$M$1200,E4)</f>
        <v/>
      </c>
      <c r="G4" s="43">
        <f>COUNTIFS(MAESTRO!$F$2:$F$1200,"&lt;&gt;",MAESTRO!$M$2:$M$1200,E4,MAESTRO!$J$2:$J$1200,"SI")</f>
        <v/>
      </c>
      <c r="H4" s="43">
        <f>COUNTIFS(MAESTRO!$F$2:$F$1200,"&lt;&gt;",MAESTRO!$M$2:$M$1200,E4,MAESTRO!$J$2:$J$1200,"NO")</f>
        <v/>
      </c>
      <c r="I4" s="43">
        <f>F4-G4-H4</f>
        <v/>
      </c>
      <c r="J4" s="43">
        <f>COUNTIFS(MAESTRO!$F$2:$F$1200,"&lt;&gt;",MAESTRO!$E$2:$E$1200,E4,MAESTRO!$N$2:$N$1200,"SI")</f>
        <v/>
      </c>
      <c r="K4" s="53" t="n"/>
      <c r="L4" s="56" t="inlineStr">
        <is>
          <t>Asignados</t>
        </is>
      </c>
      <c r="M4" s="53" t="n">
        <v>155</v>
      </c>
    </row>
    <row r="5" ht="18" customHeight="1">
      <c r="A5" s="20" t="inlineStr">
        <is>
          <t>Confirmados SI</t>
        </is>
      </c>
      <c r="B5" s="21">
        <f>COUNTIFS(MAESTRO!$F$2:$F$1200,"&lt;&gt;",MAESTRO!$J$2:$J$1200,"SI")</f>
        <v/>
      </c>
      <c r="C5" s="20" t="inlineStr">
        <is>
          <t>AST.</t>
        </is>
      </c>
      <c r="D5" s="53" t="n"/>
      <c r="E5" s="20" t="inlineStr">
        <is>
          <t>LATERAL VIP</t>
        </is>
      </c>
      <c r="F5" s="21">
        <f>COUNTIFS(MAESTRO!$F$2:$F$1200,"&lt;&gt;",MAESTRO!$M$2:$M$1200,E5)</f>
        <v/>
      </c>
      <c r="G5" s="21">
        <f>COUNTIFS(MAESTRO!$F$2:$F$1200,"&lt;&gt;",MAESTRO!$M$2:$M$1200,E5,MAESTRO!$J$2:$J$1200,"SI")</f>
        <v/>
      </c>
      <c r="H5" s="21">
        <f>COUNTIFS(MAESTRO!$F$2:$F$1200,"&lt;&gt;",MAESTRO!$M$2:$M$1200,E5,MAESTRO!$J$2:$J$1200,"NO")</f>
        <v/>
      </c>
      <c r="I5" s="21">
        <f>F5-G5-H5</f>
        <v/>
      </c>
      <c r="J5" s="21">
        <f>COUNTIFS(MAESTRO!$F$2:$F$1200,"&lt;&gt;",MAESTRO!$E$2:$E$1200,E5,MAESTRO!$N$2:$N$1200,"SI")</f>
        <v/>
      </c>
      <c r="K5" s="53" t="n"/>
      <c r="L5" s="56" t="inlineStr">
        <is>
          <t>Pendiente</t>
        </is>
      </c>
      <c r="M5" s="53" t="n">
        <v>84</v>
      </c>
    </row>
    <row r="6" ht="18" customHeight="1">
      <c r="A6" s="20" t="inlineStr">
        <is>
          <t>No asisten</t>
        </is>
      </c>
      <c r="B6" s="21">
        <f>COUNTIFS(MAESTRO!$F$2:$F$1200,"&lt;&gt;",MAESTRO!$J$2:$J$1200,"NO")</f>
        <v/>
      </c>
      <c r="C6" s="20" t="inlineStr">
        <is>
          <t>AST.</t>
        </is>
      </c>
      <c r="D6" s="53" t="n"/>
      <c r="E6" s="42" t="inlineStr">
        <is>
          <t>LATERAL</t>
        </is>
      </c>
      <c r="F6" s="43">
        <f>COUNTIFS(MAESTRO!$F$2:$F$1200,"&lt;&gt;",MAESTRO!$M$2:$M$1200,E6)</f>
        <v/>
      </c>
      <c r="G6" s="43">
        <f>COUNTIFS(MAESTRO!$F$2:$F$1200,"&lt;&gt;",MAESTRO!$M$2:$M$1200,E6,MAESTRO!$J$2:$J$1200,"SI")</f>
        <v/>
      </c>
      <c r="H6" s="43">
        <f>COUNTIFS(MAESTRO!$F$2:$F$1200,"&lt;&gt;",MAESTRO!$M$2:$M$1200,E6,MAESTRO!$J$2:$J$1200,"NO")</f>
        <v/>
      </c>
      <c r="I6" s="43">
        <f>F6-G6-H6</f>
        <v/>
      </c>
      <c r="J6" s="43">
        <f>COUNTIFS(MAESTRO!$F$2:$F$1200,"&lt;&gt;",MAESTRO!$E$2:$E$1200,E6,MAESTRO!$N$2:$N$1200,"SI")</f>
        <v/>
      </c>
      <c r="K6" s="53" t="n"/>
      <c r="L6" s="53" t="n"/>
      <c r="M6" s="53" t="n"/>
    </row>
    <row r="7" ht="18" customHeight="1">
      <c r="A7" s="20" t="inlineStr">
        <is>
          <t>Pendientes</t>
        </is>
      </c>
      <c r="B7" s="21">
        <f>B4-B5-B6</f>
        <v/>
      </c>
      <c r="C7" s="20" t="inlineStr">
        <is>
          <t>AST.</t>
        </is>
      </c>
      <c r="D7" s="53" t="n"/>
      <c r="E7" s="53" t="n"/>
      <c r="F7" s="53" t="n"/>
      <c r="G7" s="53" t="n"/>
      <c r="H7" s="53" t="n"/>
      <c r="I7" s="53" t="n"/>
      <c r="J7" s="53" t="n"/>
      <c r="K7" s="53" t="n"/>
      <c r="L7" s="53" t="n"/>
      <c r="M7" s="53" t="n"/>
    </row>
    <row r="8" ht="18" customHeight="1">
      <c r="A8" s="20" t="inlineStr">
        <is>
          <t>Distribuye</t>
        </is>
      </c>
      <c r="B8" s="21">
        <f>COUNTIFS(MAESTRO!$F$2:$F$1200,"&lt;&gt;",MAESTRO!$N$2:$N$1200,"SI")</f>
        <v/>
      </c>
      <c r="C8" s="20" t="inlineStr">
        <is>
          <t>AST. distinto de NO</t>
        </is>
      </c>
      <c r="D8" s="53" t="n"/>
      <c r="E8" s="53" t="n"/>
      <c r="F8" s="53" t="n"/>
      <c r="G8" s="53" t="n"/>
      <c r="H8" s="53" t="n"/>
      <c r="I8" s="53" t="n"/>
      <c r="J8" s="53" t="n"/>
      <c r="K8" s="53" t="n"/>
      <c r="L8" s="53" t="n"/>
      <c r="M8" s="53" t="n"/>
    </row>
    <row r="9" ht="18" customHeight="1">
      <c r="A9" s="20" t="inlineStr">
        <is>
          <t>VIP distribuye</t>
        </is>
      </c>
      <c r="B9" s="21">
        <f>COUNTIFS(MAESTRO!$F$2:$F$1200,"&lt;&gt;",MAESTRO!$E$2:$E$1200,"VIP",MAESTRO!$N$2:$N$1200,"SI")</f>
        <v/>
      </c>
      <c r="C9" s="20" t="inlineStr">
        <is>
          <t>Solo TRIBUNA = VIP</t>
        </is>
      </c>
      <c r="D9" s="53" t="n"/>
      <c r="E9" s="53" t="n"/>
      <c r="F9" s="53" t="n"/>
      <c r="G9" s="53" t="n"/>
      <c r="H9" s="53" t="n"/>
      <c r="I9" s="53" t="n"/>
      <c r="J9" s="53" t="n"/>
      <c r="K9" s="53" t="n"/>
      <c r="L9" s="53" t="n"/>
      <c r="M9" s="53" t="n"/>
    </row>
    <row r="10" ht="18" customHeight="1">
      <c r="A10" s="20" t="inlineStr">
        <is>
          <t>Capacidad VIP</t>
        </is>
      </c>
      <c r="B10" s="21">
        <f>149</f>
        <v/>
      </c>
      <c r="C10" s="20" t="inlineStr">
        <is>
          <t>Plano 149 asientos</t>
        </is>
      </c>
      <c r="D10" s="53" t="n"/>
      <c r="E10" s="53" t="n"/>
      <c r="F10" s="53" t="n"/>
      <c r="G10" s="53" t="n"/>
      <c r="H10" s="53" t="n"/>
      <c r="I10" s="53" t="n"/>
      <c r="J10" s="53" t="n"/>
      <c r="K10" s="53" t="n"/>
      <c r="L10" s="53" t="n"/>
      <c r="M10" s="53" t="n"/>
    </row>
    <row r="11" ht="18" customHeight="1">
      <c r="A11" s="20" t="inlineStr">
        <is>
          <t>VIP sin asignar</t>
        </is>
      </c>
      <c r="B11" s="21">
        <f>MAX(0,B9-B10)</f>
        <v/>
      </c>
      <c r="C11" s="20" t="inlineStr">
        <is>
          <t>Exceso sobre 149</t>
        </is>
      </c>
      <c r="D11" s="53" t="n"/>
      <c r="E11" s="53" t="n"/>
      <c r="F11" s="53" t="n"/>
      <c r="G11" s="53" t="n"/>
      <c r="H11" s="53" t="n"/>
      <c r="I11" s="53" t="n"/>
      <c r="J11" s="53" t="n"/>
      <c r="K11" s="53" t="n"/>
      <c r="L11" s="53" t="n"/>
      <c r="M11" s="53" t="n"/>
    </row>
    <row r="12" ht="18" customHeight="1">
      <c r="A12" s="53" t="n"/>
      <c r="B12" s="53" t="n"/>
      <c r="C12" s="53" t="n"/>
      <c r="D12" s="53" t="n"/>
      <c r="E12" s="53" t="n"/>
      <c r="F12" s="53" t="n"/>
      <c r="G12" s="53" t="n"/>
      <c r="H12" s="53" t="n"/>
      <c r="I12" s="53" t="n"/>
      <c r="J12" s="53" t="n"/>
      <c r="K12" s="53" t="n"/>
      <c r="L12" s="53" t="n"/>
      <c r="M12" s="53" t="n"/>
    </row>
    <row r="13" ht="18" customHeight="1">
      <c r="A13" s="53" t="n"/>
      <c r="B13" s="53" t="n"/>
      <c r="C13" s="53" t="n"/>
      <c r="D13" s="53" t="n"/>
      <c r="E13" s="53" t="n"/>
      <c r="F13" s="53" t="n"/>
      <c r="G13" s="53" t="n"/>
      <c r="H13" s="53" t="n"/>
      <c r="I13" s="53" t="n"/>
      <c r="J13" s="53" t="n"/>
      <c r="K13" s="53" t="n"/>
      <c r="L13" s="53" t="n"/>
      <c r="M13" s="53" t="n"/>
    </row>
    <row r="14" ht="18" customHeight="1">
      <c r="A14" s="51" t="inlineStr">
        <is>
          <t>RESUMEN POR FUENTE</t>
        </is>
      </c>
      <c r="B14" s="53" t="n"/>
      <c r="C14" s="53" t="n"/>
      <c r="D14" s="53" t="n"/>
      <c r="E14" s="53" t="n"/>
      <c r="F14" s="53" t="n"/>
      <c r="G14" s="53" t="n"/>
      <c r="H14" s="53" t="n"/>
      <c r="I14" s="53" t="n"/>
      <c r="J14" s="53" t="n"/>
      <c r="K14" s="53" t="n"/>
      <c r="L14" s="53" t="n"/>
      <c r="M14" s="53" t="n"/>
    </row>
    <row r="15" ht="18" customHeight="1">
      <c r="A15" s="49" t="inlineStr">
        <is>
          <t>FUENTE</t>
        </is>
      </c>
      <c r="B15" s="49" t="inlineStr">
        <is>
          <t>TOTAL</t>
        </is>
      </c>
      <c r="C15" s="49" t="inlineStr">
        <is>
          <t>SI</t>
        </is>
      </c>
      <c r="D15" s="49" t="inlineStr">
        <is>
          <t>NO</t>
        </is>
      </c>
      <c r="E15" s="49" t="inlineStr">
        <is>
          <t>PENDIENTE</t>
        </is>
      </c>
      <c r="F15" s="49" t="inlineStr">
        <is>
          <t>VIP</t>
        </is>
      </c>
      <c r="G15" s="49" t="inlineStr">
        <is>
          <t>LATERAL VIP</t>
        </is>
      </c>
      <c r="H15" s="49" t="inlineStr">
        <is>
          <t>LATERAL</t>
        </is>
      </c>
      <c r="I15" s="49" t="inlineStr">
        <is>
          <t>DISTRIBUYE</t>
        </is>
      </c>
      <c r="J15" s="53" t="n"/>
      <c r="K15" s="53" t="n"/>
      <c r="L15" s="53" t="n"/>
      <c r="M15" s="53" t="n"/>
    </row>
    <row r="16" ht="18" customHeight="1">
      <c r="A16" s="42" t="inlineStr">
        <is>
          <t>ACADÉMICOS</t>
        </is>
      </c>
      <c r="B16" s="43">
        <f>IF($A16="","",COUNTIFS(MAESTRO!$C$2:$C$1200,$A16,MAESTRO!$F$2:$F$1200,"&lt;&gt;"))</f>
        <v/>
      </c>
      <c r="C16" s="43">
        <f>IF($A16="","",COUNTIFS(MAESTRO!$C$2:$C$1200,$A16,MAESTRO!$J$2:$J$1200,"SI",MAESTRO!$F$2:$F$1200,"&lt;&gt;"))</f>
        <v/>
      </c>
      <c r="D16" s="43">
        <f>IF($A16="","",COUNTIFS(MAESTRO!$C$2:$C$1200,$A16,MAESTRO!$J$2:$J$1200,"NO",MAESTRO!$F$2:$F$1200,"&lt;&gt;"))</f>
        <v/>
      </c>
      <c r="E16" s="43">
        <f>IF($A16="","",B16-C16-D16)</f>
        <v/>
      </c>
      <c r="F16" s="43">
        <f>IF($A16="","",COUNTIFS(MAESTRO!$C$2:$C$1200,$A16,MAESTRO!$M$2:$M$1200,"VIP",MAESTRO!$F$2:$F$1200,"&lt;&gt;"))</f>
        <v/>
      </c>
      <c r="G16" s="43">
        <f>IF($A16="","",COUNTIFS(MAESTRO!$C$2:$C$1200,$A16,MAESTRO!$M$2:$M$1200,"LATERAL VIP",MAESTRO!$F$2:$F$1200,"&lt;&gt;"))</f>
        <v/>
      </c>
      <c r="H16" s="43">
        <f>IF($A16="","",COUNTIFS(MAESTRO!$C$2:$C$1200,$A16,MAESTRO!$M$2:$M$1200,"LATERAL",MAESTRO!$F$2:$F$1200,"&lt;&gt;"))</f>
        <v/>
      </c>
      <c r="I16" s="43">
        <f>IF($A16="","",COUNTIFS(MAESTRO!$C$2:$C$1200,$A16,MAESTRO!$N$2:$N$1200,"SI",MAESTRO!$F$2:$F$1200,"&lt;&gt;"))</f>
        <v/>
      </c>
      <c r="J16" s="53" t="n"/>
      <c r="K16" s="53" t="n"/>
      <c r="L16" s="53" t="n"/>
      <c r="M16" s="53" t="n"/>
    </row>
    <row r="17" ht="18" customHeight="1">
      <c r="A17" s="20" t="inlineStr">
        <is>
          <t>ASMAR</t>
        </is>
      </c>
      <c r="B17" s="21">
        <f>IF($A17="","",COUNTIFS(MAESTRO!$C$2:$C$1200,$A17,MAESTRO!$F$2:$F$1200,"&lt;&gt;"))</f>
        <v/>
      </c>
      <c r="C17" s="21">
        <f>IF($A17="","",COUNTIFS(MAESTRO!$C$2:$C$1200,$A17,MAESTRO!$J$2:$J$1200,"SI",MAESTRO!$F$2:$F$1200,"&lt;&gt;"))</f>
        <v/>
      </c>
      <c r="D17" s="21">
        <f>IF($A17="","",COUNTIFS(MAESTRO!$C$2:$C$1200,$A17,MAESTRO!$J$2:$J$1200,"NO",MAESTRO!$F$2:$F$1200,"&lt;&gt;"))</f>
        <v/>
      </c>
      <c r="E17" s="21">
        <f>IF($A17="","",B17-C17-D17)</f>
        <v/>
      </c>
      <c r="F17" s="21">
        <f>IF($A17="","",COUNTIFS(MAESTRO!$C$2:$C$1200,$A17,MAESTRO!$M$2:$M$1200,"VIP",MAESTRO!$F$2:$F$1200,"&lt;&gt;"))</f>
        <v/>
      </c>
      <c r="G17" s="21">
        <f>IF($A17="","",COUNTIFS(MAESTRO!$C$2:$C$1200,$A17,MAESTRO!$M$2:$M$1200,"LATERAL VIP",MAESTRO!$F$2:$F$1200,"&lt;&gt;"))</f>
        <v/>
      </c>
      <c r="H17" s="21">
        <f>IF($A17="","",COUNTIFS(MAESTRO!$C$2:$C$1200,$A17,MAESTRO!$M$2:$M$1200,"LATERAL",MAESTRO!$F$2:$F$1200,"&lt;&gt;"))</f>
        <v/>
      </c>
      <c r="I17" s="21">
        <f>IF($A17="","",COUNTIFS(MAESTRO!$C$2:$C$1200,$A17,MAESTRO!$N$2:$N$1200,"SI",MAESTRO!$F$2:$F$1200,"&lt;&gt;"))</f>
        <v/>
      </c>
      <c r="J17" s="53" t="n"/>
      <c r="K17" s="53" t="n"/>
      <c r="L17" s="53" t="n"/>
      <c r="M17" s="53" t="n"/>
    </row>
    <row r="18" ht="18" customHeight="1">
      <c r="A18" s="42" t="inlineStr">
        <is>
          <t>ASMAR DIRECCIÓN</t>
        </is>
      </c>
      <c r="B18" s="43">
        <f>IF($A18="","",COUNTIFS(MAESTRO!$C$2:$C$1200,$A18,MAESTRO!$F$2:$F$1200,"&lt;&gt;"))</f>
        <v/>
      </c>
      <c r="C18" s="43">
        <f>IF($A18="","",COUNTIFS(MAESTRO!$C$2:$C$1200,$A18,MAESTRO!$J$2:$J$1200,"SI",MAESTRO!$F$2:$F$1200,"&lt;&gt;"))</f>
        <v/>
      </c>
      <c r="D18" s="43">
        <f>IF($A18="","",COUNTIFS(MAESTRO!$C$2:$C$1200,$A18,MAESTRO!$J$2:$J$1200,"NO",MAESTRO!$F$2:$F$1200,"&lt;&gt;"))</f>
        <v/>
      </c>
      <c r="E18" s="43">
        <f>IF($A18="","",B18-C18-D18)</f>
        <v/>
      </c>
      <c r="F18" s="43">
        <f>IF($A18="","",COUNTIFS(MAESTRO!$C$2:$C$1200,$A18,MAESTRO!$M$2:$M$1200,"VIP",MAESTRO!$F$2:$F$1200,"&lt;&gt;"))</f>
        <v/>
      </c>
      <c r="G18" s="43">
        <f>IF($A18="","",COUNTIFS(MAESTRO!$C$2:$C$1200,$A18,MAESTRO!$M$2:$M$1200,"LATERAL VIP",MAESTRO!$F$2:$F$1200,"&lt;&gt;"))</f>
        <v/>
      </c>
      <c r="H18" s="43">
        <f>IF($A18="","",COUNTIFS(MAESTRO!$C$2:$C$1200,$A18,MAESTRO!$M$2:$M$1200,"LATERAL",MAESTRO!$F$2:$F$1200,"&lt;&gt;"))</f>
        <v/>
      </c>
      <c r="I18" s="43">
        <f>IF($A18="","",COUNTIFS(MAESTRO!$C$2:$C$1200,$A18,MAESTRO!$N$2:$N$1200,"SI",MAESTRO!$F$2:$F$1200,"&lt;&gt;"))</f>
        <v/>
      </c>
      <c r="J18" s="53" t="n"/>
      <c r="K18" s="53" t="n"/>
      <c r="L18" s="53" t="n"/>
      <c r="M18" s="53" t="n"/>
    </row>
    <row r="19" ht="18" customHeight="1">
      <c r="A19" s="20" t="inlineStr">
        <is>
          <t>ASMARMAG</t>
        </is>
      </c>
      <c r="B19" s="21">
        <f>IF($A19="","",COUNTIFS(MAESTRO!$C$2:$C$1200,$A19,MAESTRO!$F$2:$F$1200,"&lt;&gt;"))</f>
        <v/>
      </c>
      <c r="C19" s="21">
        <f>IF($A19="","",COUNTIFS(MAESTRO!$C$2:$C$1200,$A19,MAESTRO!$J$2:$J$1200,"SI",MAESTRO!$F$2:$F$1200,"&lt;&gt;"))</f>
        <v/>
      </c>
      <c r="D19" s="21">
        <f>IF($A19="","",COUNTIFS(MAESTRO!$C$2:$C$1200,$A19,MAESTRO!$J$2:$J$1200,"NO",MAESTRO!$F$2:$F$1200,"&lt;&gt;"))</f>
        <v/>
      </c>
      <c r="E19" s="21">
        <f>IF($A19="","",B19-C19-D19)</f>
        <v/>
      </c>
      <c r="F19" s="21">
        <f>IF($A19="","",COUNTIFS(MAESTRO!$C$2:$C$1200,$A19,MAESTRO!$M$2:$M$1200,"VIP",MAESTRO!$F$2:$F$1200,"&lt;&gt;"))</f>
        <v/>
      </c>
      <c r="G19" s="21">
        <f>IF($A19="","",COUNTIFS(MAESTRO!$C$2:$C$1200,$A19,MAESTRO!$M$2:$M$1200,"LATERAL VIP",MAESTRO!$F$2:$F$1200,"&lt;&gt;"))</f>
        <v/>
      </c>
      <c r="H19" s="21">
        <f>IF($A19="","",COUNTIFS(MAESTRO!$C$2:$C$1200,$A19,MAESTRO!$M$2:$M$1200,"LATERAL",MAESTRO!$F$2:$F$1200,"&lt;&gt;"))</f>
        <v/>
      </c>
      <c r="I19" s="21">
        <f>IF($A19="","",COUNTIFS(MAESTRO!$C$2:$C$1200,$A19,MAESTRO!$N$2:$N$1200,"SI",MAESTRO!$F$2:$F$1200,"&lt;&gt;"))</f>
        <v/>
      </c>
      <c r="J19" s="53" t="n"/>
      <c r="K19" s="53" t="n"/>
      <c r="L19" s="53" t="n"/>
      <c r="M19" s="53" t="n"/>
    </row>
    <row r="20" ht="18" customHeight="1">
      <c r="A20" s="42" t="inlineStr">
        <is>
          <t>ASMARTALC</t>
        </is>
      </c>
      <c r="B20" s="43">
        <f>IF($A20="","",COUNTIFS(MAESTRO!$C$2:$C$1200,$A20,MAESTRO!$F$2:$F$1200,"&lt;&gt;"))</f>
        <v/>
      </c>
      <c r="C20" s="43">
        <f>IF($A20="","",COUNTIFS(MAESTRO!$C$2:$C$1200,$A20,MAESTRO!$J$2:$J$1200,"SI",MAESTRO!$F$2:$F$1200,"&lt;&gt;"))</f>
        <v/>
      </c>
      <c r="D20" s="43">
        <f>IF($A20="","",COUNTIFS(MAESTRO!$C$2:$C$1200,$A20,MAESTRO!$J$2:$J$1200,"NO",MAESTRO!$F$2:$F$1200,"&lt;&gt;"))</f>
        <v/>
      </c>
      <c r="E20" s="43">
        <f>IF($A20="","",B20-C20-D20)</f>
        <v/>
      </c>
      <c r="F20" s="43">
        <f>IF($A20="","",COUNTIFS(MAESTRO!$C$2:$C$1200,$A20,MAESTRO!$M$2:$M$1200,"VIP",MAESTRO!$F$2:$F$1200,"&lt;&gt;"))</f>
        <v/>
      </c>
      <c r="G20" s="43">
        <f>IF($A20="","",COUNTIFS(MAESTRO!$C$2:$C$1200,$A20,MAESTRO!$M$2:$M$1200,"LATERAL VIP",MAESTRO!$F$2:$F$1200,"&lt;&gt;"))</f>
        <v/>
      </c>
      <c r="H20" s="43">
        <f>IF($A20="","",COUNTIFS(MAESTRO!$C$2:$C$1200,$A20,MAESTRO!$M$2:$M$1200,"LATERAL",MAESTRO!$F$2:$F$1200,"&lt;&gt;"))</f>
        <v/>
      </c>
      <c r="I20" s="43">
        <f>IF($A20="","",COUNTIFS(MAESTRO!$C$2:$C$1200,$A20,MAESTRO!$N$2:$N$1200,"SI",MAESTRO!$F$2:$F$1200,"&lt;&gt;"))</f>
        <v/>
      </c>
      <c r="J20" s="53" t="n"/>
      <c r="K20" s="53" t="n"/>
      <c r="L20" s="53" t="n"/>
      <c r="M20" s="53" t="n"/>
    </row>
    <row r="21" ht="18" customHeight="1">
      <c r="A21" s="20" t="inlineStr">
        <is>
          <t>ASMARVALP</t>
        </is>
      </c>
      <c r="B21" s="21">
        <f>IF($A21="","",COUNTIFS(MAESTRO!$C$2:$C$1200,$A21,MAESTRO!$F$2:$F$1200,"&lt;&gt;"))</f>
        <v/>
      </c>
      <c r="C21" s="21">
        <f>IF($A21="","",COUNTIFS(MAESTRO!$C$2:$C$1200,$A21,MAESTRO!$J$2:$J$1200,"SI",MAESTRO!$F$2:$F$1200,"&lt;&gt;"))</f>
        <v/>
      </c>
      <c r="D21" s="21">
        <f>IF($A21="","",COUNTIFS(MAESTRO!$C$2:$C$1200,$A21,MAESTRO!$J$2:$J$1200,"NO",MAESTRO!$F$2:$F$1200,"&lt;&gt;"))</f>
        <v/>
      </c>
      <c r="E21" s="21">
        <f>IF($A21="","",B21-C21-D21)</f>
        <v/>
      </c>
      <c r="F21" s="21">
        <f>IF($A21="","",COUNTIFS(MAESTRO!$C$2:$C$1200,$A21,MAESTRO!$M$2:$M$1200,"VIP",MAESTRO!$F$2:$F$1200,"&lt;&gt;"))</f>
        <v/>
      </c>
      <c r="G21" s="21">
        <f>IF($A21="","",COUNTIFS(MAESTRO!$C$2:$C$1200,$A21,MAESTRO!$M$2:$M$1200,"LATERAL VIP",MAESTRO!$F$2:$F$1200,"&lt;&gt;"))</f>
        <v/>
      </c>
      <c r="H21" s="21">
        <f>IF($A21="","",COUNTIFS(MAESTRO!$C$2:$C$1200,$A21,MAESTRO!$M$2:$M$1200,"LATERAL",MAESTRO!$F$2:$F$1200,"&lt;&gt;"))</f>
        <v/>
      </c>
      <c r="I21" s="21">
        <f>IF($A21="","",COUNTIFS(MAESTRO!$C$2:$C$1200,$A21,MAESTRO!$N$2:$N$1200,"SI",MAESTRO!$F$2:$F$1200,"&lt;&gt;"))</f>
        <v/>
      </c>
      <c r="J21" s="53" t="n"/>
      <c r="K21" s="53" t="n"/>
      <c r="L21" s="53" t="n"/>
      <c r="M21" s="53" t="n"/>
    </row>
    <row r="22" ht="18" customHeight="1">
      <c r="A22" s="42" t="inlineStr">
        <is>
          <t>CIVILES</t>
        </is>
      </c>
      <c r="B22" s="43">
        <f>IF($A22="","",COUNTIFS(MAESTRO!$C$2:$C$1200,$A22,MAESTRO!$F$2:$F$1200,"&lt;&gt;"))</f>
        <v/>
      </c>
      <c r="C22" s="43">
        <f>IF($A22="","",COUNTIFS(MAESTRO!$C$2:$C$1200,$A22,MAESTRO!$J$2:$J$1200,"SI",MAESTRO!$F$2:$F$1200,"&lt;&gt;"))</f>
        <v/>
      </c>
      <c r="D22" s="43">
        <f>IF($A22="","",COUNTIFS(MAESTRO!$C$2:$C$1200,$A22,MAESTRO!$J$2:$J$1200,"NO",MAESTRO!$F$2:$F$1200,"&lt;&gt;"))</f>
        <v/>
      </c>
      <c r="E22" s="43">
        <f>IF($A22="","",B22-C22-D22)</f>
        <v/>
      </c>
      <c r="F22" s="43">
        <f>IF($A22="","",COUNTIFS(MAESTRO!$C$2:$C$1200,$A22,MAESTRO!$M$2:$M$1200,"VIP",MAESTRO!$F$2:$F$1200,"&lt;&gt;"))</f>
        <v/>
      </c>
      <c r="G22" s="43">
        <f>IF($A22="","",COUNTIFS(MAESTRO!$C$2:$C$1200,$A22,MAESTRO!$M$2:$M$1200,"LATERAL VIP",MAESTRO!$F$2:$F$1200,"&lt;&gt;"))</f>
        <v/>
      </c>
      <c r="H22" s="43">
        <f>IF($A22="","",COUNTIFS(MAESTRO!$C$2:$C$1200,$A22,MAESTRO!$M$2:$M$1200,"LATERAL",MAESTRO!$F$2:$F$1200,"&lt;&gt;"))</f>
        <v/>
      </c>
      <c r="I22" s="43">
        <f>IF($A22="","",COUNTIFS(MAESTRO!$C$2:$C$1200,$A22,MAESTRO!$N$2:$N$1200,"SI",MAESTRO!$F$2:$F$1200,"&lt;&gt;"))</f>
        <v/>
      </c>
      <c r="J22" s="53" t="n"/>
      <c r="K22" s="53" t="n"/>
      <c r="L22" s="53" t="n"/>
      <c r="M22" s="53" t="n"/>
    </row>
    <row r="23" ht="18" customHeight="1">
      <c r="A23" s="20" t="inlineStr">
        <is>
          <t>INVITADOS ASMAR</t>
        </is>
      </c>
      <c r="B23" s="21">
        <f>IF($A23="","",COUNTIFS(MAESTRO!$C$2:$C$1200,$A23,MAESTRO!$F$2:$F$1200,"&lt;&gt;"))</f>
        <v/>
      </c>
      <c r="C23" s="21">
        <f>IF($A23="","",COUNTIFS(MAESTRO!$C$2:$C$1200,$A23,MAESTRO!$J$2:$J$1200,"SI",MAESTRO!$F$2:$F$1200,"&lt;&gt;"))</f>
        <v/>
      </c>
      <c r="D23" s="21">
        <f>IF($A23="","",COUNTIFS(MAESTRO!$C$2:$C$1200,$A23,MAESTRO!$J$2:$J$1200,"NO",MAESTRO!$F$2:$F$1200,"&lt;&gt;"))</f>
        <v/>
      </c>
      <c r="E23" s="21">
        <f>IF($A23="","",B23-C23-D23)</f>
        <v/>
      </c>
      <c r="F23" s="21">
        <f>IF($A23="","",COUNTIFS(MAESTRO!$C$2:$C$1200,$A23,MAESTRO!$M$2:$M$1200,"VIP",MAESTRO!$F$2:$F$1200,"&lt;&gt;"))</f>
        <v/>
      </c>
      <c r="G23" s="21">
        <f>IF($A23="","",COUNTIFS(MAESTRO!$C$2:$C$1200,$A23,MAESTRO!$M$2:$M$1200,"LATERAL VIP",MAESTRO!$F$2:$F$1200,"&lt;&gt;"))</f>
        <v/>
      </c>
      <c r="H23" s="21">
        <f>IF($A23="","",COUNTIFS(MAESTRO!$C$2:$C$1200,$A23,MAESTRO!$M$2:$M$1200,"LATERAL",MAESTRO!$F$2:$F$1200,"&lt;&gt;"))</f>
        <v/>
      </c>
      <c r="I23" s="21">
        <f>IF($A23="","",COUNTIFS(MAESTRO!$C$2:$C$1200,$A23,MAESTRO!$N$2:$N$1200,"SI",MAESTRO!$F$2:$F$1200,"&lt;&gt;"))</f>
        <v/>
      </c>
      <c r="J23" s="53" t="n"/>
      <c r="K23" s="53" t="n"/>
      <c r="L23" s="53" t="n"/>
      <c r="M23" s="53" t="n"/>
    </row>
    <row r="24" ht="18" customHeight="1">
      <c r="A24" s="42" t="inlineStr">
        <is>
          <t>INVITADOS DGSA</t>
        </is>
      </c>
      <c r="B24" s="43">
        <f>IF($A24="","",COUNTIFS(MAESTRO!$C$2:$C$1200,$A24,MAESTRO!$F$2:$F$1200,"&lt;&gt;"))</f>
        <v/>
      </c>
      <c r="C24" s="43">
        <f>IF($A24="","",COUNTIFS(MAESTRO!$C$2:$C$1200,$A24,MAESTRO!$J$2:$J$1200,"SI",MAESTRO!$F$2:$F$1200,"&lt;&gt;"))</f>
        <v/>
      </c>
      <c r="D24" s="43">
        <f>IF($A24="","",COUNTIFS(MAESTRO!$C$2:$C$1200,$A24,MAESTRO!$J$2:$J$1200,"NO",MAESTRO!$F$2:$F$1200,"&lt;&gt;"))</f>
        <v/>
      </c>
      <c r="E24" s="43">
        <f>IF($A24="","",B24-C24-D24)</f>
        <v/>
      </c>
      <c r="F24" s="43">
        <f>IF($A24="","",COUNTIFS(MAESTRO!$C$2:$C$1200,$A24,MAESTRO!$M$2:$M$1200,"VIP",MAESTRO!$F$2:$F$1200,"&lt;&gt;"))</f>
        <v/>
      </c>
      <c r="G24" s="43">
        <f>IF($A24="","",COUNTIFS(MAESTRO!$C$2:$C$1200,$A24,MAESTRO!$M$2:$M$1200,"LATERAL VIP",MAESTRO!$F$2:$F$1200,"&lt;&gt;"))</f>
        <v/>
      </c>
      <c r="H24" s="43">
        <f>IF($A24="","",COUNTIFS(MAESTRO!$C$2:$C$1200,$A24,MAESTRO!$M$2:$M$1200,"LATERAL",MAESTRO!$F$2:$F$1200,"&lt;&gt;"))</f>
        <v/>
      </c>
      <c r="I24" s="43">
        <f>IF($A24="","",COUNTIFS(MAESTRO!$C$2:$C$1200,$A24,MAESTRO!$N$2:$N$1200,"SI",MAESTRO!$F$2:$F$1200,"&lt;&gt;"))</f>
        <v/>
      </c>
      <c r="J24" s="53" t="n"/>
      <c r="K24" s="53" t="n"/>
      <c r="L24" s="53" t="n"/>
      <c r="M24" s="53" t="n"/>
    </row>
    <row r="25" ht="18" customHeight="1">
      <c r="A25" s="20" t="inlineStr">
        <is>
          <t>MADRINA</t>
        </is>
      </c>
      <c r="B25" s="21">
        <f>IF($A25="","",COUNTIFS(MAESTRO!$C$2:$C$1200,$A25,MAESTRO!$F$2:$F$1200,"&lt;&gt;"))</f>
        <v/>
      </c>
      <c r="C25" s="21">
        <f>IF($A25="","",COUNTIFS(MAESTRO!$C$2:$C$1200,$A25,MAESTRO!$J$2:$J$1200,"SI",MAESTRO!$F$2:$F$1200,"&lt;&gt;"))</f>
        <v/>
      </c>
      <c r="D25" s="21">
        <f>IF($A25="","",COUNTIFS(MAESTRO!$C$2:$C$1200,$A25,MAESTRO!$J$2:$J$1200,"NO",MAESTRO!$F$2:$F$1200,"&lt;&gt;"))</f>
        <v/>
      </c>
      <c r="E25" s="21">
        <f>IF($A25="","",B25-C25-D25)</f>
        <v/>
      </c>
      <c r="F25" s="21">
        <f>IF($A25="","",COUNTIFS(MAESTRO!$C$2:$C$1200,$A25,MAESTRO!$M$2:$M$1200,"VIP",MAESTRO!$F$2:$F$1200,"&lt;&gt;"))</f>
        <v/>
      </c>
      <c r="G25" s="21">
        <f>IF($A25="","",COUNTIFS(MAESTRO!$C$2:$C$1200,$A25,MAESTRO!$M$2:$M$1200,"LATERAL VIP",MAESTRO!$F$2:$F$1200,"&lt;&gt;"))</f>
        <v/>
      </c>
      <c r="H25" s="21">
        <f>IF($A25="","",COUNTIFS(MAESTRO!$C$2:$C$1200,$A25,MAESTRO!$M$2:$M$1200,"LATERAL",MAESTRO!$F$2:$F$1200,"&lt;&gt;"))</f>
        <v/>
      </c>
      <c r="I25" s="21">
        <f>IF($A25="","",COUNTIFS(MAESTRO!$C$2:$C$1200,$A25,MAESTRO!$N$2:$N$1200,"SI",MAESTRO!$F$2:$F$1200,"&lt;&gt;"))</f>
        <v/>
      </c>
      <c r="J25" s="53" t="n"/>
      <c r="K25" s="53" t="n"/>
      <c r="L25" s="53" t="n"/>
      <c r="M25" s="53" t="n"/>
    </row>
    <row r="26" ht="18" customHeight="1">
      <c r="A26" s="42" t="inlineStr">
        <is>
          <t>MANDOS SEZONA</t>
        </is>
      </c>
      <c r="B26" s="43">
        <f>IF($A26="","",COUNTIFS(MAESTRO!$C$2:$C$1200,$A26,MAESTRO!$F$2:$F$1200,"&lt;&gt;"))</f>
        <v/>
      </c>
      <c r="C26" s="43">
        <f>IF($A26="","",COUNTIFS(MAESTRO!$C$2:$C$1200,$A26,MAESTRO!$J$2:$J$1200,"SI",MAESTRO!$F$2:$F$1200,"&lt;&gt;"))</f>
        <v/>
      </c>
      <c r="D26" s="43">
        <f>IF($A26="","",COUNTIFS(MAESTRO!$C$2:$C$1200,$A26,MAESTRO!$J$2:$J$1200,"NO",MAESTRO!$F$2:$F$1200,"&lt;&gt;"))</f>
        <v/>
      </c>
      <c r="E26" s="43">
        <f>IF($A26="","",B26-C26-D26)</f>
        <v/>
      </c>
      <c r="F26" s="43">
        <f>IF($A26="","",COUNTIFS(MAESTRO!$C$2:$C$1200,$A26,MAESTRO!$M$2:$M$1200,"VIP",MAESTRO!$F$2:$F$1200,"&lt;&gt;"))</f>
        <v/>
      </c>
      <c r="G26" s="43">
        <f>IF($A26="","",COUNTIFS(MAESTRO!$C$2:$C$1200,$A26,MAESTRO!$M$2:$M$1200,"LATERAL VIP",MAESTRO!$F$2:$F$1200,"&lt;&gt;"))</f>
        <v/>
      </c>
      <c r="H26" s="43">
        <f>IF($A26="","",COUNTIFS(MAESTRO!$C$2:$C$1200,$A26,MAESTRO!$M$2:$M$1200,"LATERAL",MAESTRO!$F$2:$F$1200,"&lt;&gt;"))</f>
        <v/>
      </c>
      <c r="I26" s="43">
        <f>IF($A26="","",COUNTIFS(MAESTRO!$C$2:$C$1200,$A26,MAESTRO!$N$2:$N$1200,"SI",MAESTRO!$F$2:$F$1200,"&lt;&gt;"))</f>
        <v/>
      </c>
      <c r="J26" s="53" t="n"/>
      <c r="K26" s="53" t="n"/>
      <c r="L26" s="53" t="n"/>
      <c r="M26" s="53" t="n"/>
    </row>
    <row r="27" ht="18" customHeight="1">
      <c r="A27" s="20" t="inlineStr">
        <is>
          <t>MILITARES</t>
        </is>
      </c>
      <c r="B27" s="21">
        <f>IF($A27="","",COUNTIFS(MAESTRO!$C$2:$C$1200,$A27,MAESTRO!$F$2:$F$1200,"&lt;&gt;"))</f>
        <v/>
      </c>
      <c r="C27" s="21">
        <f>IF($A27="","",COUNTIFS(MAESTRO!$C$2:$C$1200,$A27,MAESTRO!$J$2:$J$1200,"SI",MAESTRO!$F$2:$F$1200,"&lt;&gt;"))</f>
        <v/>
      </c>
      <c r="D27" s="21">
        <f>IF($A27="","",COUNTIFS(MAESTRO!$C$2:$C$1200,$A27,MAESTRO!$J$2:$J$1200,"NO",MAESTRO!$F$2:$F$1200,"&lt;&gt;"))</f>
        <v/>
      </c>
      <c r="E27" s="21">
        <f>IF($A27="","",B27-C27-D27)</f>
        <v/>
      </c>
      <c r="F27" s="21">
        <f>IF($A27="","",COUNTIFS(MAESTRO!$C$2:$C$1200,$A27,MAESTRO!$M$2:$M$1200,"VIP",MAESTRO!$F$2:$F$1200,"&lt;&gt;"))</f>
        <v/>
      </c>
      <c r="G27" s="21">
        <f>IF($A27="","",COUNTIFS(MAESTRO!$C$2:$C$1200,$A27,MAESTRO!$M$2:$M$1200,"LATERAL VIP",MAESTRO!$F$2:$F$1200,"&lt;&gt;"))</f>
        <v/>
      </c>
      <c r="H27" s="21">
        <f>IF($A27="","",COUNTIFS(MAESTRO!$C$2:$C$1200,$A27,MAESTRO!$M$2:$M$1200,"LATERAL",MAESTRO!$F$2:$F$1200,"&lt;&gt;"))</f>
        <v/>
      </c>
      <c r="I27" s="21">
        <f>IF($A27="","",COUNTIFS(MAESTRO!$C$2:$C$1200,$A27,MAESTRO!$N$2:$N$1200,"SI",MAESTRO!$F$2:$F$1200,"&lt;&gt;"))</f>
        <v/>
      </c>
      <c r="J27" s="53" t="n"/>
      <c r="K27" s="53" t="n"/>
      <c r="L27" s="53" t="n"/>
      <c r="M27" s="53" t="n"/>
    </row>
    <row r="28" ht="18" customHeight="1">
      <c r="A28" s="42" t="inlineStr">
        <is>
          <t>OPA</t>
        </is>
      </c>
      <c r="B28" s="43">
        <f>IF($A28="","",COUNTIFS(MAESTRO!$C$2:$C$1200,$A28,MAESTRO!$F$2:$F$1200,"&lt;&gt;"))</f>
        <v/>
      </c>
      <c r="C28" s="43">
        <f>IF($A28="","",COUNTIFS(MAESTRO!$C$2:$C$1200,$A28,MAESTRO!$J$2:$J$1200,"SI",MAESTRO!$F$2:$F$1200,"&lt;&gt;"))</f>
        <v/>
      </c>
      <c r="D28" s="43">
        <f>IF($A28="","",COUNTIFS(MAESTRO!$C$2:$C$1200,$A28,MAESTRO!$J$2:$J$1200,"NO",MAESTRO!$F$2:$F$1200,"&lt;&gt;"))</f>
        <v/>
      </c>
      <c r="E28" s="43">
        <f>IF($A28="","",B28-C28-D28)</f>
        <v/>
      </c>
      <c r="F28" s="43">
        <f>IF($A28="","",COUNTIFS(MAESTRO!$C$2:$C$1200,$A28,MAESTRO!$M$2:$M$1200,"VIP",MAESTRO!$F$2:$F$1200,"&lt;&gt;"))</f>
        <v/>
      </c>
      <c r="G28" s="43">
        <f>IF($A28="","",COUNTIFS(MAESTRO!$C$2:$C$1200,$A28,MAESTRO!$M$2:$M$1200,"LATERAL VIP",MAESTRO!$F$2:$F$1200,"&lt;&gt;"))</f>
        <v/>
      </c>
      <c r="H28" s="43">
        <f>IF($A28="","",COUNTIFS(MAESTRO!$C$2:$C$1200,$A28,MAESTRO!$M$2:$M$1200,"LATERAL",MAESTRO!$F$2:$F$1200,"&lt;&gt;"))</f>
        <v/>
      </c>
      <c r="I28" s="43">
        <f>IF($A28="","",COUNTIFS(MAESTRO!$C$2:$C$1200,$A28,MAESTRO!$N$2:$N$1200,"SI",MAESTRO!$F$2:$F$1200,"&lt;&gt;"))</f>
        <v/>
      </c>
      <c r="J28" s="53" t="n"/>
      <c r="K28" s="53" t="n"/>
      <c r="L28" s="53" t="n"/>
      <c r="M28" s="53" t="n"/>
    </row>
    <row r="29" ht="18" customHeight="1">
      <c r="A29" s="20" t="inlineStr">
        <is>
          <t>OPA/ASMAR</t>
        </is>
      </c>
      <c r="B29" s="21">
        <f>IF($A29="","",COUNTIFS(MAESTRO!$C$2:$C$1200,$A29,MAESTRO!$F$2:$F$1200,"&lt;&gt;"))</f>
        <v/>
      </c>
      <c r="C29" s="21">
        <f>IF($A29="","",COUNTIFS(MAESTRO!$C$2:$C$1200,$A29,MAESTRO!$J$2:$J$1200,"SI",MAESTRO!$F$2:$F$1200,"&lt;&gt;"))</f>
        <v/>
      </c>
      <c r="D29" s="21">
        <f>IF($A29="","",COUNTIFS(MAESTRO!$C$2:$C$1200,$A29,MAESTRO!$J$2:$J$1200,"NO",MAESTRO!$F$2:$F$1200,"&lt;&gt;"))</f>
        <v/>
      </c>
      <c r="E29" s="21">
        <f>IF($A29="","",B29-C29-D29)</f>
        <v/>
      </c>
      <c r="F29" s="21">
        <f>IF($A29="","",COUNTIFS(MAESTRO!$C$2:$C$1200,$A29,MAESTRO!$M$2:$M$1200,"VIP",MAESTRO!$F$2:$F$1200,"&lt;&gt;"))</f>
        <v/>
      </c>
      <c r="G29" s="21">
        <f>IF($A29="","",COUNTIFS(MAESTRO!$C$2:$C$1200,$A29,MAESTRO!$M$2:$M$1200,"LATERAL VIP",MAESTRO!$F$2:$F$1200,"&lt;&gt;"))</f>
        <v/>
      </c>
      <c r="H29" s="21">
        <f>IF($A29="","",COUNTIFS(MAESTRO!$C$2:$C$1200,$A29,MAESTRO!$M$2:$M$1200,"LATERAL",MAESTRO!$F$2:$F$1200,"&lt;&gt;"))</f>
        <v/>
      </c>
      <c r="I29" s="21">
        <f>IF($A29="","",COUNTIFS(MAESTRO!$C$2:$C$1200,$A29,MAESTRO!$N$2:$N$1200,"SI",MAESTRO!$F$2:$F$1200,"&lt;&gt;"))</f>
        <v/>
      </c>
      <c r="J29" s="53" t="n"/>
      <c r="K29" s="53" t="n"/>
      <c r="L29" s="53" t="n"/>
      <c r="M29" s="53" t="n"/>
    </row>
    <row r="30" ht="18" customHeight="1">
      <c r="A30" s="42" t="inlineStr">
        <is>
          <t>OPA/CIVILES</t>
        </is>
      </c>
      <c r="B30" s="43">
        <f>IF($A30="","",COUNTIFS(MAESTRO!$C$2:$C$1200,$A30,MAESTRO!$F$2:$F$1200,"&lt;&gt;"))</f>
        <v/>
      </c>
      <c r="C30" s="43">
        <f>IF($A30="","",COUNTIFS(MAESTRO!$C$2:$C$1200,$A30,MAESTRO!$J$2:$J$1200,"SI",MAESTRO!$F$2:$F$1200,"&lt;&gt;"))</f>
        <v/>
      </c>
      <c r="D30" s="43">
        <f>IF($A30="","",COUNTIFS(MAESTRO!$C$2:$C$1200,$A30,MAESTRO!$J$2:$J$1200,"NO",MAESTRO!$F$2:$F$1200,"&lt;&gt;"))</f>
        <v/>
      </c>
      <c r="E30" s="43">
        <f>IF($A30="","",B30-C30-D30)</f>
        <v/>
      </c>
      <c r="F30" s="43">
        <f>IF($A30="","",COUNTIFS(MAESTRO!$C$2:$C$1200,$A30,MAESTRO!$M$2:$M$1200,"VIP",MAESTRO!$F$2:$F$1200,"&lt;&gt;"))</f>
        <v/>
      </c>
      <c r="G30" s="43">
        <f>IF($A30="","",COUNTIFS(MAESTRO!$C$2:$C$1200,$A30,MAESTRO!$M$2:$M$1200,"LATERAL VIP",MAESTRO!$F$2:$F$1200,"&lt;&gt;"))</f>
        <v/>
      </c>
      <c r="H30" s="43">
        <f>IF($A30="","",COUNTIFS(MAESTRO!$C$2:$C$1200,$A30,MAESTRO!$M$2:$M$1200,"LATERAL",MAESTRO!$F$2:$F$1200,"&lt;&gt;"))</f>
        <v/>
      </c>
      <c r="I30" s="43">
        <f>IF($A30="","",COUNTIFS(MAESTRO!$C$2:$C$1200,$A30,MAESTRO!$N$2:$N$1200,"SI",MAESTRO!$F$2:$F$1200,"&lt;&gt;"))</f>
        <v/>
      </c>
      <c r="J30" s="53" t="n"/>
      <c r="K30" s="53" t="n"/>
      <c r="L30" s="53" t="n"/>
      <c r="M30" s="53" t="n"/>
    </row>
    <row r="31" ht="18" customHeight="1">
      <c r="A31" s="20" t="inlineStr">
        <is>
          <t>OPA/DGSA</t>
        </is>
      </c>
      <c r="B31" s="21">
        <f>IF($A31="","",COUNTIFS(MAESTRO!$C$2:$C$1200,$A31,MAESTRO!$F$2:$F$1200,"&lt;&gt;"))</f>
        <v/>
      </c>
      <c r="C31" s="21">
        <f>IF($A31="","",COUNTIFS(MAESTRO!$C$2:$C$1200,$A31,MAESTRO!$J$2:$J$1200,"SI",MAESTRO!$F$2:$F$1200,"&lt;&gt;"))</f>
        <v/>
      </c>
      <c r="D31" s="21">
        <f>IF($A31="","",COUNTIFS(MAESTRO!$C$2:$C$1200,$A31,MAESTRO!$J$2:$J$1200,"NO",MAESTRO!$F$2:$F$1200,"&lt;&gt;"))</f>
        <v/>
      </c>
      <c r="E31" s="21">
        <f>IF($A31="","",B31-C31-D31)</f>
        <v/>
      </c>
      <c r="F31" s="21">
        <f>IF($A31="","",COUNTIFS(MAESTRO!$C$2:$C$1200,$A31,MAESTRO!$M$2:$M$1200,"VIP",MAESTRO!$F$2:$F$1200,"&lt;&gt;"))</f>
        <v/>
      </c>
      <c r="G31" s="21">
        <f>IF($A31="","",COUNTIFS(MAESTRO!$C$2:$C$1200,$A31,MAESTRO!$M$2:$M$1200,"LATERAL VIP",MAESTRO!$F$2:$F$1200,"&lt;&gt;"))</f>
        <v/>
      </c>
      <c r="H31" s="21">
        <f>IF($A31="","",COUNTIFS(MAESTRO!$C$2:$C$1200,$A31,MAESTRO!$M$2:$M$1200,"LATERAL",MAESTRO!$F$2:$F$1200,"&lt;&gt;"))</f>
        <v/>
      </c>
      <c r="I31" s="21">
        <f>IF($A31="","",COUNTIFS(MAESTRO!$C$2:$C$1200,$A31,MAESTRO!$N$2:$N$1200,"SI",MAESTRO!$F$2:$F$1200,"&lt;&gt;"))</f>
        <v/>
      </c>
      <c r="J31" s="53" t="n"/>
      <c r="K31" s="53" t="n"/>
      <c r="L31" s="53" t="n"/>
      <c r="M31" s="53" t="n"/>
    </row>
    <row r="32" ht="18" customHeight="1">
      <c r="A32" s="42" t="inlineStr">
        <is>
          <t>OPA/MILITAR</t>
        </is>
      </c>
      <c r="B32" s="43">
        <f>IF($A32="","",COUNTIFS(MAESTRO!$C$2:$C$1200,$A32,MAESTRO!$F$2:$F$1200,"&lt;&gt;"))</f>
        <v/>
      </c>
      <c r="C32" s="43">
        <f>IF($A32="","",COUNTIFS(MAESTRO!$C$2:$C$1200,$A32,MAESTRO!$J$2:$J$1200,"SI",MAESTRO!$F$2:$F$1200,"&lt;&gt;"))</f>
        <v/>
      </c>
      <c r="D32" s="43">
        <f>IF($A32="","",COUNTIFS(MAESTRO!$C$2:$C$1200,$A32,MAESTRO!$J$2:$J$1200,"NO",MAESTRO!$F$2:$F$1200,"&lt;&gt;"))</f>
        <v/>
      </c>
      <c r="E32" s="43">
        <f>IF($A32="","",B32-C32-D32)</f>
        <v/>
      </c>
      <c r="F32" s="43">
        <f>IF($A32="","",COUNTIFS(MAESTRO!$C$2:$C$1200,$A32,MAESTRO!$M$2:$M$1200,"VIP",MAESTRO!$F$2:$F$1200,"&lt;&gt;"))</f>
        <v/>
      </c>
      <c r="G32" s="43">
        <f>IF($A32="","",COUNTIFS(MAESTRO!$C$2:$C$1200,$A32,MAESTRO!$M$2:$M$1200,"LATERAL VIP",MAESTRO!$F$2:$F$1200,"&lt;&gt;"))</f>
        <v/>
      </c>
      <c r="H32" s="43">
        <f>IF($A32="","",COUNTIFS(MAESTRO!$C$2:$C$1200,$A32,MAESTRO!$M$2:$M$1200,"LATERAL",MAESTRO!$F$2:$F$1200,"&lt;&gt;"))</f>
        <v/>
      </c>
      <c r="I32" s="43">
        <f>IF($A32="","",COUNTIFS(MAESTRO!$C$2:$C$1200,$A32,MAESTRO!$N$2:$N$1200,"SI",MAESTRO!$F$2:$F$1200,"&lt;&gt;"))</f>
        <v/>
      </c>
      <c r="J32" s="53" t="n"/>
      <c r="K32" s="53" t="n"/>
      <c r="L32" s="53" t="n"/>
      <c r="M32" s="53" t="n"/>
    </row>
    <row r="33" ht="18" customHeight="1">
      <c r="A33" s="20" t="inlineStr">
        <is>
          <t>PREMIADOS</t>
        </is>
      </c>
      <c r="B33" s="21">
        <f>IF($A33="","",COUNTIFS(MAESTRO!$C$2:$C$1200,$A33,MAESTRO!$F$2:$F$1200,"&lt;&gt;"))</f>
        <v/>
      </c>
      <c r="C33" s="21">
        <f>IF($A33="","",COUNTIFS(MAESTRO!$C$2:$C$1200,$A33,MAESTRO!$J$2:$J$1200,"SI",MAESTRO!$F$2:$F$1200,"&lt;&gt;"))</f>
        <v/>
      </c>
      <c r="D33" s="21">
        <f>IF($A33="","",COUNTIFS(MAESTRO!$C$2:$C$1200,$A33,MAESTRO!$J$2:$J$1200,"NO",MAESTRO!$F$2:$F$1200,"&lt;&gt;"))</f>
        <v/>
      </c>
      <c r="E33" s="21">
        <f>IF($A33="","",B33-C33-D33)</f>
        <v/>
      </c>
      <c r="F33" s="21">
        <f>IF($A33="","",COUNTIFS(MAESTRO!$C$2:$C$1200,$A33,MAESTRO!$M$2:$M$1200,"VIP",MAESTRO!$F$2:$F$1200,"&lt;&gt;"))</f>
        <v/>
      </c>
      <c r="G33" s="21">
        <f>IF($A33="","",COUNTIFS(MAESTRO!$C$2:$C$1200,$A33,MAESTRO!$M$2:$M$1200,"LATERAL VIP",MAESTRO!$F$2:$F$1200,"&lt;&gt;"))</f>
        <v/>
      </c>
      <c r="H33" s="21">
        <f>IF($A33="","",COUNTIFS(MAESTRO!$C$2:$C$1200,$A33,MAESTRO!$M$2:$M$1200,"LATERAL",MAESTRO!$F$2:$F$1200,"&lt;&gt;"))</f>
        <v/>
      </c>
      <c r="I33" s="21">
        <f>IF($A33="","",COUNTIFS(MAESTRO!$C$2:$C$1200,$A33,MAESTRO!$N$2:$N$1200,"SI",MAESTRO!$F$2:$F$1200,"&lt;&gt;"))</f>
        <v/>
      </c>
      <c r="J33" s="53" t="n"/>
      <c r="K33" s="53" t="n"/>
      <c r="L33" s="53" t="n"/>
      <c r="M33" s="53" t="n"/>
    </row>
    <row r="34" ht="18" customHeight="1">
      <c r="A34" s="42" t="inlineStr">
        <is>
          <t>PROVEEDORES</t>
        </is>
      </c>
      <c r="B34" s="43">
        <f>IF($A34="","",COUNTIFS(MAESTRO!$C$2:$C$1200,$A34,MAESTRO!$F$2:$F$1200,"&lt;&gt;"))</f>
        <v/>
      </c>
      <c r="C34" s="43">
        <f>IF($A34="","",COUNTIFS(MAESTRO!$C$2:$C$1200,$A34,MAESTRO!$J$2:$J$1200,"SI",MAESTRO!$F$2:$F$1200,"&lt;&gt;"))</f>
        <v/>
      </c>
      <c r="D34" s="43">
        <f>IF($A34="","",COUNTIFS(MAESTRO!$C$2:$C$1200,$A34,MAESTRO!$J$2:$J$1200,"NO",MAESTRO!$F$2:$F$1200,"&lt;&gt;"))</f>
        <v/>
      </c>
      <c r="E34" s="43">
        <f>IF($A34="","",B34-C34-D34)</f>
        <v/>
      </c>
      <c r="F34" s="43">
        <f>IF($A34="","",COUNTIFS(MAESTRO!$C$2:$C$1200,$A34,MAESTRO!$M$2:$M$1200,"VIP",MAESTRO!$F$2:$F$1200,"&lt;&gt;"))</f>
        <v/>
      </c>
      <c r="G34" s="43">
        <f>IF($A34="","",COUNTIFS(MAESTRO!$C$2:$C$1200,$A34,MAESTRO!$M$2:$M$1200,"LATERAL VIP",MAESTRO!$F$2:$F$1200,"&lt;&gt;"))</f>
        <v/>
      </c>
      <c r="H34" s="43">
        <f>IF($A34="","",COUNTIFS(MAESTRO!$C$2:$C$1200,$A34,MAESTRO!$M$2:$M$1200,"LATERAL",MAESTRO!$F$2:$F$1200,"&lt;&gt;"))</f>
        <v/>
      </c>
      <c r="I34" s="43">
        <f>IF($A34="","",COUNTIFS(MAESTRO!$C$2:$C$1200,$A34,MAESTRO!$N$2:$N$1200,"SI",MAESTRO!$F$2:$F$1200,"&lt;&gt;"))</f>
        <v/>
      </c>
      <c r="J34" s="53" t="n"/>
      <c r="K34" s="53" t="n"/>
      <c r="L34" s="53" t="n"/>
      <c r="M34" s="53" t="n"/>
    </row>
    <row r="35" ht="18" customHeight="1">
      <c r="A35" s="53" t="n"/>
      <c r="B35" s="53">
        <f>IF($A35="","",COUNTIFS(MAESTRO!$C$2:$C$1200,$A35,MAESTRO!$F$2:$F$1200,"&lt;&gt;"))</f>
        <v/>
      </c>
      <c r="C35" s="53">
        <f>IF($A35="","",COUNTIFS(MAESTRO!$C$2:$C$1200,$A35,MAESTRO!$J$2:$J$1200,"SI",MAESTRO!$F$2:$F$1200,"&lt;&gt;"))</f>
        <v/>
      </c>
      <c r="D35" s="53">
        <f>IF($A35="","",COUNTIFS(MAESTRO!$C$2:$C$1200,$A35,MAESTRO!$J$2:$J$1200,"NO",MAESTRO!$F$2:$F$1200,"&lt;&gt;"))</f>
        <v/>
      </c>
      <c r="E35" s="53">
        <f>IF($A35="","",B35-C35-D35)</f>
        <v/>
      </c>
      <c r="F35" s="53">
        <f>IF($A35="","",COUNTIFS(MAESTRO!$C$2:$C$1200,$A35,MAESTRO!$M$2:$M$1200,"VIP",MAESTRO!$F$2:$F$1200,"&lt;&gt;"))</f>
        <v/>
      </c>
      <c r="G35" s="53">
        <f>IF($A35="","",COUNTIFS(MAESTRO!$C$2:$C$1200,$A35,MAESTRO!$M$2:$M$1200,"LATERAL VIP",MAESTRO!$F$2:$F$1200,"&lt;&gt;"))</f>
        <v/>
      </c>
      <c r="H35" s="53">
        <f>IF($A35="","",COUNTIFS(MAESTRO!$C$2:$C$1200,$A35,MAESTRO!$M$2:$M$1200,"LATERAL",MAESTRO!$F$2:$F$1200,"&lt;&gt;"))</f>
        <v/>
      </c>
      <c r="I35" s="53">
        <f>IF($A35="","",COUNTIFS(MAESTRO!$C$2:$C$1200,$A35,MAESTRO!$N$2:$N$1200,"SI",MAESTRO!$F$2:$F$1200,"&lt;&gt;"))</f>
        <v/>
      </c>
      <c r="J35" s="53" t="n"/>
      <c r="K35" s="53" t="n"/>
      <c r="L35" s="53" t="n"/>
      <c r="M35" s="53" t="n"/>
    </row>
    <row r="36" ht="18" customHeight="1">
      <c r="A36" s="53" t="n"/>
      <c r="B36" s="53">
        <f>IF($A36="","",COUNTIFS(MAESTRO!$C$2:$C$1200,$A36,MAESTRO!$F$2:$F$1200,"&lt;&gt;"))</f>
        <v/>
      </c>
      <c r="C36" s="53">
        <f>IF($A36="","",COUNTIFS(MAESTRO!$C$2:$C$1200,$A36,MAESTRO!$J$2:$J$1200,"SI",MAESTRO!$F$2:$F$1200,"&lt;&gt;"))</f>
        <v/>
      </c>
      <c r="D36" s="53">
        <f>IF($A36="","",COUNTIFS(MAESTRO!$C$2:$C$1200,$A36,MAESTRO!$J$2:$J$1200,"NO",MAESTRO!$F$2:$F$1200,"&lt;&gt;"))</f>
        <v/>
      </c>
      <c r="E36" s="53">
        <f>IF($A36="","",B36-C36-D36)</f>
        <v/>
      </c>
      <c r="F36" s="53">
        <f>IF($A36="","",COUNTIFS(MAESTRO!$C$2:$C$1200,$A36,MAESTRO!$M$2:$M$1200,"VIP",MAESTRO!$F$2:$F$1200,"&lt;&gt;"))</f>
        <v/>
      </c>
      <c r="G36" s="53">
        <f>IF($A36="","",COUNTIFS(MAESTRO!$C$2:$C$1200,$A36,MAESTRO!$M$2:$M$1200,"LATERAL VIP",MAESTRO!$F$2:$F$1200,"&lt;&gt;"))</f>
        <v/>
      </c>
      <c r="H36" s="53">
        <f>IF($A36="","",COUNTIFS(MAESTRO!$C$2:$C$1200,$A36,MAESTRO!$M$2:$M$1200,"LATERAL",MAESTRO!$F$2:$F$1200,"&lt;&gt;"))</f>
        <v/>
      </c>
      <c r="I36" s="53">
        <f>IF($A36="","",COUNTIFS(MAESTRO!$C$2:$C$1200,$A36,MAESTRO!$N$2:$N$1200,"SI",MAESTRO!$F$2:$F$1200,"&lt;&gt;"))</f>
        <v/>
      </c>
      <c r="J36" s="53" t="n"/>
      <c r="K36" s="53" t="n"/>
      <c r="L36" s="53" t="n"/>
      <c r="M36" s="53" t="n"/>
    </row>
    <row r="37" ht="18" customHeight="1">
      <c r="A37" s="53" t="n"/>
      <c r="B37" s="53">
        <f>IF($A37="","",COUNTIFS(MAESTRO!$C$2:$C$1200,$A37,MAESTRO!$F$2:$F$1200,"&lt;&gt;"))</f>
        <v/>
      </c>
      <c r="C37" s="53">
        <f>IF($A37="","",COUNTIFS(MAESTRO!$C$2:$C$1200,$A37,MAESTRO!$J$2:$J$1200,"SI",MAESTRO!$F$2:$F$1200,"&lt;&gt;"))</f>
        <v/>
      </c>
      <c r="D37" s="53">
        <f>IF($A37="","",COUNTIFS(MAESTRO!$C$2:$C$1200,$A37,MAESTRO!$J$2:$J$1200,"NO",MAESTRO!$F$2:$F$1200,"&lt;&gt;"))</f>
        <v/>
      </c>
      <c r="E37" s="53">
        <f>IF($A37="","",B37-C37-D37)</f>
        <v/>
      </c>
      <c r="F37" s="53">
        <f>IF($A37="","",COUNTIFS(MAESTRO!$C$2:$C$1200,$A37,MAESTRO!$M$2:$M$1200,"VIP",MAESTRO!$F$2:$F$1200,"&lt;&gt;"))</f>
        <v/>
      </c>
      <c r="G37" s="53">
        <f>IF($A37="","",COUNTIFS(MAESTRO!$C$2:$C$1200,$A37,MAESTRO!$M$2:$M$1200,"LATERAL VIP",MAESTRO!$F$2:$F$1200,"&lt;&gt;"))</f>
        <v/>
      </c>
      <c r="H37" s="53">
        <f>IF($A37="","",COUNTIFS(MAESTRO!$C$2:$C$1200,$A37,MAESTRO!$M$2:$M$1200,"LATERAL",MAESTRO!$F$2:$F$1200,"&lt;&gt;"))</f>
        <v/>
      </c>
      <c r="I37" s="53">
        <f>IF($A37="","",COUNTIFS(MAESTRO!$C$2:$C$1200,$A37,MAESTRO!$N$2:$N$1200,"SI",MAESTRO!$F$2:$F$1200,"&lt;&gt;"))</f>
        <v/>
      </c>
      <c r="J37" s="53" t="n"/>
      <c r="K37" s="53" t="n"/>
      <c r="L37" s="53" t="n"/>
      <c r="M37" s="53" t="n"/>
    </row>
    <row r="38" ht="18" customHeight="1">
      <c r="A38" s="53" t="n"/>
      <c r="B38" s="53">
        <f>IF($A38="","",COUNTIFS(MAESTRO!$C$2:$C$1200,$A38,MAESTRO!$F$2:$F$1200,"&lt;&gt;"))</f>
        <v/>
      </c>
      <c r="C38" s="53">
        <f>IF($A38="","",COUNTIFS(MAESTRO!$C$2:$C$1200,$A38,MAESTRO!$J$2:$J$1200,"SI",MAESTRO!$F$2:$F$1200,"&lt;&gt;"))</f>
        <v/>
      </c>
      <c r="D38" s="53">
        <f>IF($A38="","",COUNTIFS(MAESTRO!$C$2:$C$1200,$A38,MAESTRO!$J$2:$J$1200,"NO",MAESTRO!$F$2:$F$1200,"&lt;&gt;"))</f>
        <v/>
      </c>
      <c r="E38" s="53">
        <f>IF($A38="","",B38-C38-D38)</f>
        <v/>
      </c>
      <c r="F38" s="53">
        <f>IF($A38="","",COUNTIFS(MAESTRO!$C$2:$C$1200,$A38,MAESTRO!$M$2:$M$1200,"VIP",MAESTRO!$F$2:$F$1200,"&lt;&gt;"))</f>
        <v/>
      </c>
      <c r="G38" s="53">
        <f>IF($A38="","",COUNTIFS(MAESTRO!$C$2:$C$1200,$A38,MAESTRO!$M$2:$M$1200,"LATERAL VIP",MAESTRO!$F$2:$F$1200,"&lt;&gt;"))</f>
        <v/>
      </c>
      <c r="H38" s="53">
        <f>IF($A38="","",COUNTIFS(MAESTRO!$C$2:$C$1200,$A38,MAESTRO!$M$2:$M$1200,"LATERAL",MAESTRO!$F$2:$F$1200,"&lt;&gt;"))</f>
        <v/>
      </c>
      <c r="I38" s="53">
        <f>IF($A38="","",COUNTIFS(MAESTRO!$C$2:$C$1200,$A38,MAESTRO!$N$2:$N$1200,"SI",MAESTRO!$F$2:$F$1200,"&lt;&gt;"))</f>
        <v/>
      </c>
      <c r="J38" s="53" t="n"/>
      <c r="K38" s="53" t="n"/>
      <c r="L38" s="53" t="n"/>
      <c r="M38" s="53" t="n"/>
    </row>
    <row r="39" ht="18" customHeight="1">
      <c r="A39" s="53" t="n"/>
      <c r="B39" s="53">
        <f>IF($A39="","",COUNTIFS(MAESTRO!$C$2:$C$1200,$A39,MAESTRO!$F$2:$F$1200,"&lt;&gt;"))</f>
        <v/>
      </c>
      <c r="C39" s="53">
        <f>IF($A39="","",COUNTIFS(MAESTRO!$C$2:$C$1200,$A39,MAESTRO!$J$2:$J$1200,"SI",MAESTRO!$F$2:$F$1200,"&lt;&gt;"))</f>
        <v/>
      </c>
      <c r="D39" s="53">
        <f>IF($A39="","",COUNTIFS(MAESTRO!$C$2:$C$1200,$A39,MAESTRO!$J$2:$J$1200,"NO",MAESTRO!$F$2:$F$1200,"&lt;&gt;"))</f>
        <v/>
      </c>
      <c r="E39" s="53">
        <f>IF($A39="","",B39-C39-D39)</f>
        <v/>
      </c>
      <c r="F39" s="53">
        <f>IF($A39="","",COUNTIFS(MAESTRO!$C$2:$C$1200,$A39,MAESTRO!$M$2:$M$1200,"VIP",MAESTRO!$F$2:$F$1200,"&lt;&gt;"))</f>
        <v/>
      </c>
      <c r="G39" s="53">
        <f>IF($A39="","",COUNTIFS(MAESTRO!$C$2:$C$1200,$A39,MAESTRO!$M$2:$M$1200,"LATERAL VIP",MAESTRO!$F$2:$F$1200,"&lt;&gt;"))</f>
        <v/>
      </c>
      <c r="H39" s="53">
        <f>IF($A39="","",COUNTIFS(MAESTRO!$C$2:$C$1200,$A39,MAESTRO!$M$2:$M$1200,"LATERAL",MAESTRO!$F$2:$F$1200,"&lt;&gt;"))</f>
        <v/>
      </c>
      <c r="I39" s="53">
        <f>IF($A39="","",COUNTIFS(MAESTRO!$C$2:$C$1200,$A39,MAESTRO!$N$2:$N$1200,"SI",MAESTRO!$F$2:$F$1200,"&lt;&gt;"))</f>
        <v/>
      </c>
      <c r="J39" s="53" t="n"/>
      <c r="K39" s="53" t="n"/>
      <c r="L39" s="53" t="n"/>
      <c r="M39" s="53" t="n"/>
    </row>
    <row r="40" ht="18" customHeight="1">
      <c r="A40" s="53" t="n"/>
      <c r="B40" s="53">
        <f>IF($A40="","",COUNTIFS(MAESTRO!$C$2:$C$1200,$A40,MAESTRO!$F$2:$F$1200,"&lt;&gt;"))</f>
        <v/>
      </c>
      <c r="C40" s="53">
        <f>IF($A40="","",COUNTIFS(MAESTRO!$C$2:$C$1200,$A40,MAESTRO!$J$2:$J$1200,"SI",MAESTRO!$F$2:$F$1200,"&lt;&gt;"))</f>
        <v/>
      </c>
      <c r="D40" s="53">
        <f>IF($A40="","",COUNTIFS(MAESTRO!$C$2:$C$1200,$A40,MAESTRO!$J$2:$J$1200,"NO",MAESTRO!$F$2:$F$1200,"&lt;&gt;"))</f>
        <v/>
      </c>
      <c r="E40" s="53">
        <f>IF($A40="","",B40-C40-D40)</f>
        <v/>
      </c>
      <c r="F40" s="53">
        <f>IF($A40="","",COUNTIFS(MAESTRO!$C$2:$C$1200,$A40,MAESTRO!$M$2:$M$1200,"VIP",MAESTRO!$F$2:$F$1200,"&lt;&gt;"))</f>
        <v/>
      </c>
      <c r="G40" s="53">
        <f>IF($A40="","",COUNTIFS(MAESTRO!$C$2:$C$1200,$A40,MAESTRO!$M$2:$M$1200,"LATERAL VIP",MAESTRO!$F$2:$F$1200,"&lt;&gt;"))</f>
        <v/>
      </c>
      <c r="H40" s="53">
        <f>IF($A40="","",COUNTIFS(MAESTRO!$C$2:$C$1200,$A40,MAESTRO!$M$2:$M$1200,"LATERAL",MAESTRO!$F$2:$F$1200,"&lt;&gt;"))</f>
        <v/>
      </c>
      <c r="I40" s="53">
        <f>IF($A40="","",COUNTIFS(MAESTRO!$C$2:$C$1200,$A40,MAESTRO!$N$2:$N$1200,"SI",MAESTRO!$F$2:$F$1200,"&lt;&gt;"))</f>
        <v/>
      </c>
      <c r="J40" s="53" t="n"/>
      <c r="K40" s="53" t="n"/>
      <c r="L40" s="53" t="n"/>
      <c r="M40" s="53" t="n"/>
    </row>
    <row r="41" ht="18" customHeight="1">
      <c r="A41" s="53" t="n"/>
      <c r="B41" s="53">
        <f>IF($A41="","",COUNTIFS(MAESTRO!$C$2:$C$1200,$A41,MAESTRO!$F$2:$F$1200,"&lt;&gt;"))</f>
        <v/>
      </c>
      <c r="C41" s="53">
        <f>IF($A41="","",COUNTIFS(MAESTRO!$C$2:$C$1200,$A41,MAESTRO!$J$2:$J$1200,"SI",MAESTRO!$F$2:$F$1200,"&lt;&gt;"))</f>
        <v/>
      </c>
      <c r="D41" s="53">
        <f>IF($A41="","",COUNTIFS(MAESTRO!$C$2:$C$1200,$A41,MAESTRO!$J$2:$J$1200,"NO",MAESTRO!$F$2:$F$1200,"&lt;&gt;"))</f>
        <v/>
      </c>
      <c r="E41" s="53">
        <f>IF($A41="","",B41-C41-D41)</f>
        <v/>
      </c>
      <c r="F41" s="53">
        <f>IF($A41="","",COUNTIFS(MAESTRO!$C$2:$C$1200,$A41,MAESTRO!$M$2:$M$1200,"VIP",MAESTRO!$F$2:$F$1200,"&lt;&gt;"))</f>
        <v/>
      </c>
      <c r="G41" s="53">
        <f>IF($A41="","",COUNTIFS(MAESTRO!$C$2:$C$1200,$A41,MAESTRO!$M$2:$M$1200,"LATERAL VIP",MAESTRO!$F$2:$F$1200,"&lt;&gt;"))</f>
        <v/>
      </c>
      <c r="H41" s="53">
        <f>IF($A41="","",COUNTIFS(MAESTRO!$C$2:$C$1200,$A41,MAESTRO!$M$2:$M$1200,"LATERAL",MAESTRO!$F$2:$F$1200,"&lt;&gt;"))</f>
        <v/>
      </c>
      <c r="I41" s="53">
        <f>IF($A41="","",COUNTIFS(MAESTRO!$C$2:$C$1200,$A41,MAESTRO!$N$2:$N$1200,"SI",MAESTRO!$F$2:$F$1200,"&lt;&gt;"))</f>
        <v/>
      </c>
      <c r="J41" s="53" t="n"/>
      <c r="K41" s="53" t="n"/>
      <c r="L41" s="53" t="n"/>
      <c r="M41" s="53" t="n"/>
    </row>
    <row r="42" ht="18" customHeight="1">
      <c r="A42" s="53" t="n"/>
      <c r="B42" s="53">
        <f>IF($A42="","",COUNTIFS(MAESTRO!$C$2:$C$1200,$A42,MAESTRO!$F$2:$F$1200,"&lt;&gt;"))</f>
        <v/>
      </c>
      <c r="C42" s="53">
        <f>IF($A42="","",COUNTIFS(MAESTRO!$C$2:$C$1200,$A42,MAESTRO!$J$2:$J$1200,"SI",MAESTRO!$F$2:$F$1200,"&lt;&gt;"))</f>
        <v/>
      </c>
      <c r="D42" s="53">
        <f>IF($A42="","",COUNTIFS(MAESTRO!$C$2:$C$1200,$A42,MAESTRO!$J$2:$J$1200,"NO",MAESTRO!$F$2:$F$1200,"&lt;&gt;"))</f>
        <v/>
      </c>
      <c r="E42" s="53">
        <f>IF($A42="","",B42-C42-D42)</f>
        <v/>
      </c>
      <c r="F42" s="53">
        <f>IF($A42="","",COUNTIFS(MAESTRO!$C$2:$C$1200,$A42,MAESTRO!$M$2:$M$1200,"VIP",MAESTRO!$F$2:$F$1200,"&lt;&gt;"))</f>
        <v/>
      </c>
      <c r="G42" s="53">
        <f>IF($A42="","",COUNTIFS(MAESTRO!$C$2:$C$1200,$A42,MAESTRO!$M$2:$M$1200,"LATERAL VIP",MAESTRO!$F$2:$F$1200,"&lt;&gt;"))</f>
        <v/>
      </c>
      <c r="H42" s="53">
        <f>IF($A42="","",COUNTIFS(MAESTRO!$C$2:$C$1200,$A42,MAESTRO!$M$2:$M$1200,"LATERAL",MAESTRO!$F$2:$F$1200,"&lt;&gt;"))</f>
        <v/>
      </c>
      <c r="I42" s="53">
        <f>IF($A42="","",COUNTIFS(MAESTRO!$C$2:$C$1200,$A42,MAESTRO!$N$2:$N$1200,"SI",MAESTRO!$F$2:$F$1200,"&lt;&gt;"))</f>
        <v/>
      </c>
      <c r="J42" s="53" t="n"/>
      <c r="K42" s="53" t="n"/>
      <c r="L42" s="53" t="n"/>
      <c r="M42" s="53" t="n"/>
    </row>
    <row r="43" ht="18" customHeight="1">
      <c r="A43" s="53" t="n"/>
      <c r="B43" s="53">
        <f>IF($A43="","",COUNTIFS(MAESTRO!$C$2:$C$1200,$A43,MAESTRO!$F$2:$F$1200,"&lt;&gt;"))</f>
        <v/>
      </c>
      <c r="C43" s="53">
        <f>IF($A43="","",COUNTIFS(MAESTRO!$C$2:$C$1200,$A43,MAESTRO!$J$2:$J$1200,"SI",MAESTRO!$F$2:$F$1200,"&lt;&gt;"))</f>
        <v/>
      </c>
      <c r="D43" s="53">
        <f>IF($A43="","",COUNTIFS(MAESTRO!$C$2:$C$1200,$A43,MAESTRO!$J$2:$J$1200,"NO",MAESTRO!$F$2:$F$1200,"&lt;&gt;"))</f>
        <v/>
      </c>
      <c r="E43" s="53">
        <f>IF($A43="","",B43-C43-D43)</f>
        <v/>
      </c>
      <c r="F43" s="53">
        <f>IF($A43="","",COUNTIFS(MAESTRO!$C$2:$C$1200,$A43,MAESTRO!$M$2:$M$1200,"VIP",MAESTRO!$F$2:$F$1200,"&lt;&gt;"))</f>
        <v/>
      </c>
      <c r="G43" s="53">
        <f>IF($A43="","",COUNTIFS(MAESTRO!$C$2:$C$1200,$A43,MAESTRO!$M$2:$M$1200,"LATERAL VIP",MAESTRO!$F$2:$F$1200,"&lt;&gt;"))</f>
        <v/>
      </c>
      <c r="H43" s="53">
        <f>IF($A43="","",COUNTIFS(MAESTRO!$C$2:$C$1200,$A43,MAESTRO!$M$2:$M$1200,"LATERAL",MAESTRO!$F$2:$F$1200,"&lt;&gt;"))</f>
        <v/>
      </c>
      <c r="I43" s="53">
        <f>IF($A43="","",COUNTIFS(MAESTRO!$C$2:$C$1200,$A43,MAESTRO!$N$2:$N$1200,"SI",MAESTRO!$F$2:$F$1200,"&lt;&gt;"))</f>
        <v/>
      </c>
      <c r="J43" s="53" t="n"/>
      <c r="K43" s="53" t="n"/>
      <c r="L43" s="53" t="n"/>
      <c r="M43" s="53" t="n"/>
    </row>
    <row r="44" ht="18" customHeight="1">
      <c r="A44" s="53" t="n"/>
      <c r="B44" s="53">
        <f>IF($A44="","",COUNTIFS(MAESTRO!$C$2:$C$1200,$A44,MAESTRO!$F$2:$F$1200,"&lt;&gt;"))</f>
        <v/>
      </c>
      <c r="C44" s="53">
        <f>IF($A44="","",COUNTIFS(MAESTRO!$C$2:$C$1200,$A44,MAESTRO!$J$2:$J$1200,"SI",MAESTRO!$F$2:$F$1200,"&lt;&gt;"))</f>
        <v/>
      </c>
      <c r="D44" s="53">
        <f>IF($A44="","",COUNTIFS(MAESTRO!$C$2:$C$1200,$A44,MAESTRO!$J$2:$J$1200,"NO",MAESTRO!$F$2:$F$1200,"&lt;&gt;"))</f>
        <v/>
      </c>
      <c r="E44" s="53">
        <f>IF($A44="","",B44-C44-D44)</f>
        <v/>
      </c>
      <c r="F44" s="53">
        <f>IF($A44="","",COUNTIFS(MAESTRO!$C$2:$C$1200,$A44,MAESTRO!$M$2:$M$1200,"VIP",MAESTRO!$F$2:$F$1200,"&lt;&gt;"))</f>
        <v/>
      </c>
      <c r="G44" s="53">
        <f>IF($A44="","",COUNTIFS(MAESTRO!$C$2:$C$1200,$A44,MAESTRO!$M$2:$M$1200,"LATERAL VIP",MAESTRO!$F$2:$F$1200,"&lt;&gt;"))</f>
        <v/>
      </c>
      <c r="H44" s="53">
        <f>IF($A44="","",COUNTIFS(MAESTRO!$C$2:$C$1200,$A44,MAESTRO!$M$2:$M$1200,"LATERAL",MAESTRO!$F$2:$F$1200,"&lt;&gt;"))</f>
        <v/>
      </c>
      <c r="I44" s="53">
        <f>IF($A44="","",COUNTIFS(MAESTRO!$C$2:$C$1200,$A44,MAESTRO!$N$2:$N$1200,"SI",MAESTRO!$F$2:$F$1200,"&lt;&gt;"))</f>
        <v/>
      </c>
      <c r="J44" s="53" t="n"/>
      <c r="K44" s="53" t="n"/>
      <c r="L44" s="53" t="n"/>
      <c r="M44" s="53" t="n"/>
    </row>
    <row r="45" ht="18" customHeight="1">
      <c r="A45" s="53" t="n"/>
      <c r="B45" s="53">
        <f>IF($A45="","",COUNTIFS(MAESTRO!$C$2:$C$1200,$A45,MAESTRO!$F$2:$F$1200,"&lt;&gt;"))</f>
        <v/>
      </c>
      <c r="C45" s="53">
        <f>IF($A45="","",COUNTIFS(MAESTRO!$C$2:$C$1200,$A45,MAESTRO!$J$2:$J$1200,"SI",MAESTRO!$F$2:$F$1200,"&lt;&gt;"))</f>
        <v/>
      </c>
      <c r="D45" s="53">
        <f>IF($A45="","",COUNTIFS(MAESTRO!$C$2:$C$1200,$A45,MAESTRO!$J$2:$J$1200,"NO",MAESTRO!$F$2:$F$1200,"&lt;&gt;"))</f>
        <v/>
      </c>
      <c r="E45" s="53">
        <f>IF($A45="","",B45-C45-D45)</f>
        <v/>
      </c>
      <c r="F45" s="53">
        <f>IF($A45="","",COUNTIFS(MAESTRO!$C$2:$C$1200,$A45,MAESTRO!$M$2:$M$1200,"VIP",MAESTRO!$F$2:$F$1200,"&lt;&gt;"))</f>
        <v/>
      </c>
      <c r="G45" s="53">
        <f>IF($A45="","",COUNTIFS(MAESTRO!$C$2:$C$1200,$A45,MAESTRO!$M$2:$M$1200,"LATERAL VIP",MAESTRO!$F$2:$F$1200,"&lt;&gt;"))</f>
        <v/>
      </c>
      <c r="H45" s="53">
        <f>IF($A45="","",COUNTIFS(MAESTRO!$C$2:$C$1200,$A45,MAESTRO!$M$2:$M$1200,"LATERAL",MAESTRO!$F$2:$F$1200,"&lt;&gt;"))</f>
        <v/>
      </c>
      <c r="I45" s="53">
        <f>IF($A45="","",COUNTIFS(MAESTRO!$C$2:$C$1200,$A45,MAESTRO!$N$2:$N$1200,"SI",MAESTRO!$F$2:$F$1200,"&lt;&gt;"))</f>
        <v/>
      </c>
      <c r="J45" s="53" t="n"/>
      <c r="K45" s="53" t="n"/>
      <c r="L45" s="53" t="n"/>
      <c r="M45" s="53" t="n"/>
    </row>
    <row r="46" ht="18" customHeight="1">
      <c r="A46" s="53" t="n"/>
      <c r="B46" s="53">
        <f>IF($A46="","",COUNTIFS(MAESTRO!$C$2:$C$1200,$A46,MAESTRO!$F$2:$F$1200,"&lt;&gt;"))</f>
        <v/>
      </c>
      <c r="C46" s="53">
        <f>IF($A46="","",COUNTIFS(MAESTRO!$C$2:$C$1200,$A46,MAESTRO!$J$2:$J$1200,"SI",MAESTRO!$F$2:$F$1200,"&lt;&gt;"))</f>
        <v/>
      </c>
      <c r="D46" s="53">
        <f>IF($A46="","",COUNTIFS(MAESTRO!$C$2:$C$1200,$A46,MAESTRO!$J$2:$J$1200,"NO",MAESTRO!$F$2:$F$1200,"&lt;&gt;"))</f>
        <v/>
      </c>
      <c r="E46" s="53">
        <f>IF($A46="","",B46-C46-D46)</f>
        <v/>
      </c>
      <c r="F46" s="53">
        <f>IF($A46="","",COUNTIFS(MAESTRO!$C$2:$C$1200,$A46,MAESTRO!$M$2:$M$1200,"VIP",MAESTRO!$F$2:$F$1200,"&lt;&gt;"))</f>
        <v/>
      </c>
      <c r="G46" s="53">
        <f>IF($A46="","",COUNTIFS(MAESTRO!$C$2:$C$1200,$A46,MAESTRO!$M$2:$M$1200,"LATERAL VIP",MAESTRO!$F$2:$F$1200,"&lt;&gt;"))</f>
        <v/>
      </c>
      <c r="H46" s="53">
        <f>IF($A46="","",COUNTIFS(MAESTRO!$C$2:$C$1200,$A46,MAESTRO!$M$2:$M$1200,"LATERAL",MAESTRO!$F$2:$F$1200,"&lt;&gt;"))</f>
        <v/>
      </c>
      <c r="I46" s="53">
        <f>IF($A46="","",COUNTIFS(MAESTRO!$C$2:$C$1200,$A46,MAESTRO!$N$2:$N$1200,"SI",MAESTRO!$F$2:$F$1200,"&lt;&gt;"))</f>
        <v/>
      </c>
      <c r="J46" s="53" t="n"/>
      <c r="K46" s="53" t="n"/>
      <c r="L46" s="53" t="n"/>
      <c r="M46" s="53" t="n"/>
    </row>
    <row r="47" ht="18" customHeight="1">
      <c r="A47" s="53" t="n"/>
      <c r="B47" s="53">
        <f>IF($A47="","",COUNTIFS(MAESTRO!$C$2:$C$1200,$A47,MAESTRO!$F$2:$F$1200,"&lt;&gt;"))</f>
        <v/>
      </c>
      <c r="C47" s="53">
        <f>IF($A47="","",COUNTIFS(MAESTRO!$C$2:$C$1200,$A47,MAESTRO!$J$2:$J$1200,"SI",MAESTRO!$F$2:$F$1200,"&lt;&gt;"))</f>
        <v/>
      </c>
      <c r="D47" s="53">
        <f>IF($A47="","",COUNTIFS(MAESTRO!$C$2:$C$1200,$A47,MAESTRO!$J$2:$J$1200,"NO",MAESTRO!$F$2:$F$1200,"&lt;&gt;"))</f>
        <v/>
      </c>
      <c r="E47" s="53">
        <f>IF($A47="","",B47-C47-D47)</f>
        <v/>
      </c>
      <c r="F47" s="53">
        <f>IF($A47="","",COUNTIFS(MAESTRO!$C$2:$C$1200,$A47,MAESTRO!$M$2:$M$1200,"VIP",MAESTRO!$F$2:$F$1200,"&lt;&gt;"))</f>
        <v/>
      </c>
      <c r="G47" s="53">
        <f>IF($A47="","",COUNTIFS(MAESTRO!$C$2:$C$1200,$A47,MAESTRO!$M$2:$M$1200,"LATERAL VIP",MAESTRO!$F$2:$F$1200,"&lt;&gt;"))</f>
        <v/>
      </c>
      <c r="H47" s="53">
        <f>IF($A47="","",COUNTIFS(MAESTRO!$C$2:$C$1200,$A47,MAESTRO!$M$2:$M$1200,"LATERAL",MAESTRO!$F$2:$F$1200,"&lt;&gt;"))</f>
        <v/>
      </c>
      <c r="I47" s="53">
        <f>IF($A47="","",COUNTIFS(MAESTRO!$C$2:$C$1200,$A47,MAESTRO!$N$2:$N$1200,"SI",MAESTRO!$F$2:$F$1200,"&lt;&gt;"))</f>
        <v/>
      </c>
      <c r="J47" s="53" t="n"/>
      <c r="K47" s="53" t="n"/>
      <c r="L47" s="53" t="n"/>
      <c r="M47" s="53" t="n"/>
    </row>
    <row r="48" ht="18" customHeight="1">
      <c r="A48" s="53" t="n"/>
      <c r="B48" s="53">
        <f>IF($A48="","",COUNTIFS(MAESTRO!$C$2:$C$1200,$A48,MAESTRO!$F$2:$F$1200,"&lt;&gt;"))</f>
        <v/>
      </c>
      <c r="C48" s="53">
        <f>IF($A48="","",COUNTIFS(MAESTRO!$C$2:$C$1200,$A48,MAESTRO!$J$2:$J$1200,"SI",MAESTRO!$F$2:$F$1200,"&lt;&gt;"))</f>
        <v/>
      </c>
      <c r="D48" s="53">
        <f>IF($A48="","",COUNTIFS(MAESTRO!$C$2:$C$1200,$A48,MAESTRO!$J$2:$J$1200,"NO",MAESTRO!$F$2:$F$1200,"&lt;&gt;"))</f>
        <v/>
      </c>
      <c r="E48" s="53">
        <f>IF($A48="","",B48-C48-D48)</f>
        <v/>
      </c>
      <c r="F48" s="53">
        <f>IF($A48="","",COUNTIFS(MAESTRO!$C$2:$C$1200,$A48,MAESTRO!$M$2:$M$1200,"VIP",MAESTRO!$F$2:$F$1200,"&lt;&gt;"))</f>
        <v/>
      </c>
      <c r="G48" s="53">
        <f>IF($A48="","",COUNTIFS(MAESTRO!$C$2:$C$1200,$A48,MAESTRO!$M$2:$M$1200,"LATERAL VIP",MAESTRO!$F$2:$F$1200,"&lt;&gt;"))</f>
        <v/>
      </c>
      <c r="H48" s="53">
        <f>IF($A48="","",COUNTIFS(MAESTRO!$C$2:$C$1200,$A48,MAESTRO!$M$2:$M$1200,"LATERAL",MAESTRO!$F$2:$F$1200,"&lt;&gt;"))</f>
        <v/>
      </c>
      <c r="I48" s="53">
        <f>IF($A48="","",COUNTIFS(MAESTRO!$C$2:$C$1200,$A48,MAESTRO!$N$2:$N$1200,"SI",MAESTRO!$F$2:$F$1200,"&lt;&gt;"))</f>
        <v/>
      </c>
      <c r="J48" s="53" t="n"/>
      <c r="K48" s="53" t="n"/>
      <c r="L48" s="53" t="n"/>
      <c r="M48" s="53" t="n"/>
    </row>
    <row r="49" ht="18" customHeight="1">
      <c r="A49" s="53" t="n"/>
      <c r="B49" s="53">
        <f>IF($A49="","",COUNTIFS(MAESTRO!$C$2:$C$1200,$A49,MAESTRO!$F$2:$F$1200,"&lt;&gt;"))</f>
        <v/>
      </c>
      <c r="C49" s="53">
        <f>IF($A49="","",COUNTIFS(MAESTRO!$C$2:$C$1200,$A49,MAESTRO!$J$2:$J$1200,"SI",MAESTRO!$F$2:$F$1200,"&lt;&gt;"))</f>
        <v/>
      </c>
      <c r="D49" s="53">
        <f>IF($A49="","",COUNTIFS(MAESTRO!$C$2:$C$1200,$A49,MAESTRO!$J$2:$J$1200,"NO",MAESTRO!$F$2:$F$1200,"&lt;&gt;"))</f>
        <v/>
      </c>
      <c r="E49" s="53">
        <f>IF($A49="","",B49-C49-D49)</f>
        <v/>
      </c>
      <c r="F49" s="53">
        <f>IF($A49="","",COUNTIFS(MAESTRO!$C$2:$C$1200,$A49,MAESTRO!$M$2:$M$1200,"VIP",MAESTRO!$F$2:$F$1200,"&lt;&gt;"))</f>
        <v/>
      </c>
      <c r="G49" s="53">
        <f>IF($A49="","",COUNTIFS(MAESTRO!$C$2:$C$1200,$A49,MAESTRO!$M$2:$M$1200,"LATERAL VIP",MAESTRO!$F$2:$F$1200,"&lt;&gt;"))</f>
        <v/>
      </c>
      <c r="H49" s="53">
        <f>IF($A49="","",COUNTIFS(MAESTRO!$C$2:$C$1200,$A49,MAESTRO!$M$2:$M$1200,"LATERAL",MAESTRO!$F$2:$F$1200,"&lt;&gt;"))</f>
        <v/>
      </c>
      <c r="I49" s="53">
        <f>IF($A49="","",COUNTIFS(MAESTRO!$C$2:$C$1200,$A49,MAESTRO!$N$2:$N$1200,"SI",MAESTRO!$F$2:$F$1200,"&lt;&gt;"))</f>
        <v/>
      </c>
      <c r="J49" s="53" t="n"/>
      <c r="K49" s="53" t="n"/>
      <c r="L49" s="53" t="n"/>
      <c r="M49" s="53" t="n"/>
    </row>
    <row r="50" ht="18" customHeight="1">
      <c r="A50" s="53" t="n"/>
      <c r="B50" s="53">
        <f>IF($A50="","",COUNTIFS(MAESTRO!$C$2:$C$1200,$A50,MAESTRO!$F$2:$F$1200,"&lt;&gt;"))</f>
        <v/>
      </c>
      <c r="C50" s="53">
        <f>IF($A50="","",COUNTIFS(MAESTRO!$C$2:$C$1200,$A50,MAESTRO!$J$2:$J$1200,"SI",MAESTRO!$F$2:$F$1200,"&lt;&gt;"))</f>
        <v/>
      </c>
      <c r="D50" s="53">
        <f>IF($A50="","",COUNTIFS(MAESTRO!$C$2:$C$1200,$A50,MAESTRO!$J$2:$J$1200,"NO",MAESTRO!$F$2:$F$1200,"&lt;&gt;"))</f>
        <v/>
      </c>
      <c r="E50" s="53">
        <f>IF($A50="","",B50-C50-D50)</f>
        <v/>
      </c>
      <c r="F50" s="53">
        <f>IF($A50="","",COUNTIFS(MAESTRO!$C$2:$C$1200,$A50,MAESTRO!$M$2:$M$1200,"VIP",MAESTRO!$F$2:$F$1200,"&lt;&gt;"))</f>
        <v/>
      </c>
      <c r="G50" s="53">
        <f>IF($A50="","",COUNTIFS(MAESTRO!$C$2:$C$1200,$A50,MAESTRO!$M$2:$M$1200,"LATERAL VIP",MAESTRO!$F$2:$F$1200,"&lt;&gt;"))</f>
        <v/>
      </c>
      <c r="H50" s="53">
        <f>IF($A50="","",COUNTIFS(MAESTRO!$C$2:$C$1200,$A50,MAESTRO!$M$2:$M$1200,"LATERAL",MAESTRO!$F$2:$F$1200,"&lt;&gt;"))</f>
        <v/>
      </c>
      <c r="I50" s="53">
        <f>IF($A50="","",COUNTIFS(MAESTRO!$C$2:$C$1200,$A50,MAESTRO!$N$2:$N$1200,"SI",MAESTRO!$F$2:$F$1200,"&lt;&gt;"))</f>
        <v/>
      </c>
      <c r="J50" s="53" t="n"/>
      <c r="K50" s="53" t="n"/>
      <c r="L50" s="53" t="n"/>
      <c r="M50" s="53" t="n"/>
    </row>
    <row r="51" ht="18" customHeight="1">
      <c r="A51" s="53" t="n"/>
      <c r="B51" s="53">
        <f>IF($A51="","",COUNTIFS(MAESTRO!$C$2:$C$1200,$A51,MAESTRO!$F$2:$F$1200,"&lt;&gt;"))</f>
        <v/>
      </c>
      <c r="C51" s="53">
        <f>IF($A51="","",COUNTIFS(MAESTRO!$C$2:$C$1200,$A51,MAESTRO!$J$2:$J$1200,"SI",MAESTRO!$F$2:$F$1200,"&lt;&gt;"))</f>
        <v/>
      </c>
      <c r="D51" s="53">
        <f>IF($A51="","",COUNTIFS(MAESTRO!$C$2:$C$1200,$A51,MAESTRO!$J$2:$J$1200,"NO",MAESTRO!$F$2:$F$1200,"&lt;&gt;"))</f>
        <v/>
      </c>
      <c r="E51" s="53">
        <f>IF($A51="","",B51-C51-D51)</f>
        <v/>
      </c>
      <c r="F51" s="53">
        <f>IF($A51="","",COUNTIFS(MAESTRO!$C$2:$C$1200,$A51,MAESTRO!$M$2:$M$1200,"VIP",MAESTRO!$F$2:$F$1200,"&lt;&gt;"))</f>
        <v/>
      </c>
      <c r="G51" s="53">
        <f>IF($A51="","",COUNTIFS(MAESTRO!$C$2:$C$1200,$A51,MAESTRO!$M$2:$M$1200,"LATERAL VIP",MAESTRO!$F$2:$F$1200,"&lt;&gt;"))</f>
        <v/>
      </c>
      <c r="H51" s="53">
        <f>IF($A51="","",COUNTIFS(MAESTRO!$C$2:$C$1200,$A51,MAESTRO!$M$2:$M$1200,"LATERAL",MAESTRO!$F$2:$F$1200,"&lt;&gt;"))</f>
        <v/>
      </c>
      <c r="I51" s="53">
        <f>IF($A51="","",COUNTIFS(MAESTRO!$C$2:$C$1200,$A51,MAESTRO!$N$2:$N$1200,"SI",MAESTRO!$F$2:$F$1200,"&lt;&gt;"))</f>
        <v/>
      </c>
      <c r="J51" s="53" t="n"/>
      <c r="K51" s="53" t="n"/>
      <c r="L51" s="53" t="n"/>
      <c r="M51" s="53" t="n"/>
    </row>
    <row r="52" ht="18" customHeight="1">
      <c r="A52" s="53" t="n"/>
      <c r="B52" s="53">
        <f>IF($A52="","",COUNTIFS(MAESTRO!$C$2:$C$1200,$A52,MAESTRO!$F$2:$F$1200,"&lt;&gt;"))</f>
        <v/>
      </c>
      <c r="C52" s="53">
        <f>IF($A52="","",COUNTIFS(MAESTRO!$C$2:$C$1200,$A52,MAESTRO!$J$2:$J$1200,"SI",MAESTRO!$F$2:$F$1200,"&lt;&gt;"))</f>
        <v/>
      </c>
      <c r="D52" s="53">
        <f>IF($A52="","",COUNTIFS(MAESTRO!$C$2:$C$1200,$A52,MAESTRO!$J$2:$J$1200,"NO",MAESTRO!$F$2:$F$1200,"&lt;&gt;"))</f>
        <v/>
      </c>
      <c r="E52" s="53">
        <f>IF($A52="","",B52-C52-D52)</f>
        <v/>
      </c>
      <c r="F52" s="53">
        <f>IF($A52="","",COUNTIFS(MAESTRO!$C$2:$C$1200,$A52,MAESTRO!$M$2:$M$1200,"VIP",MAESTRO!$F$2:$F$1200,"&lt;&gt;"))</f>
        <v/>
      </c>
      <c r="G52" s="53">
        <f>IF($A52="","",COUNTIFS(MAESTRO!$C$2:$C$1200,$A52,MAESTRO!$M$2:$M$1200,"LATERAL VIP",MAESTRO!$F$2:$F$1200,"&lt;&gt;"))</f>
        <v/>
      </c>
      <c r="H52" s="53">
        <f>IF($A52="","",COUNTIFS(MAESTRO!$C$2:$C$1200,$A52,MAESTRO!$M$2:$M$1200,"LATERAL",MAESTRO!$F$2:$F$1200,"&lt;&gt;"))</f>
        <v/>
      </c>
      <c r="I52" s="53">
        <f>IF($A52="","",COUNTIFS(MAESTRO!$C$2:$C$1200,$A52,MAESTRO!$N$2:$N$1200,"SI",MAESTRO!$F$2:$F$1200,"&lt;&gt;"))</f>
        <v/>
      </c>
      <c r="J52" s="53" t="n"/>
      <c r="K52" s="53" t="n"/>
      <c r="L52" s="53" t="n"/>
      <c r="M52" s="53" t="n"/>
    </row>
    <row r="53" ht="18" customHeight="1">
      <c r="A53" s="53" t="n"/>
      <c r="B53" s="53">
        <f>IF($A53="","",COUNTIFS(MAESTRO!$C$2:$C$1200,$A53,MAESTRO!$F$2:$F$1200,"&lt;&gt;"))</f>
        <v/>
      </c>
      <c r="C53" s="53">
        <f>IF($A53="","",COUNTIFS(MAESTRO!$C$2:$C$1200,$A53,MAESTRO!$J$2:$J$1200,"SI",MAESTRO!$F$2:$F$1200,"&lt;&gt;"))</f>
        <v/>
      </c>
      <c r="D53" s="53">
        <f>IF($A53="","",COUNTIFS(MAESTRO!$C$2:$C$1200,$A53,MAESTRO!$J$2:$J$1200,"NO",MAESTRO!$F$2:$F$1200,"&lt;&gt;"))</f>
        <v/>
      </c>
      <c r="E53" s="53">
        <f>IF($A53="","",B53-C53-D53)</f>
        <v/>
      </c>
      <c r="F53" s="53">
        <f>IF($A53="","",COUNTIFS(MAESTRO!$C$2:$C$1200,$A53,MAESTRO!$M$2:$M$1200,"VIP",MAESTRO!$F$2:$F$1200,"&lt;&gt;"))</f>
        <v/>
      </c>
      <c r="G53" s="53">
        <f>IF($A53="","",COUNTIFS(MAESTRO!$C$2:$C$1200,$A53,MAESTRO!$M$2:$M$1200,"LATERAL VIP",MAESTRO!$F$2:$F$1200,"&lt;&gt;"))</f>
        <v/>
      </c>
      <c r="H53" s="53">
        <f>IF($A53="","",COUNTIFS(MAESTRO!$C$2:$C$1200,$A53,MAESTRO!$M$2:$M$1200,"LATERAL",MAESTRO!$F$2:$F$1200,"&lt;&gt;"))</f>
        <v/>
      </c>
      <c r="I53" s="53">
        <f>IF($A53="","",COUNTIFS(MAESTRO!$C$2:$C$1200,$A53,MAESTRO!$N$2:$N$1200,"SI",MAESTRO!$F$2:$F$1200,"&lt;&gt;"))</f>
        <v/>
      </c>
      <c r="J53" s="53" t="n"/>
      <c r="K53" s="53" t="n"/>
      <c r="L53" s="53" t="n"/>
      <c r="M53" s="53" t="n"/>
    </row>
    <row r="54" ht="18" customHeight="1">
      <c r="A54" s="53" t="n"/>
      <c r="B54" s="53">
        <f>IF($A54="","",COUNTIFS(MAESTRO!$C$2:$C$1200,$A54,MAESTRO!$F$2:$F$1200,"&lt;&gt;"))</f>
        <v/>
      </c>
      <c r="C54" s="53">
        <f>IF($A54="","",COUNTIFS(MAESTRO!$C$2:$C$1200,$A54,MAESTRO!$J$2:$J$1200,"SI",MAESTRO!$F$2:$F$1200,"&lt;&gt;"))</f>
        <v/>
      </c>
      <c r="D54" s="53">
        <f>IF($A54="","",COUNTIFS(MAESTRO!$C$2:$C$1200,$A54,MAESTRO!$J$2:$J$1200,"NO",MAESTRO!$F$2:$F$1200,"&lt;&gt;"))</f>
        <v/>
      </c>
      <c r="E54" s="53">
        <f>IF($A54="","",B54-C54-D54)</f>
        <v/>
      </c>
      <c r="F54" s="53">
        <f>IF($A54="","",COUNTIFS(MAESTRO!$C$2:$C$1200,$A54,MAESTRO!$M$2:$M$1200,"VIP",MAESTRO!$F$2:$F$1200,"&lt;&gt;"))</f>
        <v/>
      </c>
      <c r="G54" s="53">
        <f>IF($A54="","",COUNTIFS(MAESTRO!$C$2:$C$1200,$A54,MAESTRO!$M$2:$M$1200,"LATERAL VIP",MAESTRO!$F$2:$F$1200,"&lt;&gt;"))</f>
        <v/>
      </c>
      <c r="H54" s="53">
        <f>IF($A54="","",COUNTIFS(MAESTRO!$C$2:$C$1200,$A54,MAESTRO!$M$2:$M$1200,"LATERAL",MAESTRO!$F$2:$F$1200,"&lt;&gt;"))</f>
        <v/>
      </c>
      <c r="I54" s="53">
        <f>IF($A54="","",COUNTIFS(MAESTRO!$C$2:$C$1200,$A54,MAESTRO!$N$2:$N$1200,"SI",MAESTRO!$F$2:$F$1200,"&lt;&gt;"))</f>
        <v/>
      </c>
      <c r="J54" s="53" t="n"/>
      <c r="K54" s="53" t="n"/>
      <c r="L54" s="53" t="n"/>
      <c r="M54" s="53" t="n"/>
    </row>
    <row r="55" ht="18" customHeight="1">
      <c r="A55" s="53" t="n"/>
      <c r="B55" s="53">
        <f>IF($A55="","",COUNTIFS(MAESTRO!$C$2:$C$1200,$A55,MAESTRO!$F$2:$F$1200,"&lt;&gt;"))</f>
        <v/>
      </c>
      <c r="C55" s="53">
        <f>IF($A55="","",COUNTIFS(MAESTRO!$C$2:$C$1200,$A55,MAESTRO!$J$2:$J$1200,"SI",MAESTRO!$F$2:$F$1200,"&lt;&gt;"))</f>
        <v/>
      </c>
      <c r="D55" s="53">
        <f>IF($A55="","",COUNTIFS(MAESTRO!$C$2:$C$1200,$A55,MAESTRO!$J$2:$J$1200,"NO",MAESTRO!$F$2:$F$1200,"&lt;&gt;"))</f>
        <v/>
      </c>
      <c r="E55" s="53">
        <f>IF($A55="","",B55-C55-D55)</f>
        <v/>
      </c>
      <c r="F55" s="53">
        <f>IF($A55="","",COUNTIFS(MAESTRO!$C$2:$C$1200,$A55,MAESTRO!$M$2:$M$1200,"VIP",MAESTRO!$F$2:$F$1200,"&lt;&gt;"))</f>
        <v/>
      </c>
      <c r="G55" s="53">
        <f>IF($A55="","",COUNTIFS(MAESTRO!$C$2:$C$1200,$A55,MAESTRO!$M$2:$M$1200,"LATERAL VIP",MAESTRO!$F$2:$F$1200,"&lt;&gt;"))</f>
        <v/>
      </c>
      <c r="H55" s="53">
        <f>IF($A55="","",COUNTIFS(MAESTRO!$C$2:$C$1200,$A55,MAESTRO!$M$2:$M$1200,"LATERAL",MAESTRO!$F$2:$F$1200,"&lt;&gt;"))</f>
        <v/>
      </c>
      <c r="I55" s="53">
        <f>IF($A55="","",COUNTIFS(MAESTRO!$C$2:$C$1200,$A55,MAESTRO!$N$2:$N$1200,"SI",MAESTRO!$F$2:$F$1200,"&lt;&gt;"))</f>
        <v/>
      </c>
      <c r="J55" s="53" t="n"/>
      <c r="K55" s="53" t="n"/>
      <c r="L55" s="53" t="n"/>
      <c r="M55" s="53" t="n"/>
    </row>
    <row r="56" ht="18" customHeight="1">
      <c r="A56" s="53" t="n"/>
      <c r="B56" s="53">
        <f>IF($A56="","",COUNTIFS(MAESTRO!$C$2:$C$1200,$A56,MAESTRO!$F$2:$F$1200,"&lt;&gt;"))</f>
        <v/>
      </c>
      <c r="C56" s="53">
        <f>IF($A56="","",COUNTIFS(MAESTRO!$C$2:$C$1200,$A56,MAESTRO!$J$2:$J$1200,"SI",MAESTRO!$F$2:$F$1200,"&lt;&gt;"))</f>
        <v/>
      </c>
      <c r="D56" s="53">
        <f>IF($A56="","",COUNTIFS(MAESTRO!$C$2:$C$1200,$A56,MAESTRO!$J$2:$J$1200,"NO",MAESTRO!$F$2:$F$1200,"&lt;&gt;"))</f>
        <v/>
      </c>
      <c r="E56" s="53">
        <f>IF($A56="","",B56-C56-D56)</f>
        <v/>
      </c>
      <c r="F56" s="53">
        <f>IF($A56="","",COUNTIFS(MAESTRO!$C$2:$C$1200,$A56,MAESTRO!$M$2:$M$1200,"VIP",MAESTRO!$F$2:$F$1200,"&lt;&gt;"))</f>
        <v/>
      </c>
      <c r="G56" s="53">
        <f>IF($A56="","",COUNTIFS(MAESTRO!$C$2:$C$1200,$A56,MAESTRO!$M$2:$M$1200,"LATERAL VIP",MAESTRO!$F$2:$F$1200,"&lt;&gt;"))</f>
        <v/>
      </c>
      <c r="H56" s="53">
        <f>IF($A56="","",COUNTIFS(MAESTRO!$C$2:$C$1200,$A56,MAESTRO!$M$2:$M$1200,"LATERAL",MAESTRO!$F$2:$F$1200,"&lt;&gt;"))</f>
        <v/>
      </c>
      <c r="I56" s="53">
        <f>IF($A56="","",COUNTIFS(MAESTRO!$C$2:$C$1200,$A56,MAESTRO!$N$2:$N$1200,"SI",MAESTRO!$F$2:$F$1200,"&lt;&gt;"))</f>
        <v/>
      </c>
      <c r="J56" s="53" t="n"/>
      <c r="K56" s="53" t="n"/>
      <c r="L56" s="53" t="n"/>
      <c r="M56" s="53" t="n"/>
    </row>
    <row r="57" ht="18" customHeight="1">
      <c r="A57" s="53" t="n"/>
      <c r="B57" s="53">
        <f>IF($A57="","",COUNTIFS(MAESTRO!$C$2:$C$1200,$A57,MAESTRO!$F$2:$F$1200,"&lt;&gt;"))</f>
        <v/>
      </c>
      <c r="C57" s="53">
        <f>IF($A57="","",COUNTIFS(MAESTRO!$C$2:$C$1200,$A57,MAESTRO!$J$2:$J$1200,"SI",MAESTRO!$F$2:$F$1200,"&lt;&gt;"))</f>
        <v/>
      </c>
      <c r="D57" s="53">
        <f>IF($A57="","",COUNTIFS(MAESTRO!$C$2:$C$1200,$A57,MAESTRO!$J$2:$J$1200,"NO",MAESTRO!$F$2:$F$1200,"&lt;&gt;"))</f>
        <v/>
      </c>
      <c r="E57" s="53">
        <f>IF($A57="","",B57-C57-D57)</f>
        <v/>
      </c>
      <c r="F57" s="53">
        <f>IF($A57="","",COUNTIFS(MAESTRO!$C$2:$C$1200,$A57,MAESTRO!$M$2:$M$1200,"VIP",MAESTRO!$F$2:$F$1200,"&lt;&gt;"))</f>
        <v/>
      </c>
      <c r="G57" s="53">
        <f>IF($A57="","",COUNTIFS(MAESTRO!$C$2:$C$1200,$A57,MAESTRO!$M$2:$M$1200,"LATERAL VIP",MAESTRO!$F$2:$F$1200,"&lt;&gt;"))</f>
        <v/>
      </c>
      <c r="H57" s="53">
        <f>IF($A57="","",COUNTIFS(MAESTRO!$C$2:$C$1200,$A57,MAESTRO!$M$2:$M$1200,"LATERAL",MAESTRO!$F$2:$F$1200,"&lt;&gt;"))</f>
        <v/>
      </c>
      <c r="I57" s="53">
        <f>IF($A57="","",COUNTIFS(MAESTRO!$C$2:$C$1200,$A57,MAESTRO!$N$2:$N$1200,"SI",MAESTRO!$F$2:$F$1200,"&lt;&gt;"))</f>
        <v/>
      </c>
      <c r="J57" s="53" t="n"/>
      <c r="K57" s="53" t="n"/>
      <c r="L57" s="53" t="n"/>
      <c r="M57" s="53" t="n"/>
    </row>
    <row r="58" ht="18" customHeight="1">
      <c r="A58" s="53" t="n"/>
      <c r="B58" s="53">
        <f>IF($A58="","",COUNTIFS(MAESTRO!$C$2:$C$1200,$A58,MAESTRO!$F$2:$F$1200,"&lt;&gt;"))</f>
        <v/>
      </c>
      <c r="C58" s="53">
        <f>IF($A58="","",COUNTIFS(MAESTRO!$C$2:$C$1200,$A58,MAESTRO!$J$2:$J$1200,"SI",MAESTRO!$F$2:$F$1200,"&lt;&gt;"))</f>
        <v/>
      </c>
      <c r="D58" s="53">
        <f>IF($A58="","",COUNTIFS(MAESTRO!$C$2:$C$1200,$A58,MAESTRO!$J$2:$J$1200,"NO",MAESTRO!$F$2:$F$1200,"&lt;&gt;"))</f>
        <v/>
      </c>
      <c r="E58" s="53">
        <f>IF($A58="","",B58-C58-D58)</f>
        <v/>
      </c>
      <c r="F58" s="53">
        <f>IF($A58="","",COUNTIFS(MAESTRO!$C$2:$C$1200,$A58,MAESTRO!$M$2:$M$1200,"VIP",MAESTRO!$F$2:$F$1200,"&lt;&gt;"))</f>
        <v/>
      </c>
      <c r="G58" s="53">
        <f>IF($A58="","",COUNTIFS(MAESTRO!$C$2:$C$1200,$A58,MAESTRO!$M$2:$M$1200,"LATERAL VIP",MAESTRO!$F$2:$F$1200,"&lt;&gt;"))</f>
        <v/>
      </c>
      <c r="H58" s="53">
        <f>IF($A58="","",COUNTIFS(MAESTRO!$C$2:$C$1200,$A58,MAESTRO!$M$2:$M$1200,"LATERAL",MAESTRO!$F$2:$F$1200,"&lt;&gt;"))</f>
        <v/>
      </c>
      <c r="I58" s="53">
        <f>IF($A58="","",COUNTIFS(MAESTRO!$C$2:$C$1200,$A58,MAESTRO!$N$2:$N$1200,"SI",MAESTRO!$F$2:$F$1200,"&lt;&gt;"))</f>
        <v/>
      </c>
      <c r="J58" s="53" t="n"/>
      <c r="K58" s="53" t="n"/>
      <c r="L58" s="53" t="n"/>
      <c r="M58" s="53" t="n"/>
    </row>
    <row r="59" ht="18" customHeight="1">
      <c r="A59" s="53" t="n"/>
      <c r="B59" s="53">
        <f>IF($A59="","",COUNTIFS(MAESTRO!$C$2:$C$1200,$A59,MAESTRO!$F$2:$F$1200,"&lt;&gt;"))</f>
        <v/>
      </c>
      <c r="C59" s="53">
        <f>IF($A59="","",COUNTIFS(MAESTRO!$C$2:$C$1200,$A59,MAESTRO!$J$2:$J$1200,"SI",MAESTRO!$F$2:$F$1200,"&lt;&gt;"))</f>
        <v/>
      </c>
      <c r="D59" s="53">
        <f>IF($A59="","",COUNTIFS(MAESTRO!$C$2:$C$1200,$A59,MAESTRO!$J$2:$J$1200,"NO",MAESTRO!$F$2:$F$1200,"&lt;&gt;"))</f>
        <v/>
      </c>
      <c r="E59" s="53">
        <f>IF($A59="","",B59-C59-D59)</f>
        <v/>
      </c>
      <c r="F59" s="53">
        <f>IF($A59="","",COUNTIFS(MAESTRO!$C$2:$C$1200,$A59,MAESTRO!$M$2:$M$1200,"VIP",MAESTRO!$F$2:$F$1200,"&lt;&gt;"))</f>
        <v/>
      </c>
      <c r="G59" s="53">
        <f>IF($A59="","",COUNTIFS(MAESTRO!$C$2:$C$1200,$A59,MAESTRO!$M$2:$M$1200,"LATERAL VIP",MAESTRO!$F$2:$F$1200,"&lt;&gt;"))</f>
        <v/>
      </c>
      <c r="H59" s="53">
        <f>IF($A59="","",COUNTIFS(MAESTRO!$C$2:$C$1200,$A59,MAESTRO!$M$2:$M$1200,"LATERAL",MAESTRO!$F$2:$F$1200,"&lt;&gt;"))</f>
        <v/>
      </c>
      <c r="I59" s="53">
        <f>IF($A59="","",COUNTIFS(MAESTRO!$C$2:$C$1200,$A59,MAESTRO!$N$2:$N$1200,"SI",MAESTRO!$F$2:$F$1200,"&lt;&gt;"))</f>
        <v/>
      </c>
      <c r="J59" s="53" t="n"/>
      <c r="K59" s="53" t="n"/>
      <c r="L59" s="53" t="n"/>
      <c r="M59" s="53" t="n"/>
    </row>
    <row r="60" ht="18" customHeight="1">
      <c r="A60" s="53" t="n"/>
      <c r="B60" s="53">
        <f>IF($A60="","",COUNTIFS(MAESTRO!$C$2:$C$1200,$A60,MAESTRO!$F$2:$F$1200,"&lt;&gt;"))</f>
        <v/>
      </c>
      <c r="C60" s="53">
        <f>IF($A60="","",COUNTIFS(MAESTRO!$C$2:$C$1200,$A60,MAESTRO!$J$2:$J$1200,"SI",MAESTRO!$F$2:$F$1200,"&lt;&gt;"))</f>
        <v/>
      </c>
      <c r="D60" s="53">
        <f>IF($A60="","",COUNTIFS(MAESTRO!$C$2:$C$1200,$A60,MAESTRO!$J$2:$J$1200,"NO",MAESTRO!$F$2:$F$1200,"&lt;&gt;"))</f>
        <v/>
      </c>
      <c r="E60" s="53">
        <f>IF($A60="","",B60-C60-D60)</f>
        <v/>
      </c>
      <c r="F60" s="53">
        <f>IF($A60="","",COUNTIFS(MAESTRO!$C$2:$C$1200,$A60,MAESTRO!$M$2:$M$1200,"VIP",MAESTRO!$F$2:$F$1200,"&lt;&gt;"))</f>
        <v/>
      </c>
      <c r="G60" s="53">
        <f>IF($A60="","",COUNTIFS(MAESTRO!$C$2:$C$1200,$A60,MAESTRO!$M$2:$M$1200,"LATERAL VIP",MAESTRO!$F$2:$F$1200,"&lt;&gt;"))</f>
        <v/>
      </c>
      <c r="H60" s="53">
        <f>IF($A60="","",COUNTIFS(MAESTRO!$C$2:$C$1200,$A60,MAESTRO!$M$2:$M$1200,"LATERAL",MAESTRO!$F$2:$F$1200,"&lt;&gt;"))</f>
        <v/>
      </c>
      <c r="I60" s="53">
        <f>IF($A60="","",COUNTIFS(MAESTRO!$C$2:$C$1200,$A60,MAESTRO!$N$2:$N$1200,"SI",MAESTRO!$F$2:$F$1200,"&lt;&gt;"))</f>
        <v/>
      </c>
      <c r="J60" s="53" t="n"/>
      <c r="K60" s="53" t="n"/>
      <c r="L60" s="53" t="n"/>
      <c r="M60" s="53" t="n"/>
    </row>
    <row r="61" ht="18" customHeight="1">
      <c r="A61" s="53" t="n"/>
      <c r="B61" s="53">
        <f>IF($A61="","",COUNTIFS(MAESTRO!$C$2:$C$1200,$A61,MAESTRO!$F$2:$F$1200,"&lt;&gt;"))</f>
        <v/>
      </c>
      <c r="C61" s="53">
        <f>IF($A61="","",COUNTIFS(MAESTRO!$C$2:$C$1200,$A61,MAESTRO!$J$2:$J$1200,"SI",MAESTRO!$F$2:$F$1200,"&lt;&gt;"))</f>
        <v/>
      </c>
      <c r="D61" s="53">
        <f>IF($A61="","",COUNTIFS(MAESTRO!$C$2:$C$1200,$A61,MAESTRO!$J$2:$J$1200,"NO",MAESTRO!$F$2:$F$1200,"&lt;&gt;"))</f>
        <v/>
      </c>
      <c r="E61" s="53">
        <f>IF($A61="","",B61-C61-D61)</f>
        <v/>
      </c>
      <c r="F61" s="53">
        <f>IF($A61="","",COUNTIFS(MAESTRO!$C$2:$C$1200,$A61,MAESTRO!$M$2:$M$1200,"VIP",MAESTRO!$F$2:$F$1200,"&lt;&gt;"))</f>
        <v/>
      </c>
      <c r="G61" s="53">
        <f>IF($A61="","",COUNTIFS(MAESTRO!$C$2:$C$1200,$A61,MAESTRO!$M$2:$M$1200,"LATERAL VIP",MAESTRO!$F$2:$F$1200,"&lt;&gt;"))</f>
        <v/>
      </c>
      <c r="H61" s="53">
        <f>IF($A61="","",COUNTIFS(MAESTRO!$C$2:$C$1200,$A61,MAESTRO!$M$2:$M$1200,"LATERAL",MAESTRO!$F$2:$F$1200,"&lt;&gt;"))</f>
        <v/>
      </c>
      <c r="I61" s="53">
        <f>IF($A61="","",COUNTIFS(MAESTRO!$C$2:$C$1200,$A61,MAESTRO!$N$2:$N$1200,"SI",MAESTRO!$F$2:$F$1200,"&lt;&gt;"))</f>
        <v/>
      </c>
      <c r="J61" s="53" t="n"/>
      <c r="K61" s="53" t="n"/>
      <c r="L61" s="53" t="n"/>
      <c r="M61" s="53" t="n"/>
    </row>
    <row r="62" ht="18" customHeight="1">
      <c r="A62" s="53" t="n"/>
      <c r="B62" s="53">
        <f>IF($A62="","",COUNTIFS(MAESTRO!$C$2:$C$1200,$A62,MAESTRO!$F$2:$F$1200,"&lt;&gt;"))</f>
        <v/>
      </c>
      <c r="C62" s="53">
        <f>IF($A62="","",COUNTIFS(MAESTRO!$C$2:$C$1200,$A62,MAESTRO!$J$2:$J$1200,"SI",MAESTRO!$F$2:$F$1200,"&lt;&gt;"))</f>
        <v/>
      </c>
      <c r="D62" s="53">
        <f>IF($A62="","",COUNTIFS(MAESTRO!$C$2:$C$1200,$A62,MAESTRO!$J$2:$J$1200,"NO",MAESTRO!$F$2:$F$1200,"&lt;&gt;"))</f>
        <v/>
      </c>
      <c r="E62" s="53">
        <f>IF($A62="","",B62-C62-D62)</f>
        <v/>
      </c>
      <c r="F62" s="53">
        <f>IF($A62="","",COUNTIFS(MAESTRO!$C$2:$C$1200,$A62,MAESTRO!$M$2:$M$1200,"VIP",MAESTRO!$F$2:$F$1200,"&lt;&gt;"))</f>
        <v/>
      </c>
      <c r="G62" s="53">
        <f>IF($A62="","",COUNTIFS(MAESTRO!$C$2:$C$1200,$A62,MAESTRO!$M$2:$M$1200,"LATERAL VIP",MAESTRO!$F$2:$F$1200,"&lt;&gt;"))</f>
        <v/>
      </c>
      <c r="H62" s="53">
        <f>IF($A62="","",COUNTIFS(MAESTRO!$C$2:$C$1200,$A62,MAESTRO!$M$2:$M$1200,"LATERAL",MAESTRO!$F$2:$F$1200,"&lt;&gt;"))</f>
        <v/>
      </c>
      <c r="I62" s="53">
        <f>IF($A62="","",COUNTIFS(MAESTRO!$C$2:$C$1200,$A62,MAESTRO!$N$2:$N$1200,"SI",MAESTRO!$F$2:$F$1200,"&lt;&gt;"))</f>
        <v/>
      </c>
      <c r="J62" s="53" t="n"/>
      <c r="K62" s="53" t="n"/>
      <c r="L62" s="53" t="n"/>
      <c r="M62" s="53" t="n"/>
    </row>
    <row r="63" ht="18" customHeight="1">
      <c r="A63" s="53" t="n"/>
      <c r="B63" s="53">
        <f>IF($A63="","",COUNTIFS(MAESTRO!$C$2:$C$1200,$A63,MAESTRO!$F$2:$F$1200,"&lt;&gt;"))</f>
        <v/>
      </c>
      <c r="C63" s="53">
        <f>IF($A63="","",COUNTIFS(MAESTRO!$C$2:$C$1200,$A63,MAESTRO!$J$2:$J$1200,"SI",MAESTRO!$F$2:$F$1200,"&lt;&gt;"))</f>
        <v/>
      </c>
      <c r="D63" s="53">
        <f>IF($A63="","",COUNTIFS(MAESTRO!$C$2:$C$1200,$A63,MAESTRO!$J$2:$J$1200,"NO",MAESTRO!$F$2:$F$1200,"&lt;&gt;"))</f>
        <v/>
      </c>
      <c r="E63" s="53">
        <f>IF($A63="","",B63-C63-D63)</f>
        <v/>
      </c>
      <c r="F63" s="53">
        <f>IF($A63="","",COUNTIFS(MAESTRO!$C$2:$C$1200,$A63,MAESTRO!$M$2:$M$1200,"VIP",MAESTRO!$F$2:$F$1200,"&lt;&gt;"))</f>
        <v/>
      </c>
      <c r="G63" s="53">
        <f>IF($A63="","",COUNTIFS(MAESTRO!$C$2:$C$1200,$A63,MAESTRO!$M$2:$M$1200,"LATERAL VIP",MAESTRO!$F$2:$F$1200,"&lt;&gt;"))</f>
        <v/>
      </c>
      <c r="H63" s="53">
        <f>IF($A63="","",COUNTIFS(MAESTRO!$C$2:$C$1200,$A63,MAESTRO!$M$2:$M$1200,"LATERAL",MAESTRO!$F$2:$F$1200,"&lt;&gt;"))</f>
        <v/>
      </c>
      <c r="I63" s="53">
        <f>IF($A63="","",COUNTIFS(MAESTRO!$C$2:$C$1200,$A63,MAESTRO!$N$2:$N$1200,"SI",MAESTRO!$F$2:$F$1200,"&lt;&gt;"))</f>
        <v/>
      </c>
      <c r="J63" s="53" t="n"/>
      <c r="K63" s="53" t="n"/>
      <c r="L63" s="53" t="n"/>
      <c r="M63" s="53" t="n"/>
    </row>
    <row r="64" ht="18" customHeight="1">
      <c r="A64" s="53" t="n"/>
      <c r="B64" s="53">
        <f>IF($A64="","",COUNTIFS(MAESTRO!$C$2:$C$1200,$A64,MAESTRO!$F$2:$F$1200,"&lt;&gt;"))</f>
        <v/>
      </c>
      <c r="C64" s="53">
        <f>IF($A64="","",COUNTIFS(MAESTRO!$C$2:$C$1200,$A64,MAESTRO!$J$2:$J$1200,"SI",MAESTRO!$F$2:$F$1200,"&lt;&gt;"))</f>
        <v/>
      </c>
      <c r="D64" s="53">
        <f>IF($A64="","",COUNTIFS(MAESTRO!$C$2:$C$1200,$A64,MAESTRO!$J$2:$J$1200,"NO",MAESTRO!$F$2:$F$1200,"&lt;&gt;"))</f>
        <v/>
      </c>
      <c r="E64" s="53">
        <f>IF($A64="","",B64-C64-D64)</f>
        <v/>
      </c>
      <c r="F64" s="53">
        <f>IF($A64="","",COUNTIFS(MAESTRO!$C$2:$C$1200,$A64,MAESTRO!$M$2:$M$1200,"VIP",MAESTRO!$F$2:$F$1200,"&lt;&gt;"))</f>
        <v/>
      </c>
      <c r="G64" s="53">
        <f>IF($A64="","",COUNTIFS(MAESTRO!$C$2:$C$1200,$A64,MAESTRO!$M$2:$M$1200,"LATERAL VIP",MAESTRO!$F$2:$F$1200,"&lt;&gt;"))</f>
        <v/>
      </c>
      <c r="H64" s="53">
        <f>IF($A64="","",COUNTIFS(MAESTRO!$C$2:$C$1200,$A64,MAESTRO!$M$2:$M$1200,"LATERAL",MAESTRO!$F$2:$F$1200,"&lt;&gt;"))</f>
        <v/>
      </c>
      <c r="I64" s="53">
        <f>IF($A64="","",COUNTIFS(MAESTRO!$C$2:$C$1200,$A64,MAESTRO!$N$2:$N$1200,"SI",MAESTRO!$F$2:$F$1200,"&lt;&gt;"))</f>
        <v/>
      </c>
      <c r="J64" s="53" t="n"/>
      <c r="K64" s="53" t="n"/>
      <c r="L64" s="53" t="n"/>
      <c r="M64" s="53" t="n"/>
    </row>
    <row r="65" ht="18" customHeight="1">
      <c r="A65" s="53" t="n"/>
      <c r="B65" s="53">
        <f>IF($A65="","",COUNTIFS(MAESTRO!$C$2:$C$1200,$A65,MAESTRO!$F$2:$F$1200,"&lt;&gt;"))</f>
        <v/>
      </c>
      <c r="C65" s="53">
        <f>IF($A65="","",COUNTIFS(MAESTRO!$C$2:$C$1200,$A65,MAESTRO!$J$2:$J$1200,"SI",MAESTRO!$F$2:$F$1200,"&lt;&gt;"))</f>
        <v/>
      </c>
      <c r="D65" s="53">
        <f>IF($A65="","",COUNTIFS(MAESTRO!$C$2:$C$1200,$A65,MAESTRO!$J$2:$J$1200,"NO",MAESTRO!$F$2:$F$1200,"&lt;&gt;"))</f>
        <v/>
      </c>
      <c r="E65" s="53">
        <f>IF($A65="","",B65-C65-D65)</f>
        <v/>
      </c>
      <c r="F65" s="53">
        <f>IF($A65="","",COUNTIFS(MAESTRO!$C$2:$C$1200,$A65,MAESTRO!$M$2:$M$1200,"VIP",MAESTRO!$F$2:$F$1200,"&lt;&gt;"))</f>
        <v/>
      </c>
      <c r="G65" s="53">
        <f>IF($A65="","",COUNTIFS(MAESTRO!$C$2:$C$1200,$A65,MAESTRO!$M$2:$M$1200,"LATERAL VIP",MAESTRO!$F$2:$F$1200,"&lt;&gt;"))</f>
        <v/>
      </c>
      <c r="H65" s="53">
        <f>IF($A65="","",COUNTIFS(MAESTRO!$C$2:$C$1200,$A65,MAESTRO!$M$2:$M$1200,"LATERAL",MAESTRO!$F$2:$F$1200,"&lt;&gt;"))</f>
        <v/>
      </c>
      <c r="I65" s="53">
        <f>IF($A65="","",COUNTIFS(MAESTRO!$C$2:$C$1200,$A65,MAESTRO!$N$2:$N$1200,"SI",MAESTRO!$F$2:$F$1200,"&lt;&gt;"))</f>
        <v/>
      </c>
      <c r="J65" s="53" t="n"/>
      <c r="K65" s="53" t="n"/>
      <c r="L65" s="53" t="n"/>
      <c r="M65" s="53" t="n"/>
    </row>
    <row r="66" ht="18" customHeight="1">
      <c r="A66" s="53" t="n"/>
      <c r="B66" s="53">
        <f>IF($A66="","",COUNTIFS(MAESTRO!$C$2:$C$1200,$A66,MAESTRO!$F$2:$F$1200,"&lt;&gt;"))</f>
        <v/>
      </c>
      <c r="C66" s="53">
        <f>IF($A66="","",COUNTIFS(MAESTRO!$C$2:$C$1200,$A66,MAESTRO!$J$2:$J$1200,"SI",MAESTRO!$F$2:$F$1200,"&lt;&gt;"))</f>
        <v/>
      </c>
      <c r="D66" s="53">
        <f>IF($A66="","",COUNTIFS(MAESTRO!$C$2:$C$1200,$A66,MAESTRO!$J$2:$J$1200,"NO",MAESTRO!$F$2:$F$1200,"&lt;&gt;"))</f>
        <v/>
      </c>
      <c r="E66" s="53">
        <f>IF($A66="","",B66-C66-D66)</f>
        <v/>
      </c>
      <c r="F66" s="53">
        <f>IF($A66="","",COUNTIFS(MAESTRO!$C$2:$C$1200,$A66,MAESTRO!$M$2:$M$1200,"VIP",MAESTRO!$F$2:$F$1200,"&lt;&gt;"))</f>
        <v/>
      </c>
      <c r="G66" s="53">
        <f>IF($A66="","",COUNTIFS(MAESTRO!$C$2:$C$1200,$A66,MAESTRO!$M$2:$M$1200,"LATERAL VIP",MAESTRO!$F$2:$F$1200,"&lt;&gt;"))</f>
        <v/>
      </c>
      <c r="H66" s="53">
        <f>IF($A66="","",COUNTIFS(MAESTRO!$C$2:$C$1200,$A66,MAESTRO!$M$2:$M$1200,"LATERAL",MAESTRO!$F$2:$F$1200,"&lt;&gt;"))</f>
        <v/>
      </c>
      <c r="I66" s="53">
        <f>IF($A66="","",COUNTIFS(MAESTRO!$C$2:$C$1200,$A66,MAESTRO!$N$2:$N$1200,"SI",MAESTRO!$F$2:$F$1200,"&lt;&gt;"))</f>
        <v/>
      </c>
      <c r="J66" s="53" t="n"/>
      <c r="K66" s="53" t="n"/>
      <c r="L66" s="53" t="n"/>
      <c r="M66" s="53" t="n"/>
    </row>
    <row r="67" ht="18" customHeight="1">
      <c r="A67" s="53" t="n"/>
      <c r="B67" s="53">
        <f>IF($A67="","",COUNTIFS(MAESTRO!$C$2:$C$1200,$A67,MAESTRO!$F$2:$F$1200,"&lt;&gt;"))</f>
        <v/>
      </c>
      <c r="C67" s="53">
        <f>IF($A67="","",COUNTIFS(MAESTRO!$C$2:$C$1200,$A67,MAESTRO!$J$2:$J$1200,"SI",MAESTRO!$F$2:$F$1200,"&lt;&gt;"))</f>
        <v/>
      </c>
      <c r="D67" s="53">
        <f>IF($A67="","",COUNTIFS(MAESTRO!$C$2:$C$1200,$A67,MAESTRO!$J$2:$J$1200,"NO",MAESTRO!$F$2:$F$1200,"&lt;&gt;"))</f>
        <v/>
      </c>
      <c r="E67" s="53">
        <f>IF($A67="","",B67-C67-D67)</f>
        <v/>
      </c>
      <c r="F67" s="53">
        <f>IF($A67="","",COUNTIFS(MAESTRO!$C$2:$C$1200,$A67,MAESTRO!$M$2:$M$1200,"VIP",MAESTRO!$F$2:$F$1200,"&lt;&gt;"))</f>
        <v/>
      </c>
      <c r="G67" s="53">
        <f>IF($A67="","",COUNTIFS(MAESTRO!$C$2:$C$1200,$A67,MAESTRO!$M$2:$M$1200,"LATERAL VIP",MAESTRO!$F$2:$F$1200,"&lt;&gt;"))</f>
        <v/>
      </c>
      <c r="H67" s="53">
        <f>IF($A67="","",COUNTIFS(MAESTRO!$C$2:$C$1200,$A67,MAESTRO!$M$2:$M$1200,"LATERAL",MAESTRO!$F$2:$F$1200,"&lt;&gt;"))</f>
        <v/>
      </c>
      <c r="I67" s="53">
        <f>IF($A67="","",COUNTIFS(MAESTRO!$C$2:$C$1200,$A67,MAESTRO!$N$2:$N$1200,"SI",MAESTRO!$F$2:$F$1200,"&lt;&gt;"))</f>
        <v/>
      </c>
      <c r="J67" s="53" t="n"/>
      <c r="K67" s="53" t="n"/>
      <c r="L67" s="53" t="n"/>
      <c r="M67" s="53" t="n"/>
    </row>
    <row r="68" ht="18" customHeight="1">
      <c r="A68" s="53" t="n"/>
      <c r="B68" s="53">
        <f>IF($A68="","",COUNTIFS(MAESTRO!$C$2:$C$1200,$A68,MAESTRO!$F$2:$F$1200,"&lt;&gt;"))</f>
        <v/>
      </c>
      <c r="C68" s="53">
        <f>IF($A68="","",COUNTIFS(MAESTRO!$C$2:$C$1200,$A68,MAESTRO!$J$2:$J$1200,"SI",MAESTRO!$F$2:$F$1200,"&lt;&gt;"))</f>
        <v/>
      </c>
      <c r="D68" s="53">
        <f>IF($A68="","",COUNTIFS(MAESTRO!$C$2:$C$1200,$A68,MAESTRO!$J$2:$J$1200,"NO",MAESTRO!$F$2:$F$1200,"&lt;&gt;"))</f>
        <v/>
      </c>
      <c r="E68" s="53">
        <f>IF($A68="","",B68-C68-D68)</f>
        <v/>
      </c>
      <c r="F68" s="53">
        <f>IF($A68="","",COUNTIFS(MAESTRO!$C$2:$C$1200,$A68,MAESTRO!$M$2:$M$1200,"VIP",MAESTRO!$F$2:$F$1200,"&lt;&gt;"))</f>
        <v/>
      </c>
      <c r="G68" s="53">
        <f>IF($A68="","",COUNTIFS(MAESTRO!$C$2:$C$1200,$A68,MAESTRO!$M$2:$M$1200,"LATERAL VIP",MAESTRO!$F$2:$F$1200,"&lt;&gt;"))</f>
        <v/>
      </c>
      <c r="H68" s="53">
        <f>IF($A68="","",COUNTIFS(MAESTRO!$C$2:$C$1200,$A68,MAESTRO!$M$2:$M$1200,"LATERAL",MAESTRO!$F$2:$F$1200,"&lt;&gt;"))</f>
        <v/>
      </c>
      <c r="I68" s="53">
        <f>IF($A68="","",COUNTIFS(MAESTRO!$C$2:$C$1200,$A68,MAESTRO!$N$2:$N$1200,"SI",MAESTRO!$F$2:$F$1200,"&lt;&gt;"))</f>
        <v/>
      </c>
      <c r="J68" s="53" t="n"/>
      <c r="K68" s="53" t="n"/>
      <c r="L68" s="53" t="n"/>
      <c r="M68" s="53" t="n"/>
    </row>
    <row r="69" ht="18" customHeight="1">
      <c r="A69" s="53" t="n"/>
      <c r="B69" s="53">
        <f>IF($A69="","",COUNTIFS(MAESTRO!$C$2:$C$1200,$A69,MAESTRO!$F$2:$F$1200,"&lt;&gt;"))</f>
        <v/>
      </c>
      <c r="C69" s="53">
        <f>IF($A69="","",COUNTIFS(MAESTRO!$C$2:$C$1200,$A69,MAESTRO!$J$2:$J$1200,"SI",MAESTRO!$F$2:$F$1200,"&lt;&gt;"))</f>
        <v/>
      </c>
      <c r="D69" s="53">
        <f>IF($A69="","",COUNTIFS(MAESTRO!$C$2:$C$1200,$A69,MAESTRO!$J$2:$J$1200,"NO",MAESTRO!$F$2:$F$1200,"&lt;&gt;"))</f>
        <v/>
      </c>
      <c r="E69" s="53">
        <f>IF($A69="","",B69-C69-D69)</f>
        <v/>
      </c>
      <c r="F69" s="53">
        <f>IF($A69="","",COUNTIFS(MAESTRO!$C$2:$C$1200,$A69,MAESTRO!$M$2:$M$1200,"VIP",MAESTRO!$F$2:$F$1200,"&lt;&gt;"))</f>
        <v/>
      </c>
      <c r="G69" s="53">
        <f>IF($A69="","",COUNTIFS(MAESTRO!$C$2:$C$1200,$A69,MAESTRO!$M$2:$M$1200,"LATERAL VIP",MAESTRO!$F$2:$F$1200,"&lt;&gt;"))</f>
        <v/>
      </c>
      <c r="H69" s="53">
        <f>IF($A69="","",COUNTIFS(MAESTRO!$C$2:$C$1200,$A69,MAESTRO!$M$2:$M$1200,"LATERAL",MAESTRO!$F$2:$F$1200,"&lt;&gt;"))</f>
        <v/>
      </c>
      <c r="I69" s="53">
        <f>IF($A69="","",COUNTIFS(MAESTRO!$C$2:$C$1200,$A69,MAESTRO!$N$2:$N$1200,"SI",MAESTRO!$F$2:$F$1200,"&lt;&gt;"))</f>
        <v/>
      </c>
      <c r="J69" s="53" t="n"/>
      <c r="K69" s="53" t="n"/>
      <c r="L69" s="53" t="n"/>
      <c r="M69" s="53" t="n"/>
    </row>
    <row r="70" ht="18" customHeight="1">
      <c r="A70" s="53" t="n"/>
      <c r="B70" s="53">
        <f>IF($A70="","",COUNTIFS(MAESTRO!$C$2:$C$1200,$A70,MAESTRO!$F$2:$F$1200,"&lt;&gt;"))</f>
        <v/>
      </c>
      <c r="C70" s="53">
        <f>IF($A70="","",COUNTIFS(MAESTRO!$C$2:$C$1200,$A70,MAESTRO!$J$2:$J$1200,"SI",MAESTRO!$F$2:$F$1200,"&lt;&gt;"))</f>
        <v/>
      </c>
      <c r="D70" s="53">
        <f>IF($A70="","",COUNTIFS(MAESTRO!$C$2:$C$1200,$A70,MAESTRO!$J$2:$J$1200,"NO",MAESTRO!$F$2:$F$1200,"&lt;&gt;"))</f>
        <v/>
      </c>
      <c r="E70" s="53">
        <f>IF($A70="","",B70-C70-D70)</f>
        <v/>
      </c>
      <c r="F70" s="53">
        <f>IF($A70="","",COUNTIFS(MAESTRO!$C$2:$C$1200,$A70,MAESTRO!$M$2:$M$1200,"VIP",MAESTRO!$F$2:$F$1200,"&lt;&gt;"))</f>
        <v/>
      </c>
      <c r="G70" s="53">
        <f>IF($A70="","",COUNTIFS(MAESTRO!$C$2:$C$1200,$A70,MAESTRO!$M$2:$M$1200,"LATERAL VIP",MAESTRO!$F$2:$F$1200,"&lt;&gt;"))</f>
        <v/>
      </c>
      <c r="H70" s="53">
        <f>IF($A70="","",COUNTIFS(MAESTRO!$C$2:$C$1200,$A70,MAESTRO!$M$2:$M$1200,"LATERAL",MAESTRO!$F$2:$F$1200,"&lt;&gt;"))</f>
        <v/>
      </c>
      <c r="I70" s="53">
        <f>IF($A70="","",COUNTIFS(MAESTRO!$C$2:$C$1200,$A70,MAESTRO!$N$2:$N$1200,"SI",MAESTRO!$F$2:$F$1200,"&lt;&gt;"))</f>
        <v/>
      </c>
      <c r="J70" s="53" t="n"/>
      <c r="K70" s="53" t="n"/>
      <c r="L70" s="53" t="n"/>
      <c r="M70" s="53" t="n"/>
    </row>
    <row r="71" ht="18" customHeight="1">
      <c r="A71" s="53" t="n"/>
      <c r="B71" s="53">
        <f>IF($A71="","",COUNTIFS(MAESTRO!$C$2:$C$1200,$A71,MAESTRO!$F$2:$F$1200,"&lt;&gt;"))</f>
        <v/>
      </c>
      <c r="C71" s="53">
        <f>IF($A71="","",COUNTIFS(MAESTRO!$C$2:$C$1200,$A71,MAESTRO!$J$2:$J$1200,"SI",MAESTRO!$F$2:$F$1200,"&lt;&gt;"))</f>
        <v/>
      </c>
      <c r="D71" s="53">
        <f>IF($A71="","",COUNTIFS(MAESTRO!$C$2:$C$1200,$A71,MAESTRO!$J$2:$J$1200,"NO",MAESTRO!$F$2:$F$1200,"&lt;&gt;"))</f>
        <v/>
      </c>
      <c r="E71" s="53">
        <f>IF($A71="","",B71-C71-D71)</f>
        <v/>
      </c>
      <c r="F71" s="53">
        <f>IF($A71="","",COUNTIFS(MAESTRO!$C$2:$C$1200,$A71,MAESTRO!$M$2:$M$1200,"VIP",MAESTRO!$F$2:$F$1200,"&lt;&gt;"))</f>
        <v/>
      </c>
      <c r="G71" s="53">
        <f>IF($A71="","",COUNTIFS(MAESTRO!$C$2:$C$1200,$A71,MAESTRO!$M$2:$M$1200,"LATERAL VIP",MAESTRO!$F$2:$F$1200,"&lt;&gt;"))</f>
        <v/>
      </c>
      <c r="H71" s="53">
        <f>IF($A71="","",COUNTIFS(MAESTRO!$C$2:$C$1200,$A71,MAESTRO!$M$2:$M$1200,"LATERAL",MAESTRO!$F$2:$F$1200,"&lt;&gt;"))</f>
        <v/>
      </c>
      <c r="I71" s="53">
        <f>IF($A71="","",COUNTIFS(MAESTRO!$C$2:$C$1200,$A71,MAESTRO!$N$2:$N$1200,"SI",MAESTRO!$F$2:$F$1200,"&lt;&gt;"))</f>
        <v/>
      </c>
      <c r="J71" s="53" t="n"/>
      <c r="K71" s="53" t="n"/>
      <c r="L71" s="53" t="n"/>
      <c r="M71" s="53" t="n"/>
    </row>
    <row r="72" ht="18" customHeight="1">
      <c r="A72" s="53" t="n"/>
      <c r="B72" s="53">
        <f>IF($A72="","",COUNTIFS(MAESTRO!$C$2:$C$1200,$A72,MAESTRO!$F$2:$F$1200,"&lt;&gt;"))</f>
        <v/>
      </c>
      <c r="C72" s="53">
        <f>IF($A72="","",COUNTIFS(MAESTRO!$C$2:$C$1200,$A72,MAESTRO!$J$2:$J$1200,"SI",MAESTRO!$F$2:$F$1200,"&lt;&gt;"))</f>
        <v/>
      </c>
      <c r="D72" s="53">
        <f>IF($A72="","",COUNTIFS(MAESTRO!$C$2:$C$1200,$A72,MAESTRO!$J$2:$J$1200,"NO",MAESTRO!$F$2:$F$1200,"&lt;&gt;"))</f>
        <v/>
      </c>
      <c r="E72" s="53">
        <f>IF($A72="","",B72-C72-D72)</f>
        <v/>
      </c>
      <c r="F72" s="53">
        <f>IF($A72="","",COUNTIFS(MAESTRO!$C$2:$C$1200,$A72,MAESTRO!$M$2:$M$1200,"VIP",MAESTRO!$F$2:$F$1200,"&lt;&gt;"))</f>
        <v/>
      </c>
      <c r="G72" s="53">
        <f>IF($A72="","",COUNTIFS(MAESTRO!$C$2:$C$1200,$A72,MAESTRO!$M$2:$M$1200,"LATERAL VIP",MAESTRO!$F$2:$F$1200,"&lt;&gt;"))</f>
        <v/>
      </c>
      <c r="H72" s="53">
        <f>IF($A72="","",COUNTIFS(MAESTRO!$C$2:$C$1200,$A72,MAESTRO!$M$2:$M$1200,"LATERAL",MAESTRO!$F$2:$F$1200,"&lt;&gt;"))</f>
        <v/>
      </c>
      <c r="I72" s="53">
        <f>IF($A72="","",COUNTIFS(MAESTRO!$C$2:$C$1200,$A72,MAESTRO!$N$2:$N$1200,"SI",MAESTRO!$F$2:$F$1200,"&lt;&gt;"))</f>
        <v/>
      </c>
      <c r="J72" s="53" t="n"/>
      <c r="K72" s="53" t="n"/>
      <c r="L72" s="53" t="n"/>
      <c r="M72" s="53" t="n"/>
    </row>
    <row r="73" ht="18" customHeight="1">
      <c r="A73" s="53" t="n"/>
      <c r="B73" s="53">
        <f>IF($A73="","",COUNTIFS(MAESTRO!$C$2:$C$1200,$A73,MAESTRO!$F$2:$F$1200,"&lt;&gt;"))</f>
        <v/>
      </c>
      <c r="C73" s="53">
        <f>IF($A73="","",COUNTIFS(MAESTRO!$C$2:$C$1200,$A73,MAESTRO!$J$2:$J$1200,"SI",MAESTRO!$F$2:$F$1200,"&lt;&gt;"))</f>
        <v/>
      </c>
      <c r="D73" s="53">
        <f>IF($A73="","",COUNTIFS(MAESTRO!$C$2:$C$1200,$A73,MAESTRO!$J$2:$J$1200,"NO",MAESTRO!$F$2:$F$1200,"&lt;&gt;"))</f>
        <v/>
      </c>
      <c r="E73" s="53">
        <f>IF($A73="","",B73-C73-D73)</f>
        <v/>
      </c>
      <c r="F73" s="53">
        <f>IF($A73="","",COUNTIFS(MAESTRO!$C$2:$C$1200,$A73,MAESTRO!$M$2:$M$1200,"VIP",MAESTRO!$F$2:$F$1200,"&lt;&gt;"))</f>
        <v/>
      </c>
      <c r="G73" s="53">
        <f>IF($A73="","",COUNTIFS(MAESTRO!$C$2:$C$1200,$A73,MAESTRO!$M$2:$M$1200,"LATERAL VIP",MAESTRO!$F$2:$F$1200,"&lt;&gt;"))</f>
        <v/>
      </c>
      <c r="H73" s="53">
        <f>IF($A73="","",COUNTIFS(MAESTRO!$C$2:$C$1200,$A73,MAESTRO!$M$2:$M$1200,"LATERAL",MAESTRO!$F$2:$F$1200,"&lt;&gt;"))</f>
        <v/>
      </c>
      <c r="I73" s="53">
        <f>IF($A73="","",COUNTIFS(MAESTRO!$C$2:$C$1200,$A73,MAESTRO!$N$2:$N$1200,"SI",MAESTRO!$F$2:$F$1200,"&lt;&gt;"))</f>
        <v/>
      </c>
      <c r="J73" s="53" t="n"/>
      <c r="K73" s="53" t="n"/>
      <c r="L73" s="53" t="n"/>
      <c r="M73" s="53" t="n"/>
    </row>
    <row r="74" ht="18" customHeight="1">
      <c r="A74" s="53" t="n"/>
      <c r="B74" s="53">
        <f>IF($A74="","",COUNTIFS(MAESTRO!$C$2:$C$1200,$A74,MAESTRO!$F$2:$F$1200,"&lt;&gt;"))</f>
        <v/>
      </c>
      <c r="C74" s="53">
        <f>IF($A74="","",COUNTIFS(MAESTRO!$C$2:$C$1200,$A74,MAESTRO!$J$2:$J$1200,"SI",MAESTRO!$F$2:$F$1200,"&lt;&gt;"))</f>
        <v/>
      </c>
      <c r="D74" s="53">
        <f>IF($A74="","",COUNTIFS(MAESTRO!$C$2:$C$1200,$A74,MAESTRO!$J$2:$J$1200,"NO",MAESTRO!$F$2:$F$1200,"&lt;&gt;"))</f>
        <v/>
      </c>
      <c r="E74" s="53">
        <f>IF($A74="","",B74-C74-D74)</f>
        <v/>
      </c>
      <c r="F74" s="53">
        <f>IF($A74="","",COUNTIFS(MAESTRO!$C$2:$C$1200,$A74,MAESTRO!$M$2:$M$1200,"VIP",MAESTRO!$F$2:$F$1200,"&lt;&gt;"))</f>
        <v/>
      </c>
      <c r="G74" s="53">
        <f>IF($A74="","",COUNTIFS(MAESTRO!$C$2:$C$1200,$A74,MAESTRO!$M$2:$M$1200,"LATERAL VIP",MAESTRO!$F$2:$F$1200,"&lt;&gt;"))</f>
        <v/>
      </c>
      <c r="H74" s="53">
        <f>IF($A74="","",COUNTIFS(MAESTRO!$C$2:$C$1200,$A74,MAESTRO!$M$2:$M$1200,"LATERAL",MAESTRO!$F$2:$F$1200,"&lt;&gt;"))</f>
        <v/>
      </c>
      <c r="I74" s="53">
        <f>IF($A74="","",COUNTIFS(MAESTRO!$C$2:$C$1200,$A74,MAESTRO!$N$2:$N$1200,"SI",MAESTRO!$F$2:$F$1200,"&lt;&gt;"))</f>
        <v/>
      </c>
      <c r="J74" s="53" t="n"/>
      <c r="K74" s="53" t="n"/>
      <c r="L74" s="53" t="n"/>
      <c r="M74" s="53" t="n"/>
    </row>
    <row r="75" ht="18" customHeight="1">
      <c r="A75" s="53" t="n"/>
      <c r="B75" s="53">
        <f>IF($A75="","",COUNTIFS(MAESTRO!$C$2:$C$1200,$A75,MAESTRO!$F$2:$F$1200,"&lt;&gt;"))</f>
        <v/>
      </c>
      <c r="C75" s="53">
        <f>IF($A75="","",COUNTIFS(MAESTRO!$C$2:$C$1200,$A75,MAESTRO!$J$2:$J$1200,"SI",MAESTRO!$F$2:$F$1200,"&lt;&gt;"))</f>
        <v/>
      </c>
      <c r="D75" s="53">
        <f>IF($A75="","",COUNTIFS(MAESTRO!$C$2:$C$1200,$A75,MAESTRO!$J$2:$J$1200,"NO",MAESTRO!$F$2:$F$1200,"&lt;&gt;"))</f>
        <v/>
      </c>
      <c r="E75" s="53">
        <f>IF($A75="","",B75-C75-D75)</f>
        <v/>
      </c>
      <c r="F75" s="53">
        <f>IF($A75="","",COUNTIFS(MAESTRO!$C$2:$C$1200,$A75,MAESTRO!$M$2:$M$1200,"VIP",MAESTRO!$F$2:$F$1200,"&lt;&gt;"))</f>
        <v/>
      </c>
      <c r="G75" s="53">
        <f>IF($A75="","",COUNTIFS(MAESTRO!$C$2:$C$1200,$A75,MAESTRO!$M$2:$M$1200,"LATERAL VIP",MAESTRO!$F$2:$F$1200,"&lt;&gt;"))</f>
        <v/>
      </c>
      <c r="H75" s="53">
        <f>IF($A75="","",COUNTIFS(MAESTRO!$C$2:$C$1200,$A75,MAESTRO!$M$2:$M$1200,"LATERAL",MAESTRO!$F$2:$F$1200,"&lt;&gt;"))</f>
        <v/>
      </c>
      <c r="I75" s="53">
        <f>IF($A75="","",COUNTIFS(MAESTRO!$C$2:$C$1200,$A75,MAESTRO!$N$2:$N$1200,"SI",MAESTRO!$F$2:$F$1200,"&lt;&gt;"))</f>
        <v/>
      </c>
      <c r="J75" s="53" t="n"/>
      <c r="K75" s="53" t="n"/>
      <c r="L75" s="53" t="n"/>
      <c r="M75" s="53" t="n"/>
    </row>
    <row r="76" ht="18" customHeight="1">
      <c r="A76" s="53" t="n"/>
      <c r="B76" s="53">
        <f>IF($A76="","",COUNTIFS(MAESTRO!$C$2:$C$1200,$A76,MAESTRO!$F$2:$F$1200,"&lt;&gt;"))</f>
        <v/>
      </c>
      <c r="C76" s="53">
        <f>IF($A76="","",COUNTIFS(MAESTRO!$C$2:$C$1200,$A76,MAESTRO!$J$2:$J$1200,"SI",MAESTRO!$F$2:$F$1200,"&lt;&gt;"))</f>
        <v/>
      </c>
      <c r="D76" s="53">
        <f>IF($A76="","",COUNTIFS(MAESTRO!$C$2:$C$1200,$A76,MAESTRO!$J$2:$J$1200,"NO",MAESTRO!$F$2:$F$1200,"&lt;&gt;"))</f>
        <v/>
      </c>
      <c r="E76" s="53">
        <f>IF($A76="","",B76-C76-D76)</f>
        <v/>
      </c>
      <c r="F76" s="53">
        <f>IF($A76="","",COUNTIFS(MAESTRO!$C$2:$C$1200,$A76,MAESTRO!$M$2:$M$1200,"VIP",MAESTRO!$F$2:$F$1200,"&lt;&gt;"))</f>
        <v/>
      </c>
      <c r="G76" s="53">
        <f>IF($A76="","",COUNTIFS(MAESTRO!$C$2:$C$1200,$A76,MAESTRO!$M$2:$M$1200,"LATERAL VIP",MAESTRO!$F$2:$F$1200,"&lt;&gt;"))</f>
        <v/>
      </c>
      <c r="H76" s="53">
        <f>IF($A76="","",COUNTIFS(MAESTRO!$C$2:$C$1200,$A76,MAESTRO!$M$2:$M$1200,"LATERAL",MAESTRO!$F$2:$F$1200,"&lt;&gt;"))</f>
        <v/>
      </c>
      <c r="I76" s="53">
        <f>IF($A76="","",COUNTIFS(MAESTRO!$C$2:$C$1200,$A76,MAESTRO!$N$2:$N$1200,"SI",MAESTRO!$F$2:$F$1200,"&lt;&gt;"))</f>
        <v/>
      </c>
      <c r="J76" s="53" t="n"/>
      <c r="K76" s="53" t="n"/>
      <c r="L76" s="53" t="n"/>
      <c r="M76" s="53" t="n"/>
    </row>
    <row r="77" ht="18" customHeight="1">
      <c r="A77" s="53" t="n"/>
      <c r="B77" s="53">
        <f>IF($A77="","",COUNTIFS(MAESTRO!$C$2:$C$1200,$A77,MAESTRO!$F$2:$F$1200,"&lt;&gt;"))</f>
        <v/>
      </c>
      <c r="C77" s="53">
        <f>IF($A77="","",COUNTIFS(MAESTRO!$C$2:$C$1200,$A77,MAESTRO!$J$2:$J$1200,"SI",MAESTRO!$F$2:$F$1200,"&lt;&gt;"))</f>
        <v/>
      </c>
      <c r="D77" s="53">
        <f>IF($A77="","",COUNTIFS(MAESTRO!$C$2:$C$1200,$A77,MAESTRO!$J$2:$J$1200,"NO",MAESTRO!$F$2:$F$1200,"&lt;&gt;"))</f>
        <v/>
      </c>
      <c r="E77" s="53">
        <f>IF($A77="","",B77-C77-D77)</f>
        <v/>
      </c>
      <c r="F77" s="53">
        <f>IF($A77="","",COUNTIFS(MAESTRO!$C$2:$C$1200,$A77,MAESTRO!$M$2:$M$1200,"VIP",MAESTRO!$F$2:$F$1200,"&lt;&gt;"))</f>
        <v/>
      </c>
      <c r="G77" s="53">
        <f>IF($A77="","",COUNTIFS(MAESTRO!$C$2:$C$1200,$A77,MAESTRO!$M$2:$M$1200,"LATERAL VIP",MAESTRO!$F$2:$F$1200,"&lt;&gt;"))</f>
        <v/>
      </c>
      <c r="H77" s="53">
        <f>IF($A77="","",COUNTIFS(MAESTRO!$C$2:$C$1200,$A77,MAESTRO!$M$2:$M$1200,"LATERAL",MAESTRO!$F$2:$F$1200,"&lt;&gt;"))</f>
        <v/>
      </c>
      <c r="I77" s="53">
        <f>IF($A77="","",COUNTIFS(MAESTRO!$C$2:$C$1200,$A77,MAESTRO!$N$2:$N$1200,"SI",MAESTRO!$F$2:$F$1200,"&lt;&gt;"))</f>
        <v/>
      </c>
      <c r="J77" s="53" t="n"/>
      <c r="K77" s="53" t="n"/>
      <c r="L77" s="53" t="n"/>
      <c r="M77" s="53" t="n"/>
    </row>
    <row r="78" ht="18" customHeight="1">
      <c r="A78" s="53" t="n"/>
      <c r="B78" s="53">
        <f>IF($A78="","",COUNTIFS(MAESTRO!$C$2:$C$1200,$A78,MAESTRO!$F$2:$F$1200,"&lt;&gt;"))</f>
        <v/>
      </c>
      <c r="C78" s="53">
        <f>IF($A78="","",COUNTIFS(MAESTRO!$C$2:$C$1200,$A78,MAESTRO!$J$2:$J$1200,"SI",MAESTRO!$F$2:$F$1200,"&lt;&gt;"))</f>
        <v/>
      </c>
      <c r="D78" s="53">
        <f>IF($A78="","",COUNTIFS(MAESTRO!$C$2:$C$1200,$A78,MAESTRO!$J$2:$J$1200,"NO",MAESTRO!$F$2:$F$1200,"&lt;&gt;"))</f>
        <v/>
      </c>
      <c r="E78" s="53">
        <f>IF($A78="","",B78-C78-D78)</f>
        <v/>
      </c>
      <c r="F78" s="53">
        <f>IF($A78="","",COUNTIFS(MAESTRO!$C$2:$C$1200,$A78,MAESTRO!$M$2:$M$1200,"VIP",MAESTRO!$F$2:$F$1200,"&lt;&gt;"))</f>
        <v/>
      </c>
      <c r="G78" s="53">
        <f>IF($A78="","",COUNTIFS(MAESTRO!$C$2:$C$1200,$A78,MAESTRO!$M$2:$M$1200,"LATERAL VIP",MAESTRO!$F$2:$F$1200,"&lt;&gt;"))</f>
        <v/>
      </c>
      <c r="H78" s="53">
        <f>IF($A78="","",COUNTIFS(MAESTRO!$C$2:$C$1200,$A78,MAESTRO!$M$2:$M$1200,"LATERAL",MAESTRO!$F$2:$F$1200,"&lt;&gt;"))</f>
        <v/>
      </c>
      <c r="I78" s="53">
        <f>IF($A78="","",COUNTIFS(MAESTRO!$C$2:$C$1200,$A78,MAESTRO!$N$2:$N$1200,"SI",MAESTRO!$F$2:$F$1200,"&lt;&gt;"))</f>
        <v/>
      </c>
      <c r="J78" s="53" t="n"/>
      <c r="K78" s="53" t="n"/>
      <c r="L78" s="53" t="n"/>
      <c r="M78" s="53" t="n"/>
    </row>
    <row r="79" ht="18" customHeight="1">
      <c r="A79" s="53" t="n"/>
      <c r="B79" s="53">
        <f>IF($A79="","",COUNTIFS(MAESTRO!$C$2:$C$1200,$A79,MAESTRO!$F$2:$F$1200,"&lt;&gt;"))</f>
        <v/>
      </c>
      <c r="C79" s="53">
        <f>IF($A79="","",COUNTIFS(MAESTRO!$C$2:$C$1200,$A79,MAESTRO!$J$2:$J$1200,"SI",MAESTRO!$F$2:$F$1200,"&lt;&gt;"))</f>
        <v/>
      </c>
      <c r="D79" s="53">
        <f>IF($A79="","",COUNTIFS(MAESTRO!$C$2:$C$1200,$A79,MAESTRO!$J$2:$J$1200,"NO",MAESTRO!$F$2:$F$1200,"&lt;&gt;"))</f>
        <v/>
      </c>
      <c r="E79" s="53">
        <f>IF($A79="","",B79-C79-D79)</f>
        <v/>
      </c>
      <c r="F79" s="53">
        <f>IF($A79="","",COUNTIFS(MAESTRO!$C$2:$C$1200,$A79,MAESTRO!$M$2:$M$1200,"VIP",MAESTRO!$F$2:$F$1200,"&lt;&gt;"))</f>
        <v/>
      </c>
      <c r="G79" s="53">
        <f>IF($A79="","",COUNTIFS(MAESTRO!$C$2:$C$1200,$A79,MAESTRO!$M$2:$M$1200,"LATERAL VIP",MAESTRO!$F$2:$F$1200,"&lt;&gt;"))</f>
        <v/>
      </c>
      <c r="H79" s="53">
        <f>IF($A79="","",COUNTIFS(MAESTRO!$C$2:$C$1200,$A79,MAESTRO!$M$2:$M$1200,"LATERAL",MAESTRO!$F$2:$F$1200,"&lt;&gt;"))</f>
        <v/>
      </c>
      <c r="I79" s="53">
        <f>IF($A79="","",COUNTIFS(MAESTRO!$C$2:$C$1200,$A79,MAESTRO!$N$2:$N$1200,"SI",MAESTRO!$F$2:$F$1200,"&lt;&gt;"))</f>
        <v/>
      </c>
      <c r="J79" s="53" t="n"/>
      <c r="K79" s="53" t="n"/>
      <c r="L79" s="53" t="n"/>
      <c r="M79" s="53" t="n"/>
    </row>
    <row r="80" ht="18" customHeight="1">
      <c r="A80" s="53" t="n"/>
      <c r="B80" s="53">
        <f>IF($A80="","",COUNTIFS(MAESTRO!$C$2:$C$1200,$A80,MAESTRO!$F$2:$F$1200,"&lt;&gt;"))</f>
        <v/>
      </c>
      <c r="C80" s="53">
        <f>IF($A80="","",COUNTIFS(MAESTRO!$C$2:$C$1200,$A80,MAESTRO!$J$2:$J$1200,"SI",MAESTRO!$F$2:$F$1200,"&lt;&gt;"))</f>
        <v/>
      </c>
      <c r="D80" s="53">
        <f>IF($A80="","",COUNTIFS(MAESTRO!$C$2:$C$1200,$A80,MAESTRO!$J$2:$J$1200,"NO",MAESTRO!$F$2:$F$1200,"&lt;&gt;"))</f>
        <v/>
      </c>
      <c r="E80" s="53">
        <f>IF($A80="","",B80-C80-D80)</f>
        <v/>
      </c>
      <c r="F80" s="53">
        <f>IF($A80="","",COUNTIFS(MAESTRO!$C$2:$C$1200,$A80,MAESTRO!$M$2:$M$1200,"VIP",MAESTRO!$F$2:$F$1200,"&lt;&gt;"))</f>
        <v/>
      </c>
      <c r="G80" s="53">
        <f>IF($A80="","",COUNTIFS(MAESTRO!$C$2:$C$1200,$A80,MAESTRO!$M$2:$M$1200,"LATERAL VIP",MAESTRO!$F$2:$F$1200,"&lt;&gt;"))</f>
        <v/>
      </c>
      <c r="H80" s="53">
        <f>IF($A80="","",COUNTIFS(MAESTRO!$C$2:$C$1200,$A80,MAESTRO!$M$2:$M$1200,"LATERAL",MAESTRO!$F$2:$F$1200,"&lt;&gt;"))</f>
        <v/>
      </c>
      <c r="I80" s="53">
        <f>IF($A80="","",COUNTIFS(MAESTRO!$C$2:$C$1200,$A80,MAESTRO!$N$2:$N$1200,"SI",MAESTRO!$F$2:$F$1200,"&lt;&gt;"))</f>
        <v/>
      </c>
      <c r="J80" s="53" t="n"/>
      <c r="K80" s="53" t="n"/>
      <c r="L80" s="53" t="n"/>
      <c r="M80" s="53" t="n"/>
    </row>
  </sheetData>
  <mergeCells count="2">
    <mergeCell ref="A1:J1"/>
    <mergeCell ref="A14:I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15"/>
  <sheetViews>
    <sheetView workbookViewId="0">
      <pane xSplit="1" ySplit="11" topLeftCell="B1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</cols>
  <sheetData>
    <row r="1">
      <c r="A1" s="65" t="inlineStr">
        <is>
          <t>DISTRIBUCIÓN VIP</t>
        </is>
      </c>
    </row>
    <row r="2">
      <c r="A2" s="66" t="inlineStr">
        <is>
          <t>Criterio: TRIBUNA BASE = VIP y AST. distinto de NO, independiente de la FUENTE. Filas A/B/C centro 23. Fila D con reservas y sin sillas.</t>
        </is>
      </c>
    </row>
    <row r="4">
      <c r="A4" s="67" t="inlineStr">
        <is>
          <t>Total VIP a distribuir</t>
        </is>
      </c>
      <c r="B4" s="68" t="n">
        <v>239</v>
      </c>
    </row>
    <row r="5">
      <c r="A5" s="67" t="inlineStr">
        <is>
          <t>Capacidad VIP válida</t>
        </is>
      </c>
      <c r="B5" s="68" t="n">
        <v>155</v>
      </c>
    </row>
    <row r="6">
      <c r="A6" s="67" t="inlineStr">
        <is>
          <t>Asignados</t>
        </is>
      </c>
      <c r="B6" s="68" t="n">
        <v>155</v>
      </c>
    </row>
    <row r="7">
      <c r="A7" s="67" t="inlineStr">
        <is>
          <t>Pendiente por asignar</t>
        </is>
      </c>
      <c r="B7" s="68" t="n">
        <v>84</v>
      </c>
    </row>
    <row r="8">
      <c r="A8" s="67" t="inlineStr">
        <is>
          <t>Centro Filas A/B/C</t>
        </is>
      </c>
      <c r="B8" s="68" t="inlineStr">
        <is>
          <t>23</t>
        </is>
      </c>
    </row>
    <row r="9">
      <c r="A9" s="67" t="inlineStr">
        <is>
          <t>Fila D</t>
        </is>
      </c>
      <c r="B9" s="68" t="inlineStr">
        <is>
          <t>D11-D17 reservado | D18-D27 sin silla | D28-D35 reservado</t>
        </is>
      </c>
    </row>
    <row r="11">
      <c r="A11" s="69" t="inlineStr"/>
      <c r="B11" s="70" t="n">
        <v>1</v>
      </c>
      <c r="C11" s="70" t="n">
        <v>2</v>
      </c>
      <c r="D11" s="70" t="n">
        <v>3</v>
      </c>
      <c r="E11" s="70" t="n">
        <v>4</v>
      </c>
      <c r="F11" s="70" t="n">
        <v>5</v>
      </c>
      <c r="G11" s="70" t="n">
        <v>6</v>
      </c>
      <c r="H11" s="70" t="n">
        <v>7</v>
      </c>
      <c r="I11" s="70" t="n">
        <v>8</v>
      </c>
      <c r="J11" s="70" t="n">
        <v>9</v>
      </c>
      <c r="K11" s="70" t="n">
        <v>10</v>
      </c>
      <c r="L11" s="70" t="n">
        <v>11</v>
      </c>
      <c r="M11" s="70" t="n">
        <v>12</v>
      </c>
      <c r="N11" s="70" t="n">
        <v>13</v>
      </c>
      <c r="O11" s="70" t="n">
        <v>14</v>
      </c>
      <c r="P11" s="70" t="n">
        <v>15</v>
      </c>
      <c r="Q11" s="70" t="n">
        <v>16</v>
      </c>
      <c r="R11" s="70" t="n">
        <v>17</v>
      </c>
      <c r="S11" s="70" t="n">
        <v>18</v>
      </c>
      <c r="T11" s="70" t="n">
        <v>19</v>
      </c>
      <c r="U11" s="70" t="n">
        <v>20</v>
      </c>
      <c r="V11" s="70" t="n">
        <v>21</v>
      </c>
      <c r="W11" s="70" t="n">
        <v>22</v>
      </c>
      <c r="X11" s="70" t="n">
        <v>23</v>
      </c>
      <c r="Y11" s="70" t="n">
        <v>24</v>
      </c>
      <c r="Z11" s="70" t="n">
        <v>25</v>
      </c>
      <c r="AA11" s="70" t="n">
        <v>26</v>
      </c>
      <c r="AB11" s="70" t="n">
        <v>27</v>
      </c>
      <c r="AC11" s="70" t="n">
        <v>28</v>
      </c>
      <c r="AD11" s="70" t="n">
        <v>29</v>
      </c>
      <c r="AE11" s="70" t="n">
        <v>30</v>
      </c>
      <c r="AF11" s="70" t="n">
        <v>31</v>
      </c>
      <c r="AG11" s="70" t="n">
        <v>32</v>
      </c>
      <c r="AH11" s="70" t="n">
        <v>33</v>
      </c>
      <c r="AI11" s="70" t="n">
        <v>34</v>
      </c>
      <c r="AJ11" s="70" t="n">
        <v>35</v>
      </c>
      <c r="AK11" s="70" t="n">
        <v>36</v>
      </c>
      <c r="AL11" s="70" t="n">
        <v>37</v>
      </c>
      <c r="AM11" s="70" t="n">
        <v>38</v>
      </c>
      <c r="AN11" s="70" t="n">
        <v>39</v>
      </c>
      <c r="AO11" s="70" t="n">
        <v>40</v>
      </c>
      <c r="AP11" s="70" t="n">
        <v>41</v>
      </c>
      <c r="AQ11" s="70" t="n">
        <v>42</v>
      </c>
      <c r="AR11" s="70" t="n">
        <v>43</v>
      </c>
      <c r="AS11" s="70" t="n">
        <v>44</v>
      </c>
      <c r="AT11" s="70" t="n">
        <v>45</v>
      </c>
    </row>
    <row r="12" ht="78" customHeight="1">
      <c r="A12" s="71" t="inlineStr">
        <is>
          <t>FILA A</t>
        </is>
      </c>
      <c r="B12" s="60" t="inlineStr">
        <is>
          <t>A1
Sebastián Keitel Bianchi
Circunscripción 10 Región Biobío</t>
        </is>
      </c>
      <c r="C12" s="60" t="inlineStr">
        <is>
          <t>A2
Camila Flores Oporto
Comisión de Defensa Nacional</t>
        </is>
      </c>
      <c r="D12" s="60" t="inlineStr">
        <is>
          <t>A3
Julio Anativia Zamora
Delegado Presidencial Región de Bio Bio</t>
        </is>
      </c>
      <c r="E12" s="60" t="inlineStr">
        <is>
          <t>A4
Sergio Giacaman García
Gobernador Región Bio Bio</t>
        </is>
      </c>
      <c r="F12" s="60" t="inlineStr">
        <is>
          <t>A5
Marcela Larrañaga Martin
Madrina</t>
        </is>
      </c>
      <c r="G12" s="60" t="inlineStr">
        <is>
          <t>A6
Eduardo Cerna Lozano
*Director General de la Policía de Investigaciones de Chile</t>
        </is>
      </c>
      <c r="H12" s="60" t="inlineStr">
        <is>
          <t>A7
Miguel Stange Muñoz
*Comandante en Jefe de la Fuerza Aérea de Chile (S)</t>
        </is>
      </c>
      <c r="I12" s="60" t="inlineStr">
        <is>
          <t>A8
Julio Leiva Molina
Ex - Comandante en Jefe de la Armada</t>
        </is>
      </c>
      <c r="J12" s="60" t="inlineStr">
        <is>
          <t>A9
Sone Kenko
Embajadora de Japón en Chile</t>
        </is>
      </c>
      <c r="K12" s="60" t="inlineStr">
        <is>
          <t>A10
Lotty Farah Andrade Abdo
Embajadora de Ecuador en Chile</t>
        </is>
      </c>
      <c r="L12" s="60" t="inlineStr">
        <is>
          <t>A11
Per Pollen Nilsen
Embajador de Noruega en Chile</t>
        </is>
      </c>
      <c r="M12" s="60" t="inlineStr">
        <is>
          <t>A12
Sebastián Guanumen Parra
Embajador de Colombia en Chile</t>
        </is>
      </c>
      <c r="N12" s="60" t="inlineStr">
        <is>
          <t>A13
Andrew James Barrit Martin
Embajador de Australia en Chile</t>
        </is>
      </c>
      <c r="O12" s="60" t="inlineStr">
        <is>
          <t>A14
Johanna Kotkajarvi
Embajadora de Finlandia en Chile</t>
        </is>
      </c>
      <c r="P12" s="60" t="inlineStr">
        <is>
          <t>A15
Adriana Delpiano Puelma
Ex Ministra de Defensa Nacional</t>
        </is>
      </c>
      <c r="Q12" s="60" t="inlineStr">
        <is>
          <t>A16
Francisco Undurruga Gazitúa
Ministro de las Culturas, las Artes y el Patrimonio</t>
        </is>
      </c>
      <c r="R12" s="60" t="inlineStr">
        <is>
          <t>A17
Claudio Alvarado Andrade
Biministro del Interior y Secretario General de Gobierno</t>
        </is>
      </c>
      <c r="S12" s="60" t="inlineStr">
        <is>
          <t>A18
Ricardo Lagos Escobar
Ex Presidente de la República</t>
        </is>
      </c>
      <c r="T12" s="60" t="inlineStr">
        <is>
          <t>A19
Gabriel Boric Font
Ex Presidente de la República</t>
        </is>
      </c>
      <c r="U12" s="60" t="inlineStr">
        <is>
          <t>A20
María Cecilia Morel Montes
Ex - Primera Dama</t>
        </is>
      </c>
      <c r="V12" s="60" t="inlineStr">
        <is>
          <t>A21
Fernando Cabrera Salazar
*Comandante en Jefe de la Armada</t>
        </is>
      </c>
      <c r="W12" s="60" t="inlineStr">
        <is>
          <t>A22
María Pía Adriasola Barroihet
Esposa del Presidente de la República</t>
        </is>
      </c>
      <c r="X12" s="60" t="inlineStr">
        <is>
          <t>A23
José Antonio Kast Rist
* Presidente de la República</t>
        </is>
      </c>
      <c r="Y12" s="60" t="inlineStr">
        <is>
          <t>A24
Fernando Barros Tocornal
*Ministro de Defensa Nacional</t>
        </is>
      </c>
      <c r="Z12" s="60" t="inlineStr">
        <is>
          <t>A25
Roxana Mery Casella
Esposa del Comandante en Jefe de la Armada</t>
        </is>
      </c>
      <c r="AA12" s="60" t="inlineStr">
        <is>
          <t>A26
Iván Moreira Barros
*Presidenta del Senado (Representante).</t>
        </is>
      </c>
      <c r="AB12" s="60" t="inlineStr">
        <is>
          <t>A27
Michelle Bachelet Jeria
Ex Presidenta de la República</t>
        </is>
      </c>
      <c r="AC12" s="60" t="inlineStr">
        <is>
          <t>A28
Eduardo Frei Ruiz-tagle
Ex Presidente de la República</t>
        </is>
      </c>
      <c r="AD12" s="60" t="inlineStr">
        <is>
          <t>A29
Catalina Parot Donoso
Ministra de Bienes Nacionales</t>
        </is>
      </c>
      <c r="AE12" s="60" t="inlineStr">
        <is>
          <t>A30
Maya Fernández Allende
Ex Ministra de Defensa Nacional</t>
        </is>
      </c>
      <c r="AF12" s="60" t="inlineStr">
        <is>
          <t>A31
Niu Qingbao
Embajador de la República Popular China en Chile</t>
        </is>
      </c>
      <c r="AG12" s="60" t="inlineStr">
        <is>
          <t>A32
Valeria Biagiotti
Embajadora de Italia en Chile</t>
        </is>
      </c>
      <c r="AH12" s="60" t="inlineStr">
        <is>
          <t>A33
Ahmet Ihsan Kiziltan
Embajadora de Turquia en Chile</t>
        </is>
      </c>
      <c r="AI12" s="60" t="inlineStr">
        <is>
          <t>A34
Karolina Linda Guay Guay
Embajadora de Canadá en Chile</t>
        </is>
      </c>
      <c r="AJ12" s="60" t="inlineStr">
        <is>
          <t>A35
Elke Schaapveld E/v Merks
Embajadora de los Países Bajos en Chile</t>
        </is>
      </c>
      <c r="AK12" s="60" t="inlineStr">
        <is>
          <t>A36
Laura Oroz Ulibarri
Embajadora de España en Chile</t>
        </is>
      </c>
      <c r="AL12" s="60" t="inlineStr">
        <is>
          <t>A37
Peleg Lewi
Embajadora de Israel en Chile</t>
        </is>
      </c>
      <c r="AM12" s="60" t="inlineStr">
        <is>
          <t>A38
Pedro Varela Sabando
*Comandante en Jefe del Ejército</t>
        </is>
      </c>
      <c r="AN12" s="60" t="inlineStr">
        <is>
          <t>A39
Marcelo Araya Zapata
*General Director de Carabineros de Chile</t>
        </is>
      </c>
      <c r="AO12" s="60" t="inlineStr">
        <is>
          <t>A40
Rodolfo Codina Díaz
Ex - Comandante en Jefe de la Armada</t>
        </is>
      </c>
      <c r="AP12" s="60" t="inlineStr">
        <is>
          <t>A41
Leonardo Romanini Gutiérrez
Jefe del Estado Mayor Conjunto de las Fuerzas Armadas</t>
        </is>
      </c>
      <c r="AQ12" s="60" t="inlineStr">
        <is>
          <t>A42
Jorge Flies Añon
Gobernador Región de Magallanes</t>
        </is>
      </c>
      <c r="AR12" s="60" t="inlineStr">
        <is>
          <t>A43
Pedro Araya Guerrero
Comisión de Defensa Nacional</t>
        </is>
      </c>
      <c r="AS12" s="60" t="inlineStr">
        <is>
          <t>A44
Gastón Saavedra Chandía
Comisión de Defensa Nacional</t>
        </is>
      </c>
      <c r="AT12" s="60" t="inlineStr">
        <is>
          <t>A45
Enrique Van Rysselberghe Herrera
Circunscripción 10 Región Biobío</t>
        </is>
      </c>
    </row>
    <row r="13" ht="78" customHeight="1">
      <c r="A13" s="71" t="inlineStr">
        <is>
          <t>FILA B</t>
        </is>
      </c>
      <c r="B13" s="60" t="inlineStr">
        <is>
          <t>B1
José Pablo Gómez
Dirección de Presupuesto</t>
        </is>
      </c>
      <c r="C13" s="60" t="inlineStr">
        <is>
          <t>B2
Carla Coronado
Asesora Ministerio Consejo Directivo de Construcción Naval</t>
        </is>
      </c>
      <c r="D13" s="60" t="inlineStr">
        <is>
          <t>B3
Elizabeth Zapata González
Directora Desarrollo Tecnológico Corfo y Directora Ejecutiva Comité de Construcción Naval</t>
        </is>
      </c>
      <c r="E13" s="60" t="inlineStr">
        <is>
          <t>B4
Catalina Ugarte Millán
Jefe Gabinete Precidencial</t>
        </is>
      </c>
      <c r="F13" s="60" t="inlineStr">
        <is>
          <t>B5
Rafael Araos Bralic
Subsecretaria de Ciencia, Tecnología, Conocimiento e Innovación</t>
        </is>
      </c>
      <c r="G13" s="60" t="inlineStr">
        <is>
          <t>B6
Rodrigo Álvarez Aguirre
*Subsecretario de Defensa</t>
        </is>
      </c>
      <c r="H13" s="60" t="inlineStr">
        <is>
          <t>B7
Cristóbal Urruticoechea Ríos
Diputado Distrito 21</t>
        </is>
      </c>
      <c r="I13" s="60" t="inlineStr">
        <is>
          <t>B8
Joanna Pérez Olea
Diputado Distrito 21</t>
        </is>
      </c>
      <c r="J13" s="60" t="inlineStr">
        <is>
          <t>B9
José Rivas Villalobos
Diputado Distrito 20</t>
        </is>
      </c>
      <c r="K13" s="60" t="inlineStr">
        <is>
          <t>B10
Álvaro Ortíz Vera
Diputado Distrito 20</t>
        </is>
      </c>
      <c r="L13" s="60" t="inlineStr">
        <is>
          <t>B11
Paz Charpentier Rajcevich
Diputado Distrito 20</t>
        </is>
      </c>
      <c r="M13" s="60" t="inlineStr">
        <is>
          <t>B12
Roberto Arroyo Muñoz
Diputado Distrito 20</t>
        </is>
      </c>
      <c r="N13" s="60" t="inlineStr">
        <is>
          <t>B13
Consuelo Veloso Ávila
Comisión de Futuro, Ciencia, Tecnología, Conocimiento e Innovación</t>
        </is>
      </c>
      <c r="O13" s="60" t="inlineStr">
        <is>
          <t>B14
Diego Schalper Sepúlveda
Comisión de Futuro, Ciencia, Tecnología, Conocimiento e Innovación</t>
        </is>
      </c>
      <c r="P13" s="60" t="inlineStr">
        <is>
          <t>B15
José Montalva Feuerhake
Comisión de Futuro, Ciencia, Tecnología, Conocimiento e Innovación</t>
        </is>
      </c>
      <c r="Q13" s="60" t="inlineStr">
        <is>
          <t>B16
Patricio Briones Moller
Diputado Distrito 20</t>
        </is>
      </c>
      <c r="R13" s="60" t="inlineStr">
        <is>
          <t>B17
Daniel Valenzuela Salazar
Integrante de la Comisión de Defensa Nacional</t>
        </is>
      </c>
      <c r="S13" s="60" t="inlineStr">
        <is>
          <t>B18
Omar Sabat Guzmán
Integrante de la Comisión de Defensa Nacional</t>
        </is>
      </c>
      <c r="T13" s="60" t="inlineStr">
        <is>
          <t>B19
Hans Marowski Cuevas
Integrante de la Comisión de Defensa Nacional</t>
        </is>
      </c>
      <c r="U13" s="60" t="inlineStr">
        <is>
          <t>B20
Jorge Brito Hasbún
Integrante de la Comisión de Defensa Nacional</t>
        </is>
      </c>
      <c r="V13" s="60" t="inlineStr">
        <is>
          <t>B21
Álvaro Carter Fernández
Presidente de la Comisión de Defensa Nacional</t>
        </is>
      </c>
      <c r="W13" s="60" t="inlineStr">
        <is>
          <t>B22
Gustavo Sanhueza Dueñas
Circunsripción Zona Ñuble</t>
        </is>
      </c>
      <c r="X13" s="60" t="inlineStr">
        <is>
          <t>B23
Alfonso De Urresti Longton
Senador de la República</t>
        </is>
      </c>
      <c r="Y13" s="60" t="inlineStr">
        <is>
          <t>B24
Loreto Carvajal Ambiado
Circunsripción Zona Ñuble</t>
        </is>
      </c>
      <c r="Z13" s="60" t="inlineStr">
        <is>
          <t>B25
Marcos Barraza Gómez
Integrante de la Comisión de Defensa Nacional</t>
        </is>
      </c>
      <c r="AA13" s="60" t="inlineStr">
        <is>
          <t>B26
Carlos Cuadrado Prats
Integrante de la Comisión de Defensa Nacional</t>
        </is>
      </c>
      <c r="AB13" s="60" t="inlineStr">
        <is>
          <t>B27
Javier Olivares Avendaño
Integrante de la Comisión de Defensa Nacional</t>
        </is>
      </c>
      <c r="AC13" s="60" t="inlineStr">
        <is>
          <t>B28
Luis Sánchez Ossa
Integrante de la Comisión de Defensa Nacional</t>
        </is>
      </c>
      <c r="AD13" s="60" t="inlineStr">
        <is>
          <t>B29
Daniel Manouchehri Lobos
Presidente Comisión de Futuro, Ciencia, Tecnología, Conocimiento e Innovación</t>
        </is>
      </c>
      <c r="AE13" s="60" t="inlineStr">
        <is>
          <t>B30
Cristóbal Martínez Ramírez
Comisión de Futuro, Ciencia, Tecnología, Conocimiento e Innovación</t>
        </is>
      </c>
      <c r="AF13" s="60" t="inlineStr">
        <is>
          <t>B31
Cristian Neira Martínez
Comisión de Futuro, Ciencia, Tecnología, Conocimiento e Innovación</t>
        </is>
      </c>
      <c r="AG13" s="60" t="inlineStr">
        <is>
          <t>B32
Daniela Serrano Salazar
Comisión de Futuro, Ciencia, Tecnología, Conocimiento e Innovación</t>
        </is>
      </c>
      <c r="AH13" s="60" t="inlineStr">
        <is>
          <t>B33
Gael Yeomans Araya
Comisión de Futuro, Ciencia, Tecnología, Conocimiento e Innovación</t>
        </is>
      </c>
      <c r="AI13" s="60" t="inlineStr">
        <is>
          <t>B34
Sergio Bobadilla Muñoz
Diputado Distrito 20</t>
        </is>
      </c>
      <c r="AJ13" s="60" t="inlineStr">
        <is>
          <t>B35
Francesca Muñoz González
Diputado Distrito 20</t>
        </is>
      </c>
      <c r="AK13" s="60" t="inlineStr">
        <is>
          <t>B36
Marlene Pérez Cartes
Diputado Distrito 20</t>
        </is>
      </c>
      <c r="AL13" s="60" t="inlineStr">
        <is>
          <t>B37
Lilian Betancurt Delgado
Diputado Distrito 21</t>
        </is>
      </c>
      <c r="AM13" s="60" t="inlineStr">
        <is>
          <t>B38
Patricio Pinilla Valencia
Diputado Distrito 21</t>
        </is>
      </c>
      <c r="AN13" s="60" t="inlineStr">
        <is>
          <t>B39
Flor Weisse Novoa
Diputado Distrito 21</t>
        </is>
      </c>
      <c r="AO13" s="60" t="inlineStr">
        <is>
          <t>B40
Christian Bolívar Romero
*Subsecretario de las Fuerzas Armadas</t>
        </is>
      </c>
      <c r="AP13" s="60" t="inlineStr">
        <is>
          <t>B41
Julio Cacho Morán
*Jefe del Estado Mayor de la Armada de Perú</t>
        </is>
      </c>
      <c r="AQ13" s="60" t="inlineStr">
        <is>
          <t>B42
José Ignacio Mujica Castro
Vicepresidente Corfo</t>
        </is>
      </c>
      <c r="AR13" s="60" t="inlineStr">
        <is>
          <t>B43
Santiago Browne Hurtado
Gerente de Asuntos Estratégicos (s) de Corfo</t>
        </is>
      </c>
      <c r="AS13" s="60" t="inlineStr">
        <is>
          <t>B44
Fernando Hentzschel
Gerente de Capacidades Tecnológicas Consejo Directivo de Construcción Naval</t>
        </is>
      </c>
      <c r="AT13" s="60" t="inlineStr">
        <is>
          <t>B45
José Ignacio Llodrá Vial
Subdirector de Racionalización y Función Pública</t>
        </is>
      </c>
    </row>
    <row r="14" ht="78" customHeight="1">
      <c r="A14" s="71" t="inlineStr">
        <is>
          <t>FILA C</t>
        </is>
      </c>
      <c r="B14" s="60" t="inlineStr">
        <is>
          <t>C1
Raúl Zamorano Goñi
Jefe del Estado Mayor General de la Armada</t>
        </is>
      </c>
      <c r="C14" s="60" t="inlineStr">
        <is>
          <t>C2
Claudia Chamorro Contreras
Jefe VIII Región Policial Bío Bío</t>
        </is>
      </c>
      <c r="D14" s="60" t="inlineStr">
        <is>
          <t>C3
Oscar Rivera Marin
Director Regional de Obras Portuarias</t>
        </is>
      </c>
      <c r="E14" s="60" t="inlineStr">
        <is>
          <t>C4
Claudio Andrade Otarola
Director Regional de la Agencia Nacional de Inteligencia</t>
        </is>
      </c>
      <c r="F14" s="60" t="inlineStr">
        <is>
          <t>C5
Pablo Zavala Fernández
Presidente de la Ilustrísima Corte de Apelaciones de Concepción</t>
        </is>
      </c>
      <c r="G14" s="60" t="inlineStr">
        <is>
          <t>C6
Claudio Radonich Jiménez
Alcalde de Punta Arenas</t>
        </is>
      </c>
      <c r="H14" s="60" t="inlineStr">
        <is>
          <t>C7
Carla Amtmann Fecci
Alcaldesa de Valdivia</t>
        </is>
      </c>
      <c r="I14" s="60" t="inlineStr">
        <is>
          <t>C8
Miguel Rivera Morales
Alcalde Ilustre Municipalidad de Hualpén</t>
        </is>
      </c>
      <c r="J14" s="60" t="inlineStr">
        <is>
          <t>C9
Rafael Cabrera Osorio
Cmdte. Apoyo a la Fuerza del Ejército</t>
        </is>
      </c>
      <c r="K14" s="60" t="inlineStr">
        <is>
          <t>C10
Claudio Bunster Weitzmann
Director Centro Estudios Cientificos CECs</t>
        </is>
      </c>
      <c r="L14" s="60" t="inlineStr">
        <is>
          <t>C11
Jorge Pires
Superintendente del Material Armada de Portugal</t>
        </is>
      </c>
      <c r="M14" s="60" t="inlineStr">
        <is>
          <t>C12
Henry Cleveland Cartes
Director Ejecutivo ENAER</t>
        </is>
      </c>
      <c r="N14" s="60" t="inlineStr">
        <is>
          <t>C13
Mario Farren Risopatrón
Presidente Banco Estado</t>
        </is>
      </c>
      <c r="O14" s="60" t="inlineStr">
        <is>
          <t>C14
Pedro Ramirez Glade
Seremi de Ciencia, Tecnologías, Conocimidento e Innovación</t>
        </is>
      </c>
      <c r="P14" s="60" t="inlineStr">
        <is>
          <t>C15
Vladimir Recabarren Esparza
Capellán Nacional Evangélico de la Armada</t>
        </is>
      </c>
      <c r="Q14" s="60" t="inlineStr">
        <is>
          <t>C16
Constanza Pérez
Asesora Económica MINDEF</t>
        </is>
      </c>
      <c r="R14" s="60" t="inlineStr">
        <is>
          <t>C17
Francisco Alcorta
Asesor politico estrategico MINDEF</t>
        </is>
      </c>
      <c r="S14" s="60" t="inlineStr">
        <is>
          <t>C18
Vicente Leiva Larrañaga
Hijo Madrina</t>
        </is>
      </c>
      <c r="T14" s="60" t="inlineStr">
        <is>
          <t>C19
Matias Pérez Cruz
Gerenete Perezcruz</t>
        </is>
      </c>
      <c r="U14" s="60" t="inlineStr">
        <is>
          <t>C20
Constanza Leiva Larrañaga
T2 RNY</t>
        </is>
      </c>
      <c r="V14" s="60" t="inlineStr">
        <is>
          <t>C21
Pablo Lira
Jefe Gabinete Subsecretario de Defensa</t>
        </is>
      </c>
      <c r="W14" s="60" t="inlineStr">
        <is>
          <t>C22
Javier Coopman Corral
Jefe Gabinete Ministro de Defensa</t>
        </is>
      </c>
      <c r="X14" s="60" t="inlineStr">
        <is>
          <t>C23
Andrés López Lara
Director Instituto Antártico Chileno</t>
        </is>
      </c>
      <c r="Y14" s="60" t="inlineStr">
        <is>
          <t>C24
Bárbara Carvajal Madariaga
Jefa de Gabinete Subsecretario para las FF.AA.</t>
        </is>
      </c>
      <c r="Z14" s="60" t="inlineStr">
        <is>
          <t>C25
Alejandro Irarrázabal Alfonso
Jefe Asesor Presidencial</t>
        </is>
      </c>
      <c r="AA14" s="60" t="inlineStr">
        <is>
          <t>C26
Marcela Paz Leiva Larrañaga
Hija Madrina</t>
        </is>
      </c>
      <c r="AB14" s="60" t="inlineStr">
        <is>
          <t>C27
Eugenio Cornejo Locroix
Presidente Mutual de Seguros de Chile</t>
        </is>
      </c>
      <c r="AC14" s="60" t="inlineStr">
        <is>
          <t>C28
Cecy Sirena Quijada Pérez
Esposa del Jefe estado mayor de la Armada de Perú.</t>
        </is>
      </c>
      <c r="AD14" s="60" t="inlineStr">
        <is>
          <t>C29
Sebastian Jerez
Gerente General Farmacia Cruz Verde</t>
        </is>
      </c>
      <c r="AE14" s="60" t="inlineStr">
        <is>
          <t>C30
José Fernando Jarpa Parada
Jefe del Servicio Religioso de la Armada</t>
        </is>
      </c>
      <c r="AF14" s="60" t="inlineStr">
        <is>
          <t>C31
José Eduardo Piña Faúndez
Seremi Obras Públicas</t>
        </is>
      </c>
      <c r="AG14" s="60" t="inlineStr">
        <is>
          <t>C32
Ronald Ruf Wilkomirsky
Seremi de Hacienda</t>
        </is>
      </c>
      <c r="AH14" s="60" t="inlineStr">
        <is>
          <t>C33
Katherine Ampuero Martínez
Directora Regional Aduana de Talcahuano</t>
        </is>
      </c>
      <c r="AI14" s="60" t="inlineStr">
        <is>
          <t>C34
Álvaro Vera Soto
Director FAMAE</t>
        </is>
      </c>
      <c r="AJ14" s="60" t="inlineStr">
        <is>
          <t>C35
Joao Costa
Director de los Navios Armada de Portugal</t>
        </is>
      </c>
      <c r="AK14" s="60" t="inlineStr">
        <is>
          <t>C36
Gino Casassa Rogazinski
Director del INACH</t>
        </is>
      </c>
      <c r="AL14" s="60" t="inlineStr">
        <is>
          <t>C37
Héctor Muñoz Uribe
Alcalde Ilustre Municipalidad de Concepción</t>
        </is>
      </c>
      <c r="AM14" s="60" t="inlineStr">
        <is>
          <t>C38
Eduardo Saavedra Bustos
Alcalde Ilustre Municipalidad de Talcahuano</t>
        </is>
      </c>
      <c r="AN14" s="60" t="inlineStr">
        <is>
          <t>C39
Rodrigo Wainraight Galilea
Alcalde de Puerto Montt</t>
        </is>
      </c>
      <c r="AO14" s="60" t="inlineStr">
        <is>
          <t>C40
María Soledad Tapia Almonacid
Director Nacional Servicio Nacional de Pesca y Acuicultura SERNAPESCA</t>
        </is>
      </c>
      <c r="AP14" s="60" t="inlineStr">
        <is>
          <t>C41
Marcela Cartagena Ramos
Fiscal Regional de Concepción</t>
        </is>
      </c>
      <c r="AQ14" s="60" t="inlineStr">
        <is>
          <t>C42
Alvaro Ananías Itaim
Presidernte de la Cámara de Producción y Comercio del Bio Bio</t>
        </is>
      </c>
      <c r="AR14" s="60" t="inlineStr">
        <is>
          <t>C43
Carlos Basáez Valdebenito
Contralor Regional Bio Bio</t>
        </is>
      </c>
      <c r="AS14" s="60" t="inlineStr">
        <is>
          <t>C44
Renzo Miccono Villablanca
Jefe VIII Zona de Carabineros BIOBÍO</t>
        </is>
      </c>
      <c r="AT14" s="60" t="inlineStr">
        <is>
          <t>C45
Mauricio Arenas Menares
Directo General del Personal de la Armada</t>
        </is>
      </c>
    </row>
    <row r="15" ht="78" customHeight="1">
      <c r="A15" s="71" t="inlineStr">
        <is>
          <t>FILA D</t>
        </is>
      </c>
      <c r="B15" s="60" t="inlineStr">
        <is>
          <t>D1
Cristian Lara Valenzuela
Director Universidad Técnica Federico Santa María Sede Concepción</t>
        </is>
      </c>
      <c r="C15" s="60" t="inlineStr">
        <is>
          <t>D2
Rene Valenzuea Azócar
Secretario General de la Armada</t>
        </is>
      </c>
      <c r="D15" s="60" t="inlineStr">
        <is>
          <t>D3
Alejandro Torres Horton
SUBMAYOR Consejo Superior ASMAR</t>
        </is>
      </c>
      <c r="E15" s="60" t="inlineStr">
        <is>
          <t>D4
Claudio Muñoz Cabrera
Contralor de la Armada</t>
        </is>
      </c>
      <c r="F15" s="60" t="inlineStr">
        <is>
          <t>D5
Daniel Opazo Riquelme
*Comandante General del Cuerpo de Infantería de Marina</t>
        </is>
      </c>
      <c r="G15" s="60" t="inlineStr">
        <is>
          <t>D6
Federico Saelzer Concha
*Comandante en Jefe de la Fuerza de Submarinos</t>
        </is>
      </c>
      <c r="H15" s="60" t="inlineStr">
        <is>
          <t>D7
José Agustín Pájaro Márquez
Director de Operaciones del Estado Mayor General de la Armada</t>
        </is>
      </c>
      <c r="I15" s="60" t="inlineStr">
        <is>
          <t>D8
José Miguel Hernández Jacir
Director de Astilleros y Maestranzas de la Armada</t>
        </is>
      </c>
      <c r="J15" s="60" t="inlineStr">
        <is>
          <t>D9
Juan Pablo Marín Fernández
Subjefe del Estado Mayor Conjunto</t>
        </is>
      </c>
      <c r="K15" s="60" t="inlineStr">
        <is>
          <t>D10
César Delgado Boffil
Director General de los Servicios de la Armada</t>
        </is>
      </c>
      <c r="L15" s="61" t="inlineStr">
        <is>
          <t>D11
RESERVADO</t>
        </is>
      </c>
      <c r="M15" s="61" t="inlineStr">
        <is>
          <t>D12
RESERVADO</t>
        </is>
      </c>
      <c r="N15" s="61" t="inlineStr">
        <is>
          <t>D13
RESERVADO</t>
        </is>
      </c>
      <c r="O15" s="61" t="inlineStr">
        <is>
          <t>D14
RESERVADO</t>
        </is>
      </c>
      <c r="P15" s="61" t="inlineStr">
        <is>
          <t>D15
RESERVADO</t>
        </is>
      </c>
      <c r="Q15" s="61" t="inlineStr">
        <is>
          <t>D16
RESERVADO</t>
        </is>
      </c>
      <c r="R15" s="61" t="inlineStr">
        <is>
          <t>D17
RESERVADO</t>
        </is>
      </c>
      <c r="S15" s="62" t="inlineStr">
        <is>
          <t>D18
SIN SILLA</t>
        </is>
      </c>
      <c r="T15" s="62" t="inlineStr">
        <is>
          <t>D19
SIN SILLA</t>
        </is>
      </c>
      <c r="U15" s="62" t="inlineStr">
        <is>
          <t>D20
SIN SILLA</t>
        </is>
      </c>
      <c r="V15" s="62" t="inlineStr">
        <is>
          <t>D21
SIN SILLA</t>
        </is>
      </c>
      <c r="W15" s="62" t="inlineStr">
        <is>
          <t>D22
SIN SILLA</t>
        </is>
      </c>
      <c r="X15" s="62" t="inlineStr">
        <is>
          <t>D23
SIN SILLA</t>
        </is>
      </c>
      <c r="Y15" s="62" t="inlineStr">
        <is>
          <t>D24
SIN SILLA</t>
        </is>
      </c>
      <c r="Z15" s="62" t="inlineStr">
        <is>
          <t>D25
SIN SILLA</t>
        </is>
      </c>
      <c r="AA15" s="62" t="inlineStr">
        <is>
          <t>D26
SIN SILLA</t>
        </is>
      </c>
      <c r="AB15" s="62" t="inlineStr">
        <is>
          <t>D27
SIN SILLA</t>
        </is>
      </c>
      <c r="AC15" s="61" t="inlineStr">
        <is>
          <t>D28
RESERVADO</t>
        </is>
      </c>
      <c r="AD15" s="61" t="inlineStr">
        <is>
          <t>D29
RESERVADO</t>
        </is>
      </c>
      <c r="AE15" s="61" t="inlineStr">
        <is>
          <t>D30
RESERVADO</t>
        </is>
      </c>
      <c r="AF15" s="61" t="inlineStr">
        <is>
          <t>D31
RESERVADO</t>
        </is>
      </c>
      <c r="AG15" s="61" t="inlineStr">
        <is>
          <t>D32
RESERVADO</t>
        </is>
      </c>
      <c r="AH15" s="61" t="inlineStr">
        <is>
          <t>D33
RESERVADO</t>
        </is>
      </c>
      <c r="AI15" s="61" t="inlineStr">
        <is>
          <t>D34
RESERVADO</t>
        </is>
      </c>
      <c r="AJ15" s="61" t="inlineStr">
        <is>
          <t>D35
RESERVADO</t>
        </is>
      </c>
      <c r="AK15" s="60" t="inlineStr">
        <is>
          <t>D36
Arturo Oxley Lizana
Director General del Territorio Marítimo y de Marina Mercante</t>
        </is>
      </c>
      <c r="AL15" s="60" t="inlineStr">
        <is>
          <t>D37
Daniel Muñoz Miranda
*Comandante de Operaciones Navales</t>
        </is>
      </c>
      <c r="AM15" s="60" t="inlineStr">
        <is>
          <t>D38
Oscar Manzano Sanguineti
Director de Recuperaciones de Unidades de la Armada</t>
        </is>
      </c>
      <c r="AN15" s="60" t="inlineStr">
        <is>
          <t>D39
Edgardo Acevedo Pérez
*Comandante en Jefe de la Segunda Zona Naval</t>
        </is>
      </c>
      <c r="AO15" s="60" t="inlineStr">
        <is>
          <t>D40
Claudia Arrieta Figueroa
Esposa Comandante en Jefe de la Fuerza de Submarinos</t>
        </is>
      </c>
      <c r="AP15" s="60" t="inlineStr">
        <is>
          <t>D41
Alberto Guerrero García
Director de Programas, Investigación y Desarrollo de la Armada</t>
        </is>
      </c>
      <c r="AQ15" s="60" t="inlineStr">
        <is>
          <t>D42
Marcel Fort Santander
Director de finanzaas de la Armada.</t>
        </is>
      </c>
      <c r="AR15" s="60" t="inlineStr">
        <is>
          <t>D43
J. Cristobal Mendez Tapia
DIRISNAV Consejo Superior ASMAR</t>
        </is>
      </c>
      <c r="AS15" s="60" t="inlineStr">
        <is>
          <t>D44
Jorge Vidal Berrocal
DABA Consejo Superior ASMAR</t>
        </is>
      </c>
      <c r="AT15" s="60" t="inlineStr">
        <is>
          <t>D45
Thomas Klischies Nevermann
Director DUOC UC Sede San Andrés de Concepción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243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4" customWidth="1" min="1" max="1"/>
    <col width="12" customWidth="1" min="2" max="2"/>
    <col width="8" customWidth="1" min="3" max="3"/>
    <col width="18" customWidth="1" min="4" max="4"/>
    <col width="12" customWidth="1" min="5" max="5"/>
    <col width="10" customWidth="1" min="6" max="6"/>
    <col width="22" customWidth="1" min="7" max="7"/>
    <col width="34" customWidth="1" min="8" max="8"/>
    <col width="48" customWidth="1" min="9" max="9"/>
    <col width="12" customWidth="1" min="10" max="10"/>
  </cols>
  <sheetData>
    <row r="1">
      <c r="A1" t="inlineStr">
        <is>
          <t>LISTADO VIP</t>
        </is>
      </c>
    </row>
    <row r="2">
      <c r="A2" t="inlineStr">
        <is>
          <t>Listado completo ordenado por precedencia; la distribución se visualiza en la pestaña DISTRIBUCION VIP.</t>
        </is>
      </c>
    </row>
    <row r="4">
      <c r="A4" s="72" t="inlineStr">
        <is>
          <t>ASIENTO</t>
        </is>
      </c>
      <c r="B4" s="72" t="inlineStr">
        <is>
          <t>PRECEDENCIA</t>
        </is>
      </c>
      <c r="C4" s="72" t="inlineStr">
        <is>
          <t>N°</t>
        </is>
      </c>
      <c r="D4" s="72" t="inlineStr">
        <is>
          <t>FUENTE</t>
        </is>
      </c>
      <c r="E4" s="72" t="inlineStr">
        <is>
          <t>TRIBUNA</t>
        </is>
      </c>
      <c r="F4" s="72" t="inlineStr">
        <is>
          <t>AST.</t>
        </is>
      </c>
      <c r="G4" s="72" t="inlineStr">
        <is>
          <t>TRATAMIENTO</t>
        </is>
      </c>
      <c r="H4" s="72" t="inlineStr">
        <is>
          <t>NOMBRE COMPLETO</t>
        </is>
      </c>
      <c r="I4" s="72" t="inlineStr">
        <is>
          <t>CARGO</t>
        </is>
      </c>
      <c r="J4" s="72" t="inlineStr">
        <is>
          <t>FILA MAESTRO</t>
        </is>
      </c>
    </row>
    <row r="5">
      <c r="A5" s="73" t="inlineStr">
        <is>
          <t>A23</t>
        </is>
      </c>
      <c r="B5" s="73" t="n">
        <v>1</v>
      </c>
      <c r="C5" s="73" t="n">
        <v>1</v>
      </c>
      <c r="D5" s="73" t="inlineStr">
        <is>
          <t>OPA</t>
        </is>
      </c>
      <c r="E5" s="73" t="inlineStr">
        <is>
          <t>VIP</t>
        </is>
      </c>
      <c r="F5" s="73" t="inlineStr">
        <is>
          <t>SI</t>
        </is>
      </c>
      <c r="G5" s="73" t="inlineStr">
        <is>
          <t>Su Excelencia</t>
        </is>
      </c>
      <c r="H5" s="73" t="inlineStr">
        <is>
          <t>José Antonio Kast Rist</t>
        </is>
      </c>
      <c r="I5" s="73" t="inlineStr">
        <is>
          <t>* Presidente de la República</t>
        </is>
      </c>
      <c r="J5" s="73" t="n">
        <v>2</v>
      </c>
    </row>
    <row r="6">
      <c r="A6" s="73" t="inlineStr">
        <is>
          <t>A22</t>
        </is>
      </c>
      <c r="B6" s="73" t="n">
        <v>2</v>
      </c>
      <c r="C6" s="73" t="n">
        <v>2</v>
      </c>
      <c r="D6" s="73" t="inlineStr">
        <is>
          <t>OPA</t>
        </is>
      </c>
      <c r="E6" s="73" t="inlineStr">
        <is>
          <t>VIP</t>
        </is>
      </c>
      <c r="F6" s="73" t="inlineStr">
        <is>
          <t>SI</t>
        </is>
      </c>
      <c r="G6" s="73" t="inlineStr">
        <is>
          <t>Primera Dama</t>
        </is>
      </c>
      <c r="H6" s="73" t="inlineStr">
        <is>
          <t>María Pía Adriasola Barroihet</t>
        </is>
      </c>
      <c r="I6" s="73" t="inlineStr">
        <is>
          <t>Esposa del Presidente de la República</t>
        </is>
      </c>
      <c r="J6" s="73" t="n">
        <v>3</v>
      </c>
    </row>
    <row r="7">
      <c r="A7" s="73" t="inlineStr">
        <is>
          <t>A24</t>
        </is>
      </c>
      <c r="B7" s="73" t="n">
        <v>3</v>
      </c>
      <c r="C7" s="73" t="n">
        <v>3</v>
      </c>
      <c r="D7" s="73" t="inlineStr">
        <is>
          <t>OPA</t>
        </is>
      </c>
      <c r="E7" s="73" t="inlineStr">
        <is>
          <t>VIP</t>
        </is>
      </c>
      <c r="F7" s="73" t="inlineStr">
        <is>
          <t>SI</t>
        </is>
      </c>
      <c r="G7" s="73" t="inlineStr">
        <is>
          <t>Ministro</t>
        </is>
      </c>
      <c r="H7" s="73" t="inlineStr">
        <is>
          <t>Fernando Barros Tocornal</t>
        </is>
      </c>
      <c r="I7" s="73" t="inlineStr">
        <is>
          <t>*Ministro de Defensa Nacional</t>
        </is>
      </c>
      <c r="J7" s="73" t="n">
        <v>4</v>
      </c>
    </row>
    <row r="8">
      <c r="A8" s="73" t="inlineStr">
        <is>
          <t>A21</t>
        </is>
      </c>
      <c r="B8" s="73" t="n">
        <v>4</v>
      </c>
      <c r="C8" s="73" t="n">
        <v>4</v>
      </c>
      <c r="D8" s="73" t="inlineStr">
        <is>
          <t>OPA</t>
        </is>
      </c>
      <c r="E8" s="73" t="inlineStr">
        <is>
          <t>VIP</t>
        </is>
      </c>
      <c r="F8" s="73" t="inlineStr">
        <is>
          <t>SI</t>
        </is>
      </c>
      <c r="G8" s="73" t="inlineStr">
        <is>
          <t>Almirante</t>
        </is>
      </c>
      <c r="H8" s="73" t="inlineStr">
        <is>
          <t>Fernando Cabrera Salazar</t>
        </is>
      </c>
      <c r="I8" s="73" t="inlineStr">
        <is>
          <t>*Comandante en Jefe de la Armada</t>
        </is>
      </c>
      <c r="J8" s="73" t="n">
        <v>5</v>
      </c>
    </row>
    <row r="9">
      <c r="A9" s="73" t="inlineStr">
        <is>
          <t>A25</t>
        </is>
      </c>
      <c r="B9" s="73" t="n">
        <v>5</v>
      </c>
      <c r="C9" s="73" t="n">
        <v>5</v>
      </c>
      <c r="D9" s="73" t="inlineStr">
        <is>
          <t>OPA</t>
        </is>
      </c>
      <c r="E9" s="73" t="inlineStr">
        <is>
          <t>VIP</t>
        </is>
      </c>
      <c r="F9" s="73" t="inlineStr">
        <is>
          <t>SI</t>
        </is>
      </c>
      <c r="G9" s="73" t="inlineStr">
        <is>
          <t>Señora</t>
        </is>
      </c>
      <c r="H9" s="73" t="inlineStr">
        <is>
          <t>Roxana Mery Casella</t>
        </is>
      </c>
      <c r="I9" s="73" t="inlineStr">
        <is>
          <t>Esposa del Comandante en Jefe de la Armada</t>
        </is>
      </c>
      <c r="J9" s="73" t="n">
        <v>6</v>
      </c>
    </row>
    <row r="10">
      <c r="A10" s="73" t="inlineStr">
        <is>
          <t>A20</t>
        </is>
      </c>
      <c r="B10" s="73" t="n">
        <v>6</v>
      </c>
      <c r="C10" s="73" t="n">
        <v>6</v>
      </c>
      <c r="D10" s="73" t="inlineStr">
        <is>
          <t>OPA</t>
        </is>
      </c>
      <c r="E10" s="73" t="inlineStr">
        <is>
          <t>VIP</t>
        </is>
      </c>
      <c r="F10" s="73" t="inlineStr">
        <is>
          <t>PENDIENTE</t>
        </is>
      </c>
      <c r="G10" s="73" t="inlineStr">
        <is>
          <t>Señora</t>
        </is>
      </c>
      <c r="H10" s="73" t="inlineStr">
        <is>
          <t>María Cecilia Morel Montes</t>
        </is>
      </c>
      <c r="I10" s="73" t="inlineStr">
        <is>
          <t>Ex - Primera Dama</t>
        </is>
      </c>
      <c r="J10" s="73" t="n">
        <v>7</v>
      </c>
    </row>
    <row r="11">
      <c r="A11" s="73" t="inlineStr">
        <is>
          <t>A26</t>
        </is>
      </c>
      <c r="B11" s="73" t="n">
        <v>7</v>
      </c>
      <c r="C11" s="73" t="n">
        <v>7</v>
      </c>
      <c r="D11" s="73" t="inlineStr">
        <is>
          <t>OPA</t>
        </is>
      </c>
      <c r="E11" s="73" t="inlineStr">
        <is>
          <t>VIP</t>
        </is>
      </c>
      <c r="F11" s="73" t="inlineStr">
        <is>
          <t>SI</t>
        </is>
      </c>
      <c r="G11" s="73" t="inlineStr">
        <is>
          <t>Honorable Senador</t>
        </is>
      </c>
      <c r="H11" s="73" t="inlineStr">
        <is>
          <t>Iván Moreira Barros</t>
        </is>
      </c>
      <c r="I11" s="73" t="inlineStr">
        <is>
          <t>*Presidenta del Senado (Representante).</t>
        </is>
      </c>
      <c r="J11" s="73" t="n">
        <v>8</v>
      </c>
    </row>
    <row r="12">
      <c r="A12" s="73" t="inlineStr">
        <is>
          <t>A19</t>
        </is>
      </c>
      <c r="B12" s="73" t="n">
        <v>9</v>
      </c>
      <c r="C12" s="73" t="n">
        <v>9</v>
      </c>
      <c r="D12" s="73" t="inlineStr">
        <is>
          <t>OPA</t>
        </is>
      </c>
      <c r="E12" s="73" t="inlineStr">
        <is>
          <t>VIP</t>
        </is>
      </c>
      <c r="F12" s="73" t="inlineStr">
        <is>
          <t>PENDIENTE</t>
        </is>
      </c>
      <c r="G12" s="73" t="inlineStr">
        <is>
          <t>Su Excelencia</t>
        </is>
      </c>
      <c r="H12" s="73" t="inlineStr">
        <is>
          <t>Gabriel Boric Font</t>
        </is>
      </c>
      <c r="I12" s="73" t="inlineStr">
        <is>
          <t>Ex Presidente de la República</t>
        </is>
      </c>
      <c r="J12" s="73" t="n">
        <v>10</v>
      </c>
    </row>
    <row r="13">
      <c r="A13" s="73" t="inlineStr">
        <is>
          <t>A27</t>
        </is>
      </c>
      <c r="B13" s="73" t="n">
        <v>10</v>
      </c>
      <c r="C13" s="73" t="n">
        <v>10</v>
      </c>
      <c r="D13" s="73" t="inlineStr">
        <is>
          <t>OPA</t>
        </is>
      </c>
      <c r="E13" s="73" t="inlineStr">
        <is>
          <t>VIP</t>
        </is>
      </c>
      <c r="F13" s="73" t="inlineStr">
        <is>
          <t>PENDIENTE</t>
        </is>
      </c>
      <c r="G13" s="73" t="inlineStr"/>
      <c r="H13" s="73" t="inlineStr">
        <is>
          <t>Michelle Bachelet Jeria</t>
        </is>
      </c>
      <c r="I13" s="73" t="inlineStr">
        <is>
          <t>Ex Presidenta de la República</t>
        </is>
      </c>
      <c r="J13" s="73" t="n">
        <v>11</v>
      </c>
    </row>
    <row r="14">
      <c r="A14" s="73" t="inlineStr">
        <is>
          <t>A18</t>
        </is>
      </c>
      <c r="B14" s="73" t="n">
        <v>11</v>
      </c>
      <c r="C14" s="73" t="n">
        <v>11</v>
      </c>
      <c r="D14" s="73" t="inlineStr">
        <is>
          <t>OPA</t>
        </is>
      </c>
      <c r="E14" s="73" t="inlineStr">
        <is>
          <t>VIP</t>
        </is>
      </c>
      <c r="F14" s="73" t="inlineStr">
        <is>
          <t>PENDIENTE</t>
        </is>
      </c>
      <c r="G14" s="73" t="inlineStr">
        <is>
          <t>Su Excelencia</t>
        </is>
      </c>
      <c r="H14" s="73" t="inlineStr">
        <is>
          <t>Ricardo Lagos Escobar</t>
        </is>
      </c>
      <c r="I14" s="73" t="inlineStr">
        <is>
          <t>Ex Presidente de la República</t>
        </is>
      </c>
      <c r="J14" s="73" t="n">
        <v>12</v>
      </c>
    </row>
    <row r="15">
      <c r="A15" s="73" t="inlineStr">
        <is>
          <t>A28</t>
        </is>
      </c>
      <c r="B15" s="73" t="n">
        <v>12</v>
      </c>
      <c r="C15" s="73" t="n">
        <v>12</v>
      </c>
      <c r="D15" s="73" t="inlineStr">
        <is>
          <t>OPA</t>
        </is>
      </c>
      <c r="E15" s="73" t="inlineStr">
        <is>
          <t>VIP</t>
        </is>
      </c>
      <c r="F15" s="73" t="inlineStr">
        <is>
          <t>PENDIENTE</t>
        </is>
      </c>
      <c r="G15" s="73" t="inlineStr">
        <is>
          <t>Su Excelencia</t>
        </is>
      </c>
      <c r="H15" s="73" t="inlineStr">
        <is>
          <t>Eduardo Frei Ruiz-tagle</t>
        </is>
      </c>
      <c r="I15" s="73" t="inlineStr">
        <is>
          <t>Ex Presidente de la República</t>
        </is>
      </c>
      <c r="J15" s="73" t="n">
        <v>13</v>
      </c>
    </row>
    <row r="16">
      <c r="A16" s="73" t="inlineStr">
        <is>
          <t>A17</t>
        </is>
      </c>
      <c r="B16" s="73" t="n">
        <v>16</v>
      </c>
      <c r="C16" s="73" t="n">
        <v>16</v>
      </c>
      <c r="D16" s="73" t="inlineStr">
        <is>
          <t>OPA</t>
        </is>
      </c>
      <c r="E16" s="73" t="inlineStr">
        <is>
          <t>VIP</t>
        </is>
      </c>
      <c r="F16" s="73" t="inlineStr">
        <is>
          <t>PENDIENTE</t>
        </is>
      </c>
      <c r="G16" s="73" t="inlineStr">
        <is>
          <t>Ministro</t>
        </is>
      </c>
      <c r="H16" s="73" t="inlineStr">
        <is>
          <t>Claudio Alvarado Andrade</t>
        </is>
      </c>
      <c r="I16" s="73" t="inlineStr">
        <is>
          <t>Biministro del Interior y Secretario General de Gobierno</t>
        </is>
      </c>
      <c r="J16" s="73" t="n">
        <v>17</v>
      </c>
    </row>
    <row r="17">
      <c r="A17" s="73" t="inlineStr">
        <is>
          <t>A29</t>
        </is>
      </c>
      <c r="B17" s="73" t="n">
        <v>22</v>
      </c>
      <c r="C17" s="73" t="n">
        <v>22</v>
      </c>
      <c r="D17" s="73" t="inlineStr">
        <is>
          <t>OPA</t>
        </is>
      </c>
      <c r="E17" s="73" t="inlineStr">
        <is>
          <t>VIP</t>
        </is>
      </c>
      <c r="F17" s="73" t="inlineStr">
        <is>
          <t>PENDIENTE</t>
        </is>
      </c>
      <c r="G17" s="73" t="inlineStr">
        <is>
          <t>Ministro</t>
        </is>
      </c>
      <c r="H17" s="73" t="inlineStr">
        <is>
          <t>Catalina Parot Donoso</t>
        </is>
      </c>
      <c r="I17" s="73" t="inlineStr">
        <is>
          <t>Ministra de Bienes Nacionales</t>
        </is>
      </c>
      <c r="J17" s="73" t="n">
        <v>23</v>
      </c>
    </row>
    <row r="18">
      <c r="A18" s="73" t="inlineStr">
        <is>
          <t>A16</t>
        </is>
      </c>
      <c r="B18" s="73" t="n">
        <v>25</v>
      </c>
      <c r="C18" s="73" t="n">
        <v>25</v>
      </c>
      <c r="D18" s="73" t="inlineStr">
        <is>
          <t>OPA</t>
        </is>
      </c>
      <c r="E18" s="73" t="inlineStr">
        <is>
          <t>VIP</t>
        </is>
      </c>
      <c r="F18" s="73" t="inlineStr">
        <is>
          <t>PENDIENTE</t>
        </is>
      </c>
      <c r="G18" s="73" t="inlineStr">
        <is>
          <t>Ministro</t>
        </is>
      </c>
      <c r="H18" s="73" t="inlineStr">
        <is>
          <t>Francisco Undurruga Gazitúa</t>
        </is>
      </c>
      <c r="I18" s="73" t="inlineStr">
        <is>
          <t>Ministro de las Culturas, las Artes y el Patrimonio</t>
        </is>
      </c>
      <c r="J18" s="73" t="n">
        <v>26</v>
      </c>
    </row>
    <row r="19">
      <c r="A19" s="73" t="inlineStr">
        <is>
          <t>A30</t>
        </is>
      </c>
      <c r="B19" s="73" t="n">
        <v>28</v>
      </c>
      <c r="C19" s="73" t="n">
        <v>28</v>
      </c>
      <c r="D19" s="73" t="inlineStr">
        <is>
          <t>OPA</t>
        </is>
      </c>
      <c r="E19" s="73" t="inlineStr">
        <is>
          <t>VIP</t>
        </is>
      </c>
      <c r="F19" s="73" t="inlineStr">
        <is>
          <t>PENDIENTE</t>
        </is>
      </c>
      <c r="G19" s="73" t="inlineStr">
        <is>
          <t>Ministro</t>
        </is>
      </c>
      <c r="H19" s="73" t="inlineStr">
        <is>
          <t>Maya Fernández Allende</t>
        </is>
      </c>
      <c r="I19" s="73" t="inlineStr">
        <is>
          <t>Ex Ministra de Defensa Nacional</t>
        </is>
      </c>
      <c r="J19" s="73" t="n">
        <v>29</v>
      </c>
    </row>
    <row r="20">
      <c r="A20" s="73" t="inlineStr">
        <is>
          <t>A15</t>
        </is>
      </c>
      <c r="B20" s="73" t="n">
        <v>29</v>
      </c>
      <c r="C20" s="73" t="n">
        <v>29</v>
      </c>
      <c r="D20" s="73" t="inlineStr">
        <is>
          <t>OPA</t>
        </is>
      </c>
      <c r="E20" s="73" t="inlineStr">
        <is>
          <t>VIP</t>
        </is>
      </c>
      <c r="F20" s="73" t="inlineStr">
        <is>
          <t>PENDIENTE</t>
        </is>
      </c>
      <c r="G20" s="73" t="inlineStr">
        <is>
          <t>Ministro</t>
        </is>
      </c>
      <c r="H20" s="73" t="inlineStr">
        <is>
          <t>Adriana Delpiano Puelma</t>
        </is>
      </c>
      <c r="I20" s="73" t="inlineStr">
        <is>
          <t>Ex Ministra de Defensa Nacional</t>
        </is>
      </c>
      <c r="J20" s="73" t="n">
        <v>30</v>
      </c>
    </row>
    <row r="21">
      <c r="A21" s="73" t="inlineStr">
        <is>
          <t>A31</t>
        </is>
      </c>
      <c r="B21" s="73" t="n">
        <v>32</v>
      </c>
      <c r="C21" s="73" t="n">
        <v>32</v>
      </c>
      <c r="D21" s="73" t="inlineStr">
        <is>
          <t>OPA</t>
        </is>
      </c>
      <c r="E21" s="73" t="inlineStr">
        <is>
          <t>VIP</t>
        </is>
      </c>
      <c r="F21" s="73" t="inlineStr">
        <is>
          <t>PENDIENTE</t>
        </is>
      </c>
      <c r="G21" s="73" t="inlineStr">
        <is>
          <t>Excelentísima</t>
        </is>
      </c>
      <c r="H21" s="73" t="inlineStr">
        <is>
          <t>Niu Qingbao</t>
        </is>
      </c>
      <c r="I21" s="73" t="inlineStr">
        <is>
          <t>Embajador de la República Popular China en Chile</t>
        </is>
      </c>
      <c r="J21" s="73" t="n">
        <v>33</v>
      </c>
    </row>
    <row r="22">
      <c r="A22" s="73" t="inlineStr">
        <is>
          <t>A14</t>
        </is>
      </c>
      <c r="B22" s="73" t="n">
        <v>33</v>
      </c>
      <c r="C22" s="73" t="n">
        <v>33</v>
      </c>
      <c r="D22" s="73" t="inlineStr">
        <is>
          <t>OPA</t>
        </is>
      </c>
      <c r="E22" s="73" t="inlineStr">
        <is>
          <t>VIP</t>
        </is>
      </c>
      <c r="F22" s="73" t="inlineStr">
        <is>
          <t>PENDIENTE</t>
        </is>
      </c>
      <c r="G22" s="73" t="inlineStr">
        <is>
          <t>Excelentísima</t>
        </is>
      </c>
      <c r="H22" s="73" t="inlineStr">
        <is>
          <t>Johanna Kotkajarvi</t>
        </is>
      </c>
      <c r="I22" s="73" t="inlineStr">
        <is>
          <t>Embajadora de Finlandia en Chile</t>
        </is>
      </c>
      <c r="J22" s="73" t="n">
        <v>34</v>
      </c>
    </row>
    <row r="23">
      <c r="A23" s="73" t="inlineStr">
        <is>
          <t>A32</t>
        </is>
      </c>
      <c r="B23" s="73" t="n">
        <v>34</v>
      </c>
      <c r="C23" s="73" t="n">
        <v>34</v>
      </c>
      <c r="D23" s="73" t="inlineStr">
        <is>
          <t>OPA</t>
        </is>
      </c>
      <c r="E23" s="73" t="inlineStr">
        <is>
          <t>VIP</t>
        </is>
      </c>
      <c r="F23" s="73" t="inlineStr">
        <is>
          <t>PENDIENTE</t>
        </is>
      </c>
      <c r="G23" s="73" t="inlineStr">
        <is>
          <t>Excelentísima</t>
        </is>
      </c>
      <c r="H23" s="73" t="inlineStr">
        <is>
          <t>Valeria Biagiotti</t>
        </is>
      </c>
      <c r="I23" s="73" t="inlineStr">
        <is>
          <t>Embajadora de Italia en Chile</t>
        </is>
      </c>
      <c r="J23" s="73" t="n">
        <v>35</v>
      </c>
    </row>
    <row r="24">
      <c r="A24" s="73" t="inlineStr">
        <is>
          <t>A13</t>
        </is>
      </c>
      <c r="B24" s="73" t="n">
        <v>38</v>
      </c>
      <c r="C24" s="73" t="n">
        <v>38</v>
      </c>
      <c r="D24" s="73" t="inlineStr">
        <is>
          <t>OPA</t>
        </is>
      </c>
      <c r="E24" s="73" t="inlineStr">
        <is>
          <t>VIP</t>
        </is>
      </c>
      <c r="F24" s="73" t="inlineStr">
        <is>
          <t>PENDIENTE</t>
        </is>
      </c>
      <c r="G24" s="73" t="inlineStr">
        <is>
          <t>Excelentísima</t>
        </is>
      </c>
      <c r="H24" s="73" t="inlineStr">
        <is>
          <t>Andrew James Barrit Martin</t>
        </is>
      </c>
      <c r="I24" s="73" t="inlineStr">
        <is>
          <t>Embajador de Australia en Chile</t>
        </is>
      </c>
      <c r="J24" s="73" t="n">
        <v>39</v>
      </c>
    </row>
    <row r="25">
      <c r="A25" s="73" t="inlineStr">
        <is>
          <t>A33</t>
        </is>
      </c>
      <c r="B25" s="73" t="n">
        <v>41</v>
      </c>
      <c r="C25" s="73" t="n">
        <v>41</v>
      </c>
      <c r="D25" s="73" t="inlineStr">
        <is>
          <t>OPA</t>
        </is>
      </c>
      <c r="E25" s="73" t="inlineStr">
        <is>
          <t>VIP</t>
        </is>
      </c>
      <c r="F25" s="73" t="inlineStr">
        <is>
          <t>SI</t>
        </is>
      </c>
      <c r="G25" s="73" t="inlineStr">
        <is>
          <t>Excelentísima</t>
        </is>
      </c>
      <c r="H25" s="73" t="inlineStr">
        <is>
          <t>Ahmet Ihsan Kiziltan</t>
        </is>
      </c>
      <c r="I25" s="73" t="inlineStr">
        <is>
          <t>Embajadora de Turquia en Chile</t>
        </is>
      </c>
      <c r="J25" s="73" t="n">
        <v>42</v>
      </c>
    </row>
    <row r="26">
      <c r="A26" s="73" t="inlineStr">
        <is>
          <t>A12</t>
        </is>
      </c>
      <c r="B26" s="73" t="n">
        <v>43</v>
      </c>
      <c r="C26" s="73" t="n">
        <v>43</v>
      </c>
      <c r="D26" s="73" t="inlineStr">
        <is>
          <t>OPA</t>
        </is>
      </c>
      <c r="E26" s="73" t="inlineStr">
        <is>
          <t>VIP</t>
        </is>
      </c>
      <c r="F26" s="73" t="inlineStr">
        <is>
          <t>SI</t>
        </is>
      </c>
      <c r="G26" s="73" t="inlineStr">
        <is>
          <t>Excelentísima</t>
        </is>
      </c>
      <c r="H26" s="73" t="inlineStr">
        <is>
          <t>Sebastián Guanumen Parra</t>
        </is>
      </c>
      <c r="I26" s="73" t="inlineStr">
        <is>
          <t>Embajador de Colombia en Chile</t>
        </is>
      </c>
      <c r="J26" s="73" t="n">
        <v>44</v>
      </c>
    </row>
    <row r="27">
      <c r="A27" s="73" t="inlineStr">
        <is>
          <t>A34</t>
        </is>
      </c>
      <c r="B27" s="73" t="n">
        <v>44</v>
      </c>
      <c r="C27" s="73" t="n">
        <v>44</v>
      </c>
      <c r="D27" s="73" t="inlineStr">
        <is>
          <t>OPA</t>
        </is>
      </c>
      <c r="E27" s="73" t="inlineStr">
        <is>
          <t>VIP</t>
        </is>
      </c>
      <c r="F27" s="73" t="inlineStr">
        <is>
          <t>SI</t>
        </is>
      </c>
      <c r="G27" s="73" t="inlineStr">
        <is>
          <t>Excelentísima</t>
        </is>
      </c>
      <c r="H27" s="73" t="inlineStr">
        <is>
          <t>Karolina Linda Guay Guay</t>
        </is>
      </c>
      <c r="I27" s="73" t="inlineStr">
        <is>
          <t>Embajadora de Canadá en Chile</t>
        </is>
      </c>
      <c r="J27" s="73" t="n">
        <v>45</v>
      </c>
    </row>
    <row r="28">
      <c r="A28" s="73" t="inlineStr">
        <is>
          <t>A11</t>
        </is>
      </c>
      <c r="B28" s="73" t="n">
        <v>45</v>
      </c>
      <c r="C28" s="73" t="n">
        <v>45</v>
      </c>
      <c r="D28" s="73" t="inlineStr">
        <is>
          <t>OPA</t>
        </is>
      </c>
      <c r="E28" s="73" t="inlineStr">
        <is>
          <t>VIP</t>
        </is>
      </c>
      <c r="F28" s="73" t="inlineStr">
        <is>
          <t>PENDIENTE</t>
        </is>
      </c>
      <c r="G28" s="73" t="inlineStr">
        <is>
          <t>Excelentísima</t>
        </is>
      </c>
      <c r="H28" s="73" t="inlineStr">
        <is>
          <t>Per Pollen Nilsen</t>
        </is>
      </c>
      <c r="I28" s="73" t="inlineStr">
        <is>
          <t>Embajador de Noruega en Chile</t>
        </is>
      </c>
      <c r="J28" s="73" t="n">
        <v>46</v>
      </c>
    </row>
    <row r="29">
      <c r="A29" s="73" t="inlineStr">
        <is>
          <t>A35</t>
        </is>
      </c>
      <c r="B29" s="73" t="n">
        <v>47</v>
      </c>
      <c r="C29" s="73" t="n">
        <v>47</v>
      </c>
      <c r="D29" s="73" t="inlineStr">
        <is>
          <t>OPA</t>
        </is>
      </c>
      <c r="E29" s="73" t="inlineStr">
        <is>
          <t>VIP</t>
        </is>
      </c>
      <c r="F29" s="73" t="inlineStr">
        <is>
          <t>SI</t>
        </is>
      </c>
      <c r="G29" s="73" t="inlineStr">
        <is>
          <t>Excelentísima</t>
        </is>
      </c>
      <c r="H29" s="73" t="inlineStr">
        <is>
          <t>Elke Schaapveld E/v Merks</t>
        </is>
      </c>
      <c r="I29" s="73" t="inlineStr">
        <is>
          <t>Embajadora de los Países Bajos en Chile</t>
        </is>
      </c>
      <c r="J29" s="73" t="n">
        <v>48</v>
      </c>
    </row>
    <row r="30">
      <c r="A30" s="73" t="inlineStr">
        <is>
          <t>A10</t>
        </is>
      </c>
      <c r="B30" s="73" t="n">
        <v>48</v>
      </c>
      <c r="C30" s="73" t="n">
        <v>48</v>
      </c>
      <c r="D30" s="73" t="inlineStr">
        <is>
          <t>OPA</t>
        </is>
      </c>
      <c r="E30" s="73" t="inlineStr">
        <is>
          <t>VIP</t>
        </is>
      </c>
      <c r="F30" s="73" t="inlineStr">
        <is>
          <t>PENDIENTE</t>
        </is>
      </c>
      <c r="G30" s="73" t="inlineStr">
        <is>
          <t>Excelentísima</t>
        </is>
      </c>
      <c r="H30" s="73" t="inlineStr">
        <is>
          <t>Lotty Farah Andrade Abdo</t>
        </is>
      </c>
      <c r="I30" s="73" t="inlineStr">
        <is>
          <t>Embajadora de Ecuador en Chile</t>
        </is>
      </c>
      <c r="J30" s="73" t="n">
        <v>49</v>
      </c>
    </row>
    <row r="31">
      <c r="A31" s="73" t="inlineStr">
        <is>
          <t>A36</t>
        </is>
      </c>
      <c r="B31" s="73" t="n">
        <v>50</v>
      </c>
      <c r="C31" s="73" t="n">
        <v>50</v>
      </c>
      <c r="D31" s="73" t="inlineStr">
        <is>
          <t>OPA</t>
        </is>
      </c>
      <c r="E31" s="73" t="inlineStr">
        <is>
          <t>VIP</t>
        </is>
      </c>
      <c r="F31" s="73" t="inlineStr">
        <is>
          <t>SI</t>
        </is>
      </c>
      <c r="G31" s="73" t="inlineStr">
        <is>
          <t>Excelentísima</t>
        </is>
      </c>
      <c r="H31" s="73" t="inlineStr">
        <is>
          <t>Laura Oroz Ulibarri</t>
        </is>
      </c>
      <c r="I31" s="73" t="inlineStr">
        <is>
          <t>Embajadora de España en Chile</t>
        </is>
      </c>
      <c r="J31" s="73" t="n">
        <v>51</v>
      </c>
    </row>
    <row r="32">
      <c r="A32" s="73" t="inlineStr">
        <is>
          <t>A9</t>
        </is>
      </c>
      <c r="B32" s="73" t="n">
        <v>51</v>
      </c>
      <c r="C32" s="73" t="n">
        <v>51</v>
      </c>
      <c r="D32" s="73" t="inlineStr">
        <is>
          <t>OPA</t>
        </is>
      </c>
      <c r="E32" s="73" t="inlineStr">
        <is>
          <t>VIP</t>
        </is>
      </c>
      <c r="F32" s="73" t="inlineStr">
        <is>
          <t>SI</t>
        </is>
      </c>
      <c r="G32" s="73" t="inlineStr">
        <is>
          <t>Excelentísima</t>
        </is>
      </c>
      <c r="H32" s="73" t="inlineStr">
        <is>
          <t>Sone Kenko</t>
        </is>
      </c>
      <c r="I32" s="73" t="inlineStr">
        <is>
          <t>Embajadora de Japón en Chile</t>
        </is>
      </c>
      <c r="J32" s="73" t="n">
        <v>52</v>
      </c>
    </row>
    <row r="33">
      <c r="A33" s="73" t="inlineStr">
        <is>
          <t>A37</t>
        </is>
      </c>
      <c r="B33" s="73" t="n">
        <v>54</v>
      </c>
      <c r="C33" s="73" t="n">
        <v>54</v>
      </c>
      <c r="D33" s="73" t="inlineStr">
        <is>
          <t>OPA</t>
        </is>
      </c>
      <c r="E33" s="73" t="inlineStr">
        <is>
          <t>VIP</t>
        </is>
      </c>
      <c r="F33" s="73" t="inlineStr">
        <is>
          <t>SI</t>
        </is>
      </c>
      <c r="G33" s="73" t="inlineStr">
        <is>
          <t>Excelentísima</t>
        </is>
      </c>
      <c r="H33" s="73" t="inlineStr">
        <is>
          <t>Peleg Lewi</t>
        </is>
      </c>
      <c r="I33" s="73" t="inlineStr">
        <is>
          <t>Embajadora de Israel en Chile</t>
        </is>
      </c>
      <c r="J33" s="73" t="n">
        <v>55</v>
      </c>
    </row>
    <row r="34">
      <c r="A34" s="73" t="inlineStr">
        <is>
          <t>A8</t>
        </is>
      </c>
      <c r="B34" s="73" t="n">
        <v>57</v>
      </c>
      <c r="C34" s="73" t="n">
        <v>57</v>
      </c>
      <c r="D34" s="73" t="inlineStr">
        <is>
          <t>OPA</t>
        </is>
      </c>
      <c r="E34" s="73" t="inlineStr">
        <is>
          <t>VIP</t>
        </is>
      </c>
      <c r="F34" s="73" t="inlineStr">
        <is>
          <t>SI</t>
        </is>
      </c>
      <c r="G34" s="73" t="inlineStr">
        <is>
          <t>Almirante</t>
        </is>
      </c>
      <c r="H34" s="73" t="inlineStr">
        <is>
          <t>Julio Leiva Molina</t>
        </is>
      </c>
      <c r="I34" s="73" t="inlineStr">
        <is>
          <t>Ex - Comandante en Jefe de la Armada</t>
        </is>
      </c>
      <c r="J34" s="73" t="n">
        <v>58</v>
      </c>
    </row>
    <row r="35">
      <c r="A35" s="73" t="inlineStr">
        <is>
          <t>A38</t>
        </is>
      </c>
      <c r="B35" s="73" t="n">
        <v>58</v>
      </c>
      <c r="C35" s="73" t="n">
        <v>58</v>
      </c>
      <c r="D35" s="73" t="inlineStr">
        <is>
          <t>OPA</t>
        </is>
      </c>
      <c r="E35" s="73" t="inlineStr">
        <is>
          <t>VIP</t>
        </is>
      </c>
      <c r="F35" s="73" t="inlineStr">
        <is>
          <t>SI</t>
        </is>
      </c>
      <c r="G35" s="73" t="inlineStr">
        <is>
          <t>General</t>
        </is>
      </c>
      <c r="H35" s="73" t="inlineStr">
        <is>
          <t>Pedro Varela Sabando</t>
        </is>
      </c>
      <c r="I35" s="73" t="inlineStr">
        <is>
          <t>*Comandante en Jefe del Ejército</t>
        </is>
      </c>
      <c r="J35" s="73" t="n">
        <v>59</v>
      </c>
    </row>
    <row r="36">
      <c r="A36" s="73" t="inlineStr">
        <is>
          <t>A7</t>
        </is>
      </c>
      <c r="B36" s="73" t="n">
        <v>59</v>
      </c>
      <c r="C36" s="73" t="n">
        <v>59</v>
      </c>
      <c r="D36" s="73" t="inlineStr">
        <is>
          <t>OPA</t>
        </is>
      </c>
      <c r="E36" s="73" t="inlineStr">
        <is>
          <t>VIP</t>
        </is>
      </c>
      <c r="F36" s="73" t="inlineStr">
        <is>
          <t>SI</t>
        </is>
      </c>
      <c r="G36" s="73" t="inlineStr">
        <is>
          <t>General</t>
        </is>
      </c>
      <c r="H36" s="73" t="inlineStr">
        <is>
          <t>Miguel Stange Muñoz</t>
        </is>
      </c>
      <c r="I36" s="73" t="inlineStr">
        <is>
          <t>*Comandante en Jefe de la Fuerza Aérea de Chile (S)</t>
        </is>
      </c>
      <c r="J36" s="73" t="n">
        <v>60</v>
      </c>
    </row>
    <row r="37">
      <c r="A37" s="73" t="inlineStr">
        <is>
          <t>A39</t>
        </is>
      </c>
      <c r="B37" s="73" t="n">
        <v>60</v>
      </c>
      <c r="C37" s="73" t="n">
        <v>60</v>
      </c>
      <c r="D37" s="73" t="inlineStr">
        <is>
          <t>OPA</t>
        </is>
      </c>
      <c r="E37" s="73" t="inlineStr">
        <is>
          <t>VIP</t>
        </is>
      </c>
      <c r="F37" s="73" t="inlineStr">
        <is>
          <t>SI</t>
        </is>
      </c>
      <c r="G37" s="73" t="inlineStr">
        <is>
          <t>General Director</t>
        </is>
      </c>
      <c r="H37" s="73" t="inlineStr">
        <is>
          <t>Marcelo Araya Zapata</t>
        </is>
      </c>
      <c r="I37" s="73" t="inlineStr">
        <is>
          <t>*General Director de Carabineros de Chile</t>
        </is>
      </c>
      <c r="J37" s="73" t="n">
        <v>61</v>
      </c>
    </row>
    <row r="38">
      <c r="A38" s="73" t="inlineStr">
        <is>
          <t>A6</t>
        </is>
      </c>
      <c r="B38" s="73" t="n">
        <v>61</v>
      </c>
      <c r="C38" s="73" t="n">
        <v>61</v>
      </c>
      <c r="D38" s="73" t="inlineStr">
        <is>
          <t>OPA</t>
        </is>
      </c>
      <c r="E38" s="73" t="inlineStr">
        <is>
          <t>VIP</t>
        </is>
      </c>
      <c r="F38" s="73" t="inlineStr">
        <is>
          <t>PENDIENTE</t>
        </is>
      </c>
      <c r="G38" s="73" t="inlineStr">
        <is>
          <t>Director General</t>
        </is>
      </c>
      <c r="H38" s="73" t="inlineStr">
        <is>
          <t>Eduardo Cerna Lozano</t>
        </is>
      </c>
      <c r="I38" s="73" t="inlineStr">
        <is>
          <t>*Director General de la Policía de Investigaciones de Chile</t>
        </is>
      </c>
      <c r="J38" s="73" t="n">
        <v>62</v>
      </c>
    </row>
    <row r="39">
      <c r="A39" s="73" t="inlineStr">
        <is>
          <t>A40</t>
        </is>
      </c>
      <c r="B39" s="73" t="n">
        <v>64</v>
      </c>
      <c r="C39" s="73" t="n">
        <v>64</v>
      </c>
      <c r="D39" s="73" t="inlineStr">
        <is>
          <t>OPA</t>
        </is>
      </c>
      <c r="E39" s="73" t="inlineStr">
        <is>
          <t>VIP</t>
        </is>
      </c>
      <c r="F39" s="73" t="inlineStr">
        <is>
          <t>PENDIENTE</t>
        </is>
      </c>
      <c r="G39" s="73" t="inlineStr">
        <is>
          <t>Almirante</t>
        </is>
      </c>
      <c r="H39" s="73" t="inlineStr">
        <is>
          <t>Rodolfo Codina Díaz</t>
        </is>
      </c>
      <c r="I39" s="73" t="inlineStr">
        <is>
          <t>Ex - Comandante en Jefe de la Armada</t>
        </is>
      </c>
      <c r="J39" s="73" t="n">
        <v>65</v>
      </c>
    </row>
    <row r="40">
      <c r="A40" s="73" t="inlineStr">
        <is>
          <t>A5</t>
        </is>
      </c>
      <c r="B40" s="73" t="n">
        <v>66</v>
      </c>
      <c r="C40" s="73" t="n">
        <v>66</v>
      </c>
      <c r="D40" s="73" t="inlineStr">
        <is>
          <t>OPA</t>
        </is>
      </c>
      <c r="E40" s="73" t="inlineStr">
        <is>
          <t>VIP</t>
        </is>
      </c>
      <c r="F40" s="73" t="inlineStr">
        <is>
          <t>SI</t>
        </is>
      </c>
      <c r="G40" s="73" t="inlineStr">
        <is>
          <t>Señora</t>
        </is>
      </c>
      <c r="H40" s="73" t="inlineStr">
        <is>
          <t>Marcela Larrañaga Martin</t>
        </is>
      </c>
      <c r="I40" s="73" t="inlineStr">
        <is>
          <t>Madrina</t>
        </is>
      </c>
      <c r="J40" s="73" t="n">
        <v>67</v>
      </c>
    </row>
    <row r="41">
      <c r="A41" s="73" t="inlineStr">
        <is>
          <t>A41</t>
        </is>
      </c>
      <c r="B41" s="73" t="n">
        <v>68</v>
      </c>
      <c r="C41" s="73" t="n">
        <v>68</v>
      </c>
      <c r="D41" s="73" t="inlineStr">
        <is>
          <t>OPA</t>
        </is>
      </c>
      <c r="E41" s="73" t="inlineStr">
        <is>
          <t>VIP</t>
        </is>
      </c>
      <c r="F41" s="73" t="inlineStr">
        <is>
          <t>SI</t>
        </is>
      </c>
      <c r="G41" s="73" t="inlineStr">
        <is>
          <t>General</t>
        </is>
      </c>
      <c r="H41" s="73" t="inlineStr">
        <is>
          <t>Leonardo Romanini Gutiérrez</t>
        </is>
      </c>
      <c r="I41" s="73" t="inlineStr">
        <is>
          <t>Jefe del Estado Mayor Conjunto de las Fuerzas Armadas</t>
        </is>
      </c>
      <c r="J41" s="73" t="n">
        <v>69</v>
      </c>
    </row>
    <row r="42">
      <c r="A42" s="73" t="inlineStr">
        <is>
          <t>A4</t>
        </is>
      </c>
      <c r="B42" s="73" t="n">
        <v>69</v>
      </c>
      <c r="C42" s="73" t="n">
        <v>69</v>
      </c>
      <c r="D42" s="73" t="inlineStr">
        <is>
          <t>OPA</t>
        </is>
      </c>
      <c r="E42" s="73" t="inlineStr">
        <is>
          <t>VIP</t>
        </is>
      </c>
      <c r="F42" s="73" t="inlineStr">
        <is>
          <t>SI</t>
        </is>
      </c>
      <c r="G42" s="73" t="inlineStr">
        <is>
          <t>Gobernador</t>
        </is>
      </c>
      <c r="H42" s="73" t="inlineStr">
        <is>
          <t>Sergio Giacaman García</t>
        </is>
      </c>
      <c r="I42" s="73" t="inlineStr">
        <is>
          <t>Gobernador Región Bio Bio</t>
        </is>
      </c>
      <c r="J42" s="73" t="n">
        <v>70</v>
      </c>
    </row>
    <row r="43">
      <c r="A43" s="73" t="inlineStr">
        <is>
          <t>A42</t>
        </is>
      </c>
      <c r="B43" s="73" t="n">
        <v>70</v>
      </c>
      <c r="C43" s="73" t="n">
        <v>70</v>
      </c>
      <c r="D43" s="73" t="inlineStr">
        <is>
          <t>OPA</t>
        </is>
      </c>
      <c r="E43" s="73" t="inlineStr">
        <is>
          <t>VIP</t>
        </is>
      </c>
      <c r="F43" s="73" t="inlineStr">
        <is>
          <t>SI</t>
        </is>
      </c>
      <c r="G43" s="73" t="inlineStr">
        <is>
          <t>Gobernador</t>
        </is>
      </c>
      <c r="H43" s="73" t="inlineStr">
        <is>
          <t>Jorge Flies Añon</t>
        </is>
      </c>
      <c r="I43" s="73" t="inlineStr">
        <is>
          <t>Gobernador Región de Magallanes</t>
        </is>
      </c>
      <c r="J43" s="73" t="n">
        <v>71</v>
      </c>
    </row>
    <row r="44">
      <c r="A44" s="73" t="inlineStr">
        <is>
          <t>A3</t>
        </is>
      </c>
      <c r="B44" s="73" t="n">
        <v>71</v>
      </c>
      <c r="C44" s="73" t="n">
        <v>71</v>
      </c>
      <c r="D44" s="73" t="inlineStr">
        <is>
          <t>OPA</t>
        </is>
      </c>
      <c r="E44" s="73" t="inlineStr">
        <is>
          <t>VIP</t>
        </is>
      </c>
      <c r="F44" s="73" t="inlineStr">
        <is>
          <t>SI</t>
        </is>
      </c>
      <c r="G44" s="73" t="inlineStr">
        <is>
          <t>Delegado Presidencial</t>
        </is>
      </c>
      <c r="H44" s="73" t="inlineStr">
        <is>
          <t>Julio Anativia Zamora</t>
        </is>
      </c>
      <c r="I44" s="73" t="inlineStr">
        <is>
          <t>Delegado Presidencial Región de Bio Bio</t>
        </is>
      </c>
      <c r="J44" s="73" t="n">
        <v>72</v>
      </c>
    </row>
    <row r="45">
      <c r="A45" s="73" t="inlineStr">
        <is>
          <t>A43</t>
        </is>
      </c>
      <c r="B45" s="73" t="n">
        <v>73</v>
      </c>
      <c r="C45" s="73" t="n">
        <v>73</v>
      </c>
      <c r="D45" s="73" t="inlineStr">
        <is>
          <t>OPA</t>
        </is>
      </c>
      <c r="E45" s="73" t="inlineStr">
        <is>
          <t>VIP</t>
        </is>
      </c>
      <c r="F45" s="73" t="inlineStr">
        <is>
          <t>PENDIENTE</t>
        </is>
      </c>
      <c r="G45" s="73" t="inlineStr">
        <is>
          <t>Honorable Senador</t>
        </is>
      </c>
      <c r="H45" s="73" t="inlineStr">
        <is>
          <t>Pedro Araya Guerrero</t>
        </is>
      </c>
      <c r="I45" s="73" t="inlineStr">
        <is>
          <t>Comisión de Defensa Nacional</t>
        </is>
      </c>
      <c r="J45" s="73" t="n">
        <v>74</v>
      </c>
    </row>
    <row r="46">
      <c r="A46" s="73" t="inlineStr">
        <is>
          <t>A2</t>
        </is>
      </c>
      <c r="B46" s="73" t="n">
        <v>74</v>
      </c>
      <c r="C46" s="73" t="n">
        <v>74</v>
      </c>
      <c r="D46" s="73" t="inlineStr">
        <is>
          <t>OPA</t>
        </is>
      </c>
      <c r="E46" s="73" t="inlineStr">
        <is>
          <t>VIP</t>
        </is>
      </c>
      <c r="F46" s="73" t="inlineStr">
        <is>
          <t>PENDIENTE</t>
        </is>
      </c>
      <c r="G46" s="73" t="inlineStr">
        <is>
          <t>Honorable Senador</t>
        </is>
      </c>
      <c r="H46" s="73" t="inlineStr">
        <is>
          <t>Camila Flores Oporto</t>
        </is>
      </c>
      <c r="I46" s="73" t="inlineStr">
        <is>
          <t>Comisión de Defensa Nacional</t>
        </is>
      </c>
      <c r="J46" s="73" t="n">
        <v>75</v>
      </c>
    </row>
    <row r="47">
      <c r="A47" s="73" t="inlineStr">
        <is>
          <t>A44</t>
        </is>
      </c>
      <c r="B47" s="73" t="n">
        <v>75</v>
      </c>
      <c r="C47" s="73" t="n">
        <v>75</v>
      </c>
      <c r="D47" s="73" t="inlineStr">
        <is>
          <t>OPA</t>
        </is>
      </c>
      <c r="E47" s="73" t="inlineStr">
        <is>
          <t>VIP</t>
        </is>
      </c>
      <c r="F47" s="73" t="inlineStr">
        <is>
          <t>SI</t>
        </is>
      </c>
      <c r="G47" s="73" t="inlineStr">
        <is>
          <t>Honorable Senador</t>
        </is>
      </c>
      <c r="H47" s="73" t="inlineStr">
        <is>
          <t>Gastón Saavedra Chandía</t>
        </is>
      </c>
      <c r="I47" s="73" t="inlineStr">
        <is>
          <t>Comisión de Defensa Nacional</t>
        </is>
      </c>
      <c r="J47" s="73" t="n">
        <v>76</v>
      </c>
    </row>
    <row r="48">
      <c r="A48" s="73" t="inlineStr">
        <is>
          <t>A1</t>
        </is>
      </c>
      <c r="B48" s="73" t="n">
        <v>82</v>
      </c>
      <c r="C48" s="73" t="n">
        <v>82</v>
      </c>
      <c r="D48" s="73" t="inlineStr">
        <is>
          <t>OPA</t>
        </is>
      </c>
      <c r="E48" s="73" t="inlineStr">
        <is>
          <t>VIP</t>
        </is>
      </c>
      <c r="F48" s="73" t="inlineStr">
        <is>
          <t>PENDIENTE</t>
        </is>
      </c>
      <c r="G48" s="73" t="inlineStr">
        <is>
          <t>Honorable Senador</t>
        </is>
      </c>
      <c r="H48" s="73" t="inlineStr">
        <is>
          <t>Sebastián Keitel Bianchi</t>
        </is>
      </c>
      <c r="I48" s="73" t="inlineStr">
        <is>
          <t>Circunscripción 10 Región Biobío</t>
        </is>
      </c>
      <c r="J48" s="73" t="n">
        <v>83</v>
      </c>
    </row>
    <row r="49">
      <c r="A49" s="73" t="inlineStr">
        <is>
          <t>A45</t>
        </is>
      </c>
      <c r="B49" s="73" t="n">
        <v>83</v>
      </c>
      <c r="C49" s="73" t="n">
        <v>83</v>
      </c>
      <c r="D49" s="73" t="inlineStr">
        <is>
          <t>OPA</t>
        </is>
      </c>
      <c r="E49" s="73" t="inlineStr">
        <is>
          <t>VIP</t>
        </is>
      </c>
      <c r="F49" s="73" t="inlineStr">
        <is>
          <t>SI</t>
        </is>
      </c>
      <c r="G49" s="73" t="inlineStr">
        <is>
          <t>Honorable Senador</t>
        </is>
      </c>
      <c r="H49" s="73" t="inlineStr">
        <is>
          <t>Enrique Van Rysselberghe Herrera</t>
        </is>
      </c>
      <c r="I49" s="73" t="inlineStr">
        <is>
          <t>Circunscripción 10 Región Biobío</t>
        </is>
      </c>
      <c r="J49" s="73" t="n">
        <v>84</v>
      </c>
    </row>
    <row r="50">
      <c r="A50" s="73" t="inlineStr">
        <is>
          <t>B23</t>
        </is>
      </c>
      <c r="B50" s="73" t="n">
        <v>84</v>
      </c>
      <c r="C50" s="73" t="n">
        <v>84</v>
      </c>
      <c r="D50" s="73" t="inlineStr">
        <is>
          <t>OPA</t>
        </is>
      </c>
      <c r="E50" s="73" t="inlineStr">
        <is>
          <t>VIP</t>
        </is>
      </c>
      <c r="F50" s="73" t="inlineStr">
        <is>
          <t>SI</t>
        </is>
      </c>
      <c r="G50" s="73" t="inlineStr">
        <is>
          <t>Honorable Senador</t>
        </is>
      </c>
      <c r="H50" s="73" t="inlineStr">
        <is>
          <t>Alfonso De Urresti Longton</t>
        </is>
      </c>
      <c r="I50" s="73" t="inlineStr">
        <is>
          <t>Senador de la República</t>
        </is>
      </c>
      <c r="J50" s="73" t="n">
        <v>85</v>
      </c>
    </row>
    <row r="51">
      <c r="A51" s="73" t="inlineStr">
        <is>
          <t>B22</t>
        </is>
      </c>
      <c r="B51" s="73" t="n">
        <v>85</v>
      </c>
      <c r="C51" s="73" t="n">
        <v>85</v>
      </c>
      <c r="D51" s="73" t="inlineStr">
        <is>
          <t>OPA</t>
        </is>
      </c>
      <c r="E51" s="73" t="inlineStr">
        <is>
          <t>VIP</t>
        </is>
      </c>
      <c r="F51" s="73" t="inlineStr">
        <is>
          <t>PENDIENTE</t>
        </is>
      </c>
      <c r="G51" s="73" t="inlineStr">
        <is>
          <t>Honorable Senador</t>
        </is>
      </c>
      <c r="H51" s="73" t="inlineStr">
        <is>
          <t>Gustavo Sanhueza Dueñas</t>
        </is>
      </c>
      <c r="I51" s="73" t="inlineStr">
        <is>
          <t>Circunsripción Zona Ñuble</t>
        </is>
      </c>
      <c r="J51" s="73" t="n">
        <v>86</v>
      </c>
    </row>
    <row r="52">
      <c r="A52" s="73" t="inlineStr">
        <is>
          <t>B24</t>
        </is>
      </c>
      <c r="B52" s="73" t="n">
        <v>86</v>
      </c>
      <c r="C52" s="73" t="n">
        <v>86</v>
      </c>
      <c r="D52" s="73" t="inlineStr">
        <is>
          <t>OPA</t>
        </is>
      </c>
      <c r="E52" s="73" t="inlineStr">
        <is>
          <t>VIP</t>
        </is>
      </c>
      <c r="F52" s="73" t="inlineStr">
        <is>
          <t>SI</t>
        </is>
      </c>
      <c r="G52" s="73" t="inlineStr">
        <is>
          <t>Honorable Senador</t>
        </is>
      </c>
      <c r="H52" s="73" t="inlineStr">
        <is>
          <t>Loreto Carvajal Ambiado</t>
        </is>
      </c>
      <c r="I52" s="73" t="inlineStr">
        <is>
          <t>Circunsripción Zona Ñuble</t>
        </is>
      </c>
      <c r="J52" s="73" t="n">
        <v>87</v>
      </c>
    </row>
    <row r="53">
      <c r="A53" s="73" t="inlineStr">
        <is>
          <t>B21</t>
        </is>
      </c>
      <c r="B53" s="73" t="n">
        <v>87</v>
      </c>
      <c r="C53" s="73" t="n">
        <v>87</v>
      </c>
      <c r="D53" s="73" t="inlineStr">
        <is>
          <t>OPA</t>
        </is>
      </c>
      <c r="E53" s="73" t="inlineStr">
        <is>
          <t>VIP</t>
        </is>
      </c>
      <c r="F53" s="73" t="inlineStr">
        <is>
          <t>SI</t>
        </is>
      </c>
      <c r="G53" s="73" t="inlineStr">
        <is>
          <t>Honorable Diputado</t>
        </is>
      </c>
      <c r="H53" s="73" t="inlineStr">
        <is>
          <t>Álvaro Carter Fernández</t>
        </is>
      </c>
      <c r="I53" s="73" t="inlineStr">
        <is>
          <t>Presidente de la Comisión de Defensa Nacional</t>
        </is>
      </c>
      <c r="J53" s="73" t="n">
        <v>88</v>
      </c>
    </row>
    <row r="54">
      <c r="A54" s="73" t="inlineStr">
        <is>
          <t>B25</t>
        </is>
      </c>
      <c r="B54" s="73" t="n">
        <v>88</v>
      </c>
      <c r="C54" s="73" t="n">
        <v>88</v>
      </c>
      <c r="D54" s="73" t="inlineStr">
        <is>
          <t>OPA</t>
        </is>
      </c>
      <c r="E54" s="73" t="inlineStr">
        <is>
          <t>VIP</t>
        </is>
      </c>
      <c r="F54" s="73" t="inlineStr">
        <is>
          <t>PENDIENTE</t>
        </is>
      </c>
      <c r="G54" s="73" t="inlineStr">
        <is>
          <t>Honorable Diputado</t>
        </is>
      </c>
      <c r="H54" s="73" t="inlineStr">
        <is>
          <t>Marcos Barraza Gómez</t>
        </is>
      </c>
      <c r="I54" s="73" t="inlineStr">
        <is>
          <t>Integrante de la Comisión de Defensa Nacional</t>
        </is>
      </c>
      <c r="J54" s="73" t="n">
        <v>89</v>
      </c>
    </row>
    <row r="55">
      <c r="A55" s="73" t="inlineStr">
        <is>
          <t>B20</t>
        </is>
      </c>
      <c r="B55" s="73" t="n">
        <v>90</v>
      </c>
      <c r="C55" s="73" t="n">
        <v>90</v>
      </c>
      <c r="D55" s="73" t="inlineStr">
        <is>
          <t>OPA</t>
        </is>
      </c>
      <c r="E55" s="73" t="inlineStr">
        <is>
          <t>VIP</t>
        </is>
      </c>
      <c r="F55" s="73" t="inlineStr">
        <is>
          <t>PENDIENTE</t>
        </is>
      </c>
      <c r="G55" s="73" t="inlineStr">
        <is>
          <t>Honorable Diputado</t>
        </is>
      </c>
      <c r="H55" s="73" t="inlineStr">
        <is>
          <t>Jorge Brito Hasbún</t>
        </is>
      </c>
      <c r="I55" s="73" t="inlineStr">
        <is>
          <t>Integrante de la Comisión de Defensa Nacional</t>
        </is>
      </c>
      <c r="J55" s="73" t="n">
        <v>91</v>
      </c>
    </row>
    <row r="56">
      <c r="A56" s="73" t="inlineStr">
        <is>
          <t>B26</t>
        </is>
      </c>
      <c r="B56" s="73" t="n">
        <v>91</v>
      </c>
      <c r="C56" s="73" t="n">
        <v>91</v>
      </c>
      <c r="D56" s="73" t="inlineStr">
        <is>
          <t>OPA</t>
        </is>
      </c>
      <c r="E56" s="73" t="inlineStr">
        <is>
          <t>VIP</t>
        </is>
      </c>
      <c r="F56" s="73" t="inlineStr">
        <is>
          <t>PENDIENTE</t>
        </is>
      </c>
      <c r="G56" s="73" t="inlineStr">
        <is>
          <t>Honorable Diputado</t>
        </is>
      </c>
      <c r="H56" s="73" t="inlineStr">
        <is>
          <t>Carlos Cuadrado Prats</t>
        </is>
      </c>
      <c r="I56" s="73" t="inlineStr">
        <is>
          <t>Integrante de la Comisión de Defensa Nacional</t>
        </is>
      </c>
      <c r="J56" s="73" t="n">
        <v>92</v>
      </c>
    </row>
    <row r="57">
      <c r="A57" s="73" t="inlineStr">
        <is>
          <t>B19</t>
        </is>
      </c>
      <c r="B57" s="73" t="n">
        <v>94</v>
      </c>
      <c r="C57" s="73" t="n">
        <v>94</v>
      </c>
      <c r="D57" s="73" t="inlineStr">
        <is>
          <t>OPA</t>
        </is>
      </c>
      <c r="E57" s="73" t="inlineStr">
        <is>
          <t>VIP</t>
        </is>
      </c>
      <c r="F57" s="73" t="inlineStr">
        <is>
          <t>PENDIENTE</t>
        </is>
      </c>
      <c r="G57" s="73" t="inlineStr">
        <is>
          <t>Honorable Diputado</t>
        </is>
      </c>
      <c r="H57" s="73" t="inlineStr">
        <is>
          <t>Hans Marowski Cuevas</t>
        </is>
      </c>
      <c r="I57" s="73" t="inlineStr">
        <is>
          <t>Integrante de la Comisión de Defensa Nacional</t>
        </is>
      </c>
      <c r="J57" s="73" t="n">
        <v>95</v>
      </c>
    </row>
    <row r="58">
      <c r="A58" s="73" t="inlineStr">
        <is>
          <t>B27</t>
        </is>
      </c>
      <c r="B58" s="73" t="n">
        <v>95</v>
      </c>
      <c r="C58" s="73" t="n">
        <v>95</v>
      </c>
      <c r="D58" s="73" t="inlineStr">
        <is>
          <t>OPA</t>
        </is>
      </c>
      <c r="E58" s="73" t="inlineStr">
        <is>
          <t>VIP</t>
        </is>
      </c>
      <c r="F58" s="73" t="inlineStr">
        <is>
          <t>PENDIENTE</t>
        </is>
      </c>
      <c r="G58" s="73" t="inlineStr">
        <is>
          <t>Honorable Diputado</t>
        </is>
      </c>
      <c r="H58" s="73" t="inlineStr">
        <is>
          <t>Javier Olivares Avendaño</t>
        </is>
      </c>
      <c r="I58" s="73" t="inlineStr">
        <is>
          <t>Integrante de la Comisión de Defensa Nacional</t>
        </is>
      </c>
      <c r="J58" s="73" t="n">
        <v>96</v>
      </c>
    </row>
    <row r="59">
      <c r="A59" s="73" t="inlineStr">
        <is>
          <t>B18</t>
        </is>
      </c>
      <c r="B59" s="73" t="n">
        <v>96</v>
      </c>
      <c r="C59" s="73" t="n">
        <v>96</v>
      </c>
      <c r="D59" s="73" t="inlineStr">
        <is>
          <t>OPA</t>
        </is>
      </c>
      <c r="E59" s="73" t="inlineStr">
        <is>
          <t>VIP</t>
        </is>
      </c>
      <c r="F59" s="73" t="inlineStr">
        <is>
          <t>PENDIENTE</t>
        </is>
      </c>
      <c r="G59" s="73" t="inlineStr">
        <is>
          <t>Honorable Diputado</t>
        </is>
      </c>
      <c r="H59" s="73" t="inlineStr">
        <is>
          <t>Omar Sabat Guzmán</t>
        </is>
      </c>
      <c r="I59" s="73" t="inlineStr">
        <is>
          <t>Integrante de la Comisión de Defensa Nacional</t>
        </is>
      </c>
      <c r="J59" s="73" t="n">
        <v>97</v>
      </c>
    </row>
    <row r="60">
      <c r="A60" s="73" t="inlineStr">
        <is>
          <t>B28</t>
        </is>
      </c>
      <c r="B60" s="73" t="n">
        <v>97</v>
      </c>
      <c r="C60" s="73" t="n">
        <v>97</v>
      </c>
      <c r="D60" s="73" t="inlineStr">
        <is>
          <t>OPA</t>
        </is>
      </c>
      <c r="E60" s="73" t="inlineStr">
        <is>
          <t>VIP</t>
        </is>
      </c>
      <c r="F60" s="73" t="inlineStr">
        <is>
          <t>SI</t>
        </is>
      </c>
      <c r="G60" s="73" t="inlineStr">
        <is>
          <t>Honorable Diputado</t>
        </is>
      </c>
      <c r="H60" s="73" t="inlineStr">
        <is>
          <t>Luis Sánchez Ossa</t>
        </is>
      </c>
      <c r="I60" s="73" t="inlineStr">
        <is>
          <t>Integrante de la Comisión de Defensa Nacional</t>
        </is>
      </c>
      <c r="J60" s="73" t="n">
        <v>98</v>
      </c>
    </row>
    <row r="61">
      <c r="A61" s="73" t="inlineStr">
        <is>
          <t>B17</t>
        </is>
      </c>
      <c r="B61" s="73" t="n">
        <v>98</v>
      </c>
      <c r="C61" s="73" t="n">
        <v>98</v>
      </c>
      <c r="D61" s="73" t="inlineStr">
        <is>
          <t>OPA</t>
        </is>
      </c>
      <c r="E61" s="73" t="inlineStr">
        <is>
          <t>VIP</t>
        </is>
      </c>
      <c r="F61" s="73" t="inlineStr">
        <is>
          <t>SI</t>
        </is>
      </c>
      <c r="G61" s="73" t="inlineStr">
        <is>
          <t>Honorable Diputado</t>
        </is>
      </c>
      <c r="H61" s="73" t="inlineStr">
        <is>
          <t>Daniel Valenzuela Salazar</t>
        </is>
      </c>
      <c r="I61" s="73" t="inlineStr">
        <is>
          <t>Integrante de la Comisión de Defensa Nacional</t>
        </is>
      </c>
      <c r="J61" s="73" t="n">
        <v>99</v>
      </c>
    </row>
    <row r="62">
      <c r="A62" s="73" t="inlineStr">
        <is>
          <t>B29</t>
        </is>
      </c>
      <c r="B62" s="73" t="n">
        <v>100</v>
      </c>
      <c r="C62" s="73" t="n">
        <v>100</v>
      </c>
      <c r="D62" s="73" t="inlineStr">
        <is>
          <t>OPA</t>
        </is>
      </c>
      <c r="E62" s="73" t="inlineStr">
        <is>
          <t>VIP</t>
        </is>
      </c>
      <c r="F62" s="73" t="inlineStr">
        <is>
          <t>PENDIENTE</t>
        </is>
      </c>
      <c r="G62" s="73" t="inlineStr">
        <is>
          <t>Honorable Diputado</t>
        </is>
      </c>
      <c r="H62" s="73" t="inlineStr">
        <is>
          <t>Daniel Manouchehri Lobos</t>
        </is>
      </c>
      <c r="I62" s="73" t="inlineStr">
        <is>
          <t>Presidente Comisión de Futuro, Ciencia, Tecnología, Conocimiento e Innovación</t>
        </is>
      </c>
      <c r="J62" s="73" t="n">
        <v>101</v>
      </c>
    </row>
    <row r="63">
      <c r="A63" s="73" t="inlineStr">
        <is>
          <t>B16</t>
        </is>
      </c>
      <c r="B63" s="73" t="n">
        <v>101</v>
      </c>
      <c r="C63" s="73" t="n">
        <v>101</v>
      </c>
      <c r="D63" s="73" t="inlineStr">
        <is>
          <t>OPA</t>
        </is>
      </c>
      <c r="E63" s="73" t="inlineStr">
        <is>
          <t>VIP</t>
        </is>
      </c>
      <c r="F63" s="73" t="inlineStr">
        <is>
          <t>SI</t>
        </is>
      </c>
      <c r="G63" s="73" t="inlineStr">
        <is>
          <t>Honorable Diputado</t>
        </is>
      </c>
      <c r="H63" s="73" t="inlineStr">
        <is>
          <t>Patricio Briones Moller</t>
        </is>
      </c>
      <c r="I63" s="73" t="inlineStr">
        <is>
          <t>Diputado Distrito 20</t>
        </is>
      </c>
      <c r="J63" s="73" t="n">
        <v>102</v>
      </c>
    </row>
    <row r="64">
      <c r="A64" s="73" t="inlineStr">
        <is>
          <t>B30</t>
        </is>
      </c>
      <c r="B64" s="73" t="n">
        <v>103</v>
      </c>
      <c r="C64" s="73" t="n">
        <v>103</v>
      </c>
      <c r="D64" s="73" t="inlineStr">
        <is>
          <t>OPA</t>
        </is>
      </c>
      <c r="E64" s="73" t="inlineStr">
        <is>
          <t>VIP</t>
        </is>
      </c>
      <c r="F64" s="73" t="inlineStr">
        <is>
          <t>PENDIENTE</t>
        </is>
      </c>
      <c r="G64" s="73" t="inlineStr">
        <is>
          <t>Honorable Diputado</t>
        </is>
      </c>
      <c r="H64" s="73" t="inlineStr">
        <is>
          <t>Cristóbal Martínez Ramírez</t>
        </is>
      </c>
      <c r="I64" s="73" t="inlineStr">
        <is>
          <t>Comisión de Futuro, Ciencia, Tecnología, Conocimiento e Innovación</t>
        </is>
      </c>
      <c r="J64" s="73" t="n">
        <v>104</v>
      </c>
    </row>
    <row r="65">
      <c r="A65" s="73" t="inlineStr">
        <is>
          <t>B15</t>
        </is>
      </c>
      <c r="B65" s="73" t="n">
        <v>104</v>
      </c>
      <c r="C65" s="73" t="n">
        <v>104</v>
      </c>
      <c r="D65" s="73" t="inlineStr">
        <is>
          <t>OPA</t>
        </is>
      </c>
      <c r="E65" s="73" t="inlineStr">
        <is>
          <t>VIP</t>
        </is>
      </c>
      <c r="F65" s="73" t="inlineStr">
        <is>
          <t>PENDIENTE</t>
        </is>
      </c>
      <c r="G65" s="73" t="inlineStr">
        <is>
          <t>Honorable Diputado</t>
        </is>
      </c>
      <c r="H65" s="73" t="inlineStr">
        <is>
          <t>José Montalva Feuerhake</t>
        </is>
      </c>
      <c r="I65" s="73" t="inlineStr">
        <is>
          <t>Comisión de Futuro, Ciencia, Tecnología, Conocimiento e Innovación</t>
        </is>
      </c>
      <c r="J65" s="73" t="n">
        <v>105</v>
      </c>
    </row>
    <row r="66">
      <c r="A66" s="73" t="inlineStr">
        <is>
          <t>B31</t>
        </is>
      </c>
      <c r="B66" s="73" t="n">
        <v>105</v>
      </c>
      <c r="C66" s="73" t="n">
        <v>105</v>
      </c>
      <c r="D66" s="73" t="inlineStr">
        <is>
          <t>OPA</t>
        </is>
      </c>
      <c r="E66" s="73" t="inlineStr">
        <is>
          <t>VIP</t>
        </is>
      </c>
      <c r="F66" s="73" t="inlineStr">
        <is>
          <t>PENDIENTE</t>
        </is>
      </c>
      <c r="G66" s="73" t="inlineStr">
        <is>
          <t>Honorable Diputado</t>
        </is>
      </c>
      <c r="H66" s="73" t="inlineStr">
        <is>
          <t>Cristian Neira Martínez</t>
        </is>
      </c>
      <c r="I66" s="73" t="inlineStr">
        <is>
          <t>Comisión de Futuro, Ciencia, Tecnología, Conocimiento e Innovación</t>
        </is>
      </c>
      <c r="J66" s="73" t="n">
        <v>106</v>
      </c>
    </row>
    <row r="67">
      <c r="A67" s="73" t="inlineStr">
        <is>
          <t>B14</t>
        </is>
      </c>
      <c r="B67" s="73" t="n">
        <v>107</v>
      </c>
      <c r="C67" s="73" t="n">
        <v>107</v>
      </c>
      <c r="D67" s="73" t="inlineStr">
        <is>
          <t>OPA</t>
        </is>
      </c>
      <c r="E67" s="73" t="inlineStr">
        <is>
          <t>VIP</t>
        </is>
      </c>
      <c r="F67" s="73" t="inlineStr">
        <is>
          <t>PENDIENTE</t>
        </is>
      </c>
      <c r="G67" s="73" t="inlineStr">
        <is>
          <t>Honorable Diputado</t>
        </is>
      </c>
      <c r="H67" s="73" t="inlineStr">
        <is>
          <t>Diego Schalper Sepúlveda</t>
        </is>
      </c>
      <c r="I67" s="73" t="inlineStr">
        <is>
          <t>Comisión de Futuro, Ciencia, Tecnología, Conocimiento e Innovación</t>
        </is>
      </c>
      <c r="J67" s="73" t="n">
        <v>108</v>
      </c>
    </row>
    <row r="68">
      <c r="A68" s="73" t="inlineStr">
        <is>
          <t>B32</t>
        </is>
      </c>
      <c r="B68" s="73" t="n">
        <v>108</v>
      </c>
      <c r="C68" s="73" t="n">
        <v>108</v>
      </c>
      <c r="D68" s="73" t="inlineStr">
        <is>
          <t>OPA</t>
        </is>
      </c>
      <c r="E68" s="73" t="inlineStr">
        <is>
          <t>VIP</t>
        </is>
      </c>
      <c r="F68" s="73" t="inlineStr">
        <is>
          <t>PENDIENTE</t>
        </is>
      </c>
      <c r="G68" s="73" t="inlineStr">
        <is>
          <t>Honorable Diputado</t>
        </is>
      </c>
      <c r="H68" s="73" t="inlineStr">
        <is>
          <t>Daniela Serrano Salazar</t>
        </is>
      </c>
      <c r="I68" s="73" t="inlineStr">
        <is>
          <t>Comisión de Futuro, Ciencia, Tecnología, Conocimiento e Innovación</t>
        </is>
      </c>
      <c r="J68" s="73" t="n">
        <v>109</v>
      </c>
    </row>
    <row r="69">
      <c r="A69" s="73" t="inlineStr">
        <is>
          <t>B13</t>
        </is>
      </c>
      <c r="B69" s="73" t="n">
        <v>109</v>
      </c>
      <c r="C69" s="73" t="n">
        <v>109</v>
      </c>
      <c r="D69" s="73" t="inlineStr">
        <is>
          <t>OPA</t>
        </is>
      </c>
      <c r="E69" s="73" t="inlineStr">
        <is>
          <t>VIP</t>
        </is>
      </c>
      <c r="F69" s="73" t="inlineStr">
        <is>
          <t>PENDIENTE</t>
        </is>
      </c>
      <c r="G69" s="73" t="inlineStr">
        <is>
          <t>Honorable Diputado</t>
        </is>
      </c>
      <c r="H69" s="73" t="inlineStr">
        <is>
          <t>Consuelo Veloso Ávila</t>
        </is>
      </c>
      <c r="I69" s="73" t="inlineStr">
        <is>
          <t>Comisión de Futuro, Ciencia, Tecnología, Conocimiento e Innovación</t>
        </is>
      </c>
      <c r="J69" s="73" t="n">
        <v>110</v>
      </c>
    </row>
    <row r="70">
      <c r="A70" s="73" t="inlineStr">
        <is>
          <t>B33</t>
        </is>
      </c>
      <c r="B70" s="73" t="n">
        <v>111</v>
      </c>
      <c r="C70" s="73" t="n">
        <v>111</v>
      </c>
      <c r="D70" s="73" t="inlineStr">
        <is>
          <t>OPA</t>
        </is>
      </c>
      <c r="E70" s="73" t="inlineStr">
        <is>
          <t>VIP</t>
        </is>
      </c>
      <c r="F70" s="73" t="inlineStr">
        <is>
          <t>PENDIENTE</t>
        </is>
      </c>
      <c r="G70" s="73" t="inlineStr">
        <is>
          <t>Honorable Diputado</t>
        </is>
      </c>
      <c r="H70" s="73" t="inlineStr">
        <is>
          <t>Gael Yeomans Araya</t>
        </is>
      </c>
      <c r="I70" s="73" t="inlineStr">
        <is>
          <t>Comisión de Futuro, Ciencia, Tecnología, Conocimiento e Innovación</t>
        </is>
      </c>
      <c r="J70" s="73" t="n">
        <v>112</v>
      </c>
    </row>
    <row r="71">
      <c r="A71" s="73" t="inlineStr">
        <is>
          <t>B12</t>
        </is>
      </c>
      <c r="B71" s="73" t="n">
        <v>112</v>
      </c>
      <c r="C71" s="73" t="n">
        <v>112</v>
      </c>
      <c r="D71" s="73" t="inlineStr">
        <is>
          <t>OPA</t>
        </is>
      </c>
      <c r="E71" s="73" t="inlineStr">
        <is>
          <t>VIP</t>
        </is>
      </c>
      <c r="F71" s="73" t="inlineStr">
        <is>
          <t>SI</t>
        </is>
      </c>
      <c r="G71" s="73" t="inlineStr">
        <is>
          <t>Honorable Diputado</t>
        </is>
      </c>
      <c r="H71" s="73" t="inlineStr">
        <is>
          <t>Roberto Arroyo Muñoz</t>
        </is>
      </c>
      <c r="I71" s="73" t="inlineStr">
        <is>
          <t>Diputado Distrito 20</t>
        </is>
      </c>
      <c r="J71" s="73" t="n">
        <v>113</v>
      </c>
    </row>
    <row r="72">
      <c r="A72" s="73" t="inlineStr">
        <is>
          <t>B34</t>
        </is>
      </c>
      <c r="B72" s="73" t="n">
        <v>113</v>
      </c>
      <c r="C72" s="73" t="n">
        <v>113</v>
      </c>
      <c r="D72" s="73" t="inlineStr">
        <is>
          <t>OPA</t>
        </is>
      </c>
      <c r="E72" s="73" t="inlineStr">
        <is>
          <t>VIP</t>
        </is>
      </c>
      <c r="F72" s="73" t="inlineStr">
        <is>
          <t>SI</t>
        </is>
      </c>
      <c r="G72" s="73" t="inlineStr">
        <is>
          <t>Honorable Diputado</t>
        </is>
      </c>
      <c r="H72" s="73" t="inlineStr">
        <is>
          <t>Sergio Bobadilla Muñoz</t>
        </is>
      </c>
      <c r="I72" s="73" t="inlineStr">
        <is>
          <t>Diputado Distrito 20</t>
        </is>
      </c>
      <c r="J72" s="73" t="n">
        <v>114</v>
      </c>
    </row>
    <row r="73">
      <c r="A73" s="73" t="inlineStr">
        <is>
          <t>B11</t>
        </is>
      </c>
      <c r="B73" s="73" t="n">
        <v>114</v>
      </c>
      <c r="C73" s="73" t="n">
        <v>114</v>
      </c>
      <c r="D73" s="73" t="inlineStr">
        <is>
          <t>OPA</t>
        </is>
      </c>
      <c r="E73" s="73" t="inlineStr">
        <is>
          <t>VIP</t>
        </is>
      </c>
      <c r="F73" s="73" t="inlineStr">
        <is>
          <t>PENDIENTE</t>
        </is>
      </c>
      <c r="G73" s="73" t="inlineStr">
        <is>
          <t>Honorable Diputado</t>
        </is>
      </c>
      <c r="H73" s="73" t="inlineStr">
        <is>
          <t>Paz Charpentier Rajcevich</t>
        </is>
      </c>
      <c r="I73" s="73" t="inlineStr">
        <is>
          <t>Diputado Distrito 20</t>
        </is>
      </c>
      <c r="J73" s="73" t="n">
        <v>115</v>
      </c>
    </row>
    <row r="74">
      <c r="A74" s="73" t="inlineStr">
        <is>
          <t>B35</t>
        </is>
      </c>
      <c r="B74" s="73" t="n">
        <v>115</v>
      </c>
      <c r="C74" s="73" t="n">
        <v>115</v>
      </c>
      <c r="D74" s="73" t="inlineStr">
        <is>
          <t>OPA</t>
        </is>
      </c>
      <c r="E74" s="73" t="inlineStr">
        <is>
          <t>VIP</t>
        </is>
      </c>
      <c r="F74" s="73" t="inlineStr">
        <is>
          <t>SI</t>
        </is>
      </c>
      <c r="G74" s="73" t="inlineStr">
        <is>
          <t>Honorable Diputado</t>
        </is>
      </c>
      <c r="H74" s="73" t="inlineStr">
        <is>
          <t>Francesca Muñoz González</t>
        </is>
      </c>
      <c r="I74" s="73" t="inlineStr">
        <is>
          <t>Diputado Distrito 20</t>
        </is>
      </c>
      <c r="J74" s="73" t="n">
        <v>116</v>
      </c>
    </row>
    <row r="75">
      <c r="A75" s="73" t="inlineStr">
        <is>
          <t>B10</t>
        </is>
      </c>
      <c r="B75" s="73" t="n">
        <v>116</v>
      </c>
      <c r="C75" s="73" t="n">
        <v>116</v>
      </c>
      <c r="D75" s="73" t="inlineStr">
        <is>
          <t>OPA</t>
        </is>
      </c>
      <c r="E75" s="73" t="inlineStr">
        <is>
          <t>VIP</t>
        </is>
      </c>
      <c r="F75" s="73" t="inlineStr">
        <is>
          <t>PENDIENTE</t>
        </is>
      </c>
      <c r="G75" s="73" t="inlineStr">
        <is>
          <t>Honorable Diputado</t>
        </is>
      </c>
      <c r="H75" s="73" t="inlineStr">
        <is>
          <t>Álvaro Ortíz Vera</t>
        </is>
      </c>
      <c r="I75" s="73" t="inlineStr">
        <is>
          <t>Diputado Distrito 20</t>
        </is>
      </c>
      <c r="J75" s="73" t="n">
        <v>117</v>
      </c>
    </row>
    <row r="76">
      <c r="A76" s="73" t="inlineStr">
        <is>
          <t>B36</t>
        </is>
      </c>
      <c r="B76" s="73" t="n">
        <v>117</v>
      </c>
      <c r="C76" s="73" t="n">
        <v>117</v>
      </c>
      <c r="D76" s="73" t="inlineStr">
        <is>
          <t>OPA</t>
        </is>
      </c>
      <c r="E76" s="73" t="inlineStr">
        <is>
          <t>VIP</t>
        </is>
      </c>
      <c r="F76" s="73" t="inlineStr">
        <is>
          <t>SI</t>
        </is>
      </c>
      <c r="G76" s="73" t="inlineStr">
        <is>
          <t>Honorable Diputado</t>
        </is>
      </c>
      <c r="H76" s="73" t="inlineStr">
        <is>
          <t>Marlene Pérez Cartes</t>
        </is>
      </c>
      <c r="I76" s="73" t="inlineStr">
        <is>
          <t>Diputado Distrito 20</t>
        </is>
      </c>
      <c r="J76" s="73" t="n">
        <v>118</v>
      </c>
    </row>
    <row r="77">
      <c r="A77" s="73" t="inlineStr">
        <is>
          <t>B9</t>
        </is>
      </c>
      <c r="B77" s="73" t="n">
        <v>118</v>
      </c>
      <c r="C77" s="73" t="n">
        <v>118</v>
      </c>
      <c r="D77" s="73" t="inlineStr">
        <is>
          <t>OPA</t>
        </is>
      </c>
      <c r="E77" s="73" t="inlineStr">
        <is>
          <t>VIP</t>
        </is>
      </c>
      <c r="F77" s="73" t="inlineStr">
        <is>
          <t>SI</t>
        </is>
      </c>
      <c r="G77" s="73" t="inlineStr">
        <is>
          <t>Honorable Diputado</t>
        </is>
      </c>
      <c r="H77" s="73" t="inlineStr">
        <is>
          <t>José Rivas Villalobos</t>
        </is>
      </c>
      <c r="I77" s="73" t="inlineStr">
        <is>
          <t>Diputado Distrito 20</t>
        </is>
      </c>
      <c r="J77" s="73" t="n">
        <v>119</v>
      </c>
    </row>
    <row r="78">
      <c r="A78" s="73" t="inlineStr">
        <is>
          <t>B37</t>
        </is>
      </c>
      <c r="B78" s="73" t="n">
        <v>119</v>
      </c>
      <c r="C78" s="73" t="n">
        <v>119</v>
      </c>
      <c r="D78" s="73" t="inlineStr">
        <is>
          <t>OPA</t>
        </is>
      </c>
      <c r="E78" s="73" t="inlineStr">
        <is>
          <t>VIP</t>
        </is>
      </c>
      <c r="F78" s="73" t="inlineStr">
        <is>
          <t>PENDIENTE</t>
        </is>
      </c>
      <c r="G78" s="73" t="inlineStr">
        <is>
          <t>Honorable Diputado</t>
        </is>
      </c>
      <c r="H78" s="73" t="inlineStr">
        <is>
          <t>Lilian Betancurt Delgado</t>
        </is>
      </c>
      <c r="I78" s="73" t="inlineStr">
        <is>
          <t>Diputado Distrito 21</t>
        </is>
      </c>
      <c r="J78" s="73" t="n">
        <v>120</v>
      </c>
    </row>
    <row r="79">
      <c r="A79" s="73" t="inlineStr">
        <is>
          <t>B8</t>
        </is>
      </c>
      <c r="B79" s="73" t="n">
        <v>120</v>
      </c>
      <c r="C79" s="73" t="n">
        <v>120</v>
      </c>
      <c r="D79" s="73" t="inlineStr">
        <is>
          <t>OPA</t>
        </is>
      </c>
      <c r="E79" s="73" t="inlineStr">
        <is>
          <t>VIP</t>
        </is>
      </c>
      <c r="F79" s="73" t="inlineStr">
        <is>
          <t>PENDIENTE</t>
        </is>
      </c>
      <c r="G79" s="73" t="inlineStr">
        <is>
          <t>Honorable Diputado</t>
        </is>
      </c>
      <c r="H79" s="73" t="inlineStr">
        <is>
          <t>Joanna Pérez Olea</t>
        </is>
      </c>
      <c r="I79" s="73" t="inlineStr">
        <is>
          <t>Diputado Distrito 21</t>
        </is>
      </c>
      <c r="J79" s="73" t="n">
        <v>121</v>
      </c>
    </row>
    <row r="80">
      <c r="A80" s="73" t="inlineStr">
        <is>
          <t>B38</t>
        </is>
      </c>
      <c r="B80" s="73" t="n">
        <v>121</v>
      </c>
      <c r="C80" s="73" t="n">
        <v>121</v>
      </c>
      <c r="D80" s="73" t="inlineStr">
        <is>
          <t>OPA</t>
        </is>
      </c>
      <c r="E80" s="73" t="inlineStr">
        <is>
          <t>VIP</t>
        </is>
      </c>
      <c r="F80" s="73" t="inlineStr">
        <is>
          <t>SI</t>
        </is>
      </c>
      <c r="G80" s="73" t="inlineStr">
        <is>
          <t>Honorable Diputado</t>
        </is>
      </c>
      <c r="H80" s="73" t="inlineStr">
        <is>
          <t>Patricio Pinilla Valencia</t>
        </is>
      </c>
      <c r="I80" s="73" t="inlineStr">
        <is>
          <t>Diputado Distrito 21</t>
        </is>
      </c>
      <c r="J80" s="73" t="n">
        <v>122</v>
      </c>
    </row>
    <row r="81">
      <c r="A81" s="73" t="inlineStr">
        <is>
          <t>B7</t>
        </is>
      </c>
      <c r="B81" s="73" t="n">
        <v>122</v>
      </c>
      <c r="C81" s="73" t="n">
        <v>122</v>
      </c>
      <c r="D81" s="73" t="inlineStr">
        <is>
          <t>OPA</t>
        </is>
      </c>
      <c r="E81" s="73" t="inlineStr">
        <is>
          <t>VIP</t>
        </is>
      </c>
      <c r="F81" s="73" t="inlineStr">
        <is>
          <t>PENDIENTE</t>
        </is>
      </c>
      <c r="G81" s="73" t="inlineStr">
        <is>
          <t>Honorable Diputado</t>
        </is>
      </c>
      <c r="H81" s="73" t="inlineStr">
        <is>
          <t>Cristóbal Urruticoechea Ríos</t>
        </is>
      </c>
      <c r="I81" s="73" t="inlineStr">
        <is>
          <t>Diputado Distrito 21</t>
        </is>
      </c>
      <c r="J81" s="73" t="n">
        <v>123</v>
      </c>
    </row>
    <row r="82">
      <c r="A82" s="73" t="inlineStr">
        <is>
          <t>B39</t>
        </is>
      </c>
      <c r="B82" s="73" t="n">
        <v>123</v>
      </c>
      <c r="C82" s="73" t="n">
        <v>123</v>
      </c>
      <c r="D82" s="73" t="inlineStr">
        <is>
          <t>OPA</t>
        </is>
      </c>
      <c r="E82" s="73" t="inlineStr">
        <is>
          <t>VIP</t>
        </is>
      </c>
      <c r="F82" s="73" t="inlineStr">
        <is>
          <t>PENDIENTE</t>
        </is>
      </c>
      <c r="G82" s="73" t="inlineStr">
        <is>
          <t>Honorable Diputado</t>
        </is>
      </c>
      <c r="H82" s="73" t="inlineStr">
        <is>
          <t>Flor Weisse Novoa</t>
        </is>
      </c>
      <c r="I82" s="73" t="inlineStr">
        <is>
          <t>Diputado Distrito 21</t>
        </is>
      </c>
      <c r="J82" s="73" t="n">
        <v>124</v>
      </c>
    </row>
    <row r="83">
      <c r="A83" s="73" t="inlineStr">
        <is>
          <t>B6</t>
        </is>
      </c>
      <c r="B83" s="73" t="n">
        <v>125</v>
      </c>
      <c r="C83" s="73" t="n">
        <v>125</v>
      </c>
      <c r="D83" s="73" t="inlineStr">
        <is>
          <t>OPA</t>
        </is>
      </c>
      <c r="E83" s="73" t="inlineStr">
        <is>
          <t>VIP</t>
        </is>
      </c>
      <c r="F83" s="73" t="inlineStr">
        <is>
          <t>SI</t>
        </is>
      </c>
      <c r="G83" s="73" t="inlineStr">
        <is>
          <t>Subsecretario</t>
        </is>
      </c>
      <c r="H83" s="73" t="inlineStr">
        <is>
          <t>Rodrigo Álvarez Aguirre</t>
        </is>
      </c>
      <c r="I83" s="73" t="inlineStr">
        <is>
          <t>*Subsecretario de Defensa</t>
        </is>
      </c>
      <c r="J83" s="73" t="n">
        <v>126</v>
      </c>
    </row>
    <row r="84">
      <c r="A84" s="73" t="inlineStr">
        <is>
          <t>B40</t>
        </is>
      </c>
      <c r="B84" s="73" t="n">
        <v>126</v>
      </c>
      <c r="C84" s="73" t="n">
        <v>126</v>
      </c>
      <c r="D84" s="73" t="inlineStr">
        <is>
          <t>OPA</t>
        </is>
      </c>
      <c r="E84" s="73" t="inlineStr">
        <is>
          <t>VIP</t>
        </is>
      </c>
      <c r="F84" s="73" t="inlineStr">
        <is>
          <t>SI</t>
        </is>
      </c>
      <c r="G84" s="73" t="inlineStr">
        <is>
          <t>Subsecretario</t>
        </is>
      </c>
      <c r="H84" s="73" t="inlineStr">
        <is>
          <t>Christian Bolívar Romero</t>
        </is>
      </c>
      <c r="I84" s="73" t="inlineStr">
        <is>
          <t>*Subsecretario de las Fuerzas Armadas</t>
        </is>
      </c>
      <c r="J84" s="73" t="n">
        <v>127</v>
      </c>
    </row>
    <row r="85">
      <c r="A85" s="73" t="inlineStr">
        <is>
          <t>B5</t>
        </is>
      </c>
      <c r="B85" s="73" t="n">
        <v>130</v>
      </c>
      <c r="C85" s="73" t="n">
        <v>130</v>
      </c>
      <c r="D85" s="73" t="inlineStr">
        <is>
          <t>OPA</t>
        </is>
      </c>
      <c r="E85" s="73" t="inlineStr">
        <is>
          <t>VIP</t>
        </is>
      </c>
      <c r="F85" s="73" t="inlineStr">
        <is>
          <t>SI</t>
        </is>
      </c>
      <c r="G85" s="73" t="inlineStr">
        <is>
          <t>Subsecretario</t>
        </is>
      </c>
      <c r="H85" s="73" t="inlineStr">
        <is>
          <t>Rafael Araos Bralic</t>
        </is>
      </c>
      <c r="I85" s="73" t="inlineStr">
        <is>
          <t>Subsecretaria de Ciencia, Tecnología, Conocimiento e Innovación</t>
        </is>
      </c>
      <c r="J85" s="73" t="n">
        <v>131</v>
      </c>
    </row>
    <row r="86">
      <c r="A86" s="73" t="inlineStr">
        <is>
          <t>B41</t>
        </is>
      </c>
      <c r="B86" s="73" t="n">
        <v>131</v>
      </c>
      <c r="C86" s="73" t="n">
        <v>131</v>
      </c>
      <c r="D86" s="73" t="inlineStr">
        <is>
          <t>OPA</t>
        </is>
      </c>
      <c r="E86" s="73" t="inlineStr">
        <is>
          <t>VIP</t>
        </is>
      </c>
      <c r="F86" s="73" t="inlineStr">
        <is>
          <t>SI</t>
        </is>
      </c>
      <c r="G86" s="73" t="inlineStr">
        <is>
          <t>Vicealmirante</t>
        </is>
      </c>
      <c r="H86" s="73" t="inlineStr">
        <is>
          <t>Julio Cacho Morán</t>
        </is>
      </c>
      <c r="I86" s="73" t="inlineStr">
        <is>
          <t>*Jefe del Estado Mayor de la Armada de Perú</t>
        </is>
      </c>
      <c r="J86" s="73" t="n">
        <v>132</v>
      </c>
    </row>
    <row r="87">
      <c r="A87" s="73" t="inlineStr">
        <is>
          <t>B4</t>
        </is>
      </c>
      <c r="B87" s="73" t="n">
        <v>134</v>
      </c>
      <c r="C87" s="73" t="n">
        <v>134</v>
      </c>
      <c r="D87" s="73" t="inlineStr">
        <is>
          <t>OPA</t>
        </is>
      </c>
      <c r="E87" s="73" t="inlineStr">
        <is>
          <t>VIP</t>
        </is>
      </c>
      <c r="F87" s="73" t="inlineStr">
        <is>
          <t>PENDIENTE</t>
        </is>
      </c>
      <c r="G87" s="73" t="inlineStr"/>
      <c r="H87" s="73" t="inlineStr">
        <is>
          <t>Catalina Ugarte Millán</t>
        </is>
      </c>
      <c r="I87" s="73" t="inlineStr">
        <is>
          <t>Jefe Gabinete Precidencial</t>
        </is>
      </c>
      <c r="J87" s="73" t="n">
        <v>135</v>
      </c>
    </row>
    <row r="88">
      <c r="A88" s="73" t="inlineStr">
        <is>
          <t>B42</t>
        </is>
      </c>
      <c r="B88" s="73" t="n">
        <v>135</v>
      </c>
      <c r="C88" s="73" t="n">
        <v>135</v>
      </c>
      <c r="D88" s="73" t="inlineStr">
        <is>
          <t>OPA</t>
        </is>
      </c>
      <c r="E88" s="73" t="inlineStr">
        <is>
          <t>VIP</t>
        </is>
      </c>
      <c r="F88" s="73" t="inlineStr">
        <is>
          <t>SI</t>
        </is>
      </c>
      <c r="G88" s="73" t="inlineStr">
        <is>
          <t>Presidente</t>
        </is>
      </c>
      <c r="H88" s="73" t="inlineStr">
        <is>
          <t>José Ignacio Mujica Castro</t>
        </is>
      </c>
      <c r="I88" s="73" t="inlineStr">
        <is>
          <t>Vicepresidente Corfo</t>
        </is>
      </c>
      <c r="J88" s="73" t="n">
        <v>136</v>
      </c>
    </row>
    <row r="89">
      <c r="A89" s="73" t="inlineStr">
        <is>
          <t>B3</t>
        </is>
      </c>
      <c r="B89" s="73" t="n">
        <v>136</v>
      </c>
      <c r="C89" s="73" t="n">
        <v>136</v>
      </c>
      <c r="D89" s="73" t="inlineStr">
        <is>
          <t>OPA</t>
        </is>
      </c>
      <c r="E89" s="73" t="inlineStr">
        <is>
          <t>VIP</t>
        </is>
      </c>
      <c r="F89" s="73" t="inlineStr">
        <is>
          <t>SI</t>
        </is>
      </c>
      <c r="G89" s="73" t="inlineStr">
        <is>
          <t>Señor</t>
        </is>
      </c>
      <c r="H89" s="73" t="inlineStr">
        <is>
          <t>Elizabeth Zapata González</t>
        </is>
      </c>
      <c r="I89" s="73" t="inlineStr">
        <is>
          <t>Directora Desarrollo Tecnológico Corfo y Directora Ejecutiva Comité de Construcción Naval</t>
        </is>
      </c>
      <c r="J89" s="73" t="n">
        <v>137</v>
      </c>
    </row>
    <row r="90">
      <c r="A90" s="73" t="inlineStr">
        <is>
          <t>B43</t>
        </is>
      </c>
      <c r="B90" s="73" t="n">
        <v>137</v>
      </c>
      <c r="C90" s="73" t="n">
        <v>137</v>
      </c>
      <c r="D90" s="73" t="inlineStr">
        <is>
          <t>OPA</t>
        </is>
      </c>
      <c r="E90" s="73" t="inlineStr">
        <is>
          <t>VIP</t>
        </is>
      </c>
      <c r="F90" s="73" t="inlineStr">
        <is>
          <t>SI</t>
        </is>
      </c>
      <c r="G90" s="73" t="inlineStr"/>
      <c r="H90" s="73" t="inlineStr">
        <is>
          <t>Santiago Browne Hurtado</t>
        </is>
      </c>
      <c r="I90" s="73" t="inlineStr">
        <is>
          <t>Gerente de Asuntos Estratégicos (s) de Corfo</t>
        </is>
      </c>
      <c r="J90" s="73" t="n">
        <v>138</v>
      </c>
    </row>
    <row r="91">
      <c r="A91" s="73" t="inlineStr">
        <is>
          <t>B2</t>
        </is>
      </c>
      <c r="B91" s="73" t="n">
        <v>140</v>
      </c>
      <c r="C91" s="73" t="n">
        <v>140</v>
      </c>
      <c r="D91" s="73" t="inlineStr">
        <is>
          <t>OPA</t>
        </is>
      </c>
      <c r="E91" s="73" t="inlineStr">
        <is>
          <t>VIP</t>
        </is>
      </c>
      <c r="F91" s="73" t="inlineStr">
        <is>
          <t>PENDIENTE</t>
        </is>
      </c>
      <c r="G91" s="73" t="inlineStr"/>
      <c r="H91" s="73" t="inlineStr">
        <is>
          <t>Carla Coronado</t>
        </is>
      </c>
      <c r="I91" s="73" t="inlineStr">
        <is>
          <t>Asesora Ministerio Consejo Directivo de Construcción Naval</t>
        </is>
      </c>
      <c r="J91" s="73" t="n">
        <v>141</v>
      </c>
    </row>
    <row r="92">
      <c r="A92" s="73" t="inlineStr">
        <is>
          <t>B44</t>
        </is>
      </c>
      <c r="B92" s="73" t="n">
        <v>141</v>
      </c>
      <c r="C92" s="73" t="n">
        <v>141</v>
      </c>
      <c r="D92" s="73" t="inlineStr">
        <is>
          <t>OPA</t>
        </is>
      </c>
      <c r="E92" s="73" t="inlineStr">
        <is>
          <t>VIP</t>
        </is>
      </c>
      <c r="F92" s="73" t="inlineStr">
        <is>
          <t>PENDIENTE</t>
        </is>
      </c>
      <c r="G92" s="73" t="inlineStr"/>
      <c r="H92" s="73" t="inlineStr">
        <is>
          <t>Fernando Hentzschel</t>
        </is>
      </c>
      <c r="I92" s="73" t="inlineStr">
        <is>
          <t>Gerente de Capacidades Tecnológicas Consejo Directivo de Construcción Naval</t>
        </is>
      </c>
      <c r="J92" s="73" t="n">
        <v>142</v>
      </c>
    </row>
    <row r="93">
      <c r="A93" s="73" t="inlineStr">
        <is>
          <t>B1</t>
        </is>
      </c>
      <c r="B93" s="73" t="n">
        <v>145</v>
      </c>
      <c r="C93" s="73" t="n">
        <v>145</v>
      </c>
      <c r="D93" s="73" t="inlineStr">
        <is>
          <t>OPA</t>
        </is>
      </c>
      <c r="E93" s="73" t="inlineStr">
        <is>
          <t>VIP</t>
        </is>
      </c>
      <c r="F93" s="73" t="inlineStr">
        <is>
          <t>PENDIENTE</t>
        </is>
      </c>
      <c r="G93" s="73" t="inlineStr"/>
      <c r="H93" s="73" t="inlineStr">
        <is>
          <t>José Pablo Gómez</t>
        </is>
      </c>
      <c r="I93" s="73" t="inlineStr">
        <is>
          <t>Dirección de Presupuesto</t>
        </is>
      </c>
      <c r="J93" s="73" t="n">
        <v>146</v>
      </c>
    </row>
    <row r="94">
      <c r="A94" s="73" t="inlineStr">
        <is>
          <t>B45</t>
        </is>
      </c>
      <c r="B94" s="73" t="n">
        <v>146</v>
      </c>
      <c r="C94" s="73" t="n">
        <v>146</v>
      </c>
      <c r="D94" s="73" t="inlineStr">
        <is>
          <t>OPA</t>
        </is>
      </c>
      <c r="E94" s="73" t="inlineStr">
        <is>
          <t>VIP</t>
        </is>
      </c>
      <c r="F94" s="73" t="inlineStr">
        <is>
          <t>PENDIENTE</t>
        </is>
      </c>
      <c r="G94" s="73" t="inlineStr">
        <is>
          <t>Señor</t>
        </is>
      </c>
      <c r="H94" s="73" t="inlineStr">
        <is>
          <t>José Ignacio Llodrá Vial</t>
        </is>
      </c>
      <c r="I94" s="73" t="inlineStr">
        <is>
          <t>Subdirector de Racionalización y Función Pública</t>
        </is>
      </c>
      <c r="J94" s="73" t="n">
        <v>147</v>
      </c>
    </row>
    <row r="95">
      <c r="A95" s="73" t="inlineStr">
        <is>
          <t>C23</t>
        </is>
      </c>
      <c r="B95" s="73" t="n">
        <v>147</v>
      </c>
      <c r="C95" s="73" t="n">
        <v>147</v>
      </c>
      <c r="D95" s="73" t="inlineStr">
        <is>
          <t>OPA</t>
        </is>
      </c>
      <c r="E95" s="73" t="inlineStr">
        <is>
          <t>VIP</t>
        </is>
      </c>
      <c r="F95" s="73" t="inlineStr">
        <is>
          <t>PENDIENTE</t>
        </is>
      </c>
      <c r="G95" s="73" t="inlineStr">
        <is>
          <t>Señor</t>
        </is>
      </c>
      <c r="H95" s="73" t="inlineStr">
        <is>
          <t>Andrés López Lara</t>
        </is>
      </c>
      <c r="I95" s="73" t="inlineStr">
        <is>
          <t>Director Instituto Antártico Chileno</t>
        </is>
      </c>
      <c r="J95" s="73" t="n">
        <v>148</v>
      </c>
    </row>
    <row r="96">
      <c r="A96" s="73" t="inlineStr">
        <is>
          <t>C22</t>
        </is>
      </c>
      <c r="B96" s="73" t="n">
        <v>153</v>
      </c>
      <c r="C96" s="73" t="n">
        <v>153</v>
      </c>
      <c r="D96" s="73" t="inlineStr">
        <is>
          <t>OPA</t>
        </is>
      </c>
      <c r="E96" s="73" t="inlineStr">
        <is>
          <t>VIP</t>
        </is>
      </c>
      <c r="F96" s="73" t="inlineStr">
        <is>
          <t>PENDIENTE</t>
        </is>
      </c>
      <c r="G96" s="73" t="inlineStr">
        <is>
          <t>Ministro</t>
        </is>
      </c>
      <c r="H96" s="73" t="inlineStr">
        <is>
          <t>Javier Coopman Corral</t>
        </is>
      </c>
      <c r="I96" s="73" t="inlineStr">
        <is>
          <t>Jefe Gabinete Ministro de Defensa</t>
        </is>
      </c>
      <c r="J96" s="73" t="n">
        <v>154</v>
      </c>
    </row>
    <row r="97">
      <c r="A97" s="73" t="inlineStr">
        <is>
          <t>C24</t>
        </is>
      </c>
      <c r="B97" s="73" t="n">
        <v>154</v>
      </c>
      <c r="C97" s="73" t="n">
        <v>154</v>
      </c>
      <c r="D97" s="73" t="inlineStr">
        <is>
          <t>OPA</t>
        </is>
      </c>
      <c r="E97" s="73" t="inlineStr">
        <is>
          <t>VIP</t>
        </is>
      </c>
      <c r="F97" s="73" t="inlineStr">
        <is>
          <t>PENDIENTE</t>
        </is>
      </c>
      <c r="G97" s="73" t="inlineStr">
        <is>
          <t>Subsecretario</t>
        </is>
      </c>
      <c r="H97" s="73" t="inlineStr">
        <is>
          <t>Bárbara Carvajal Madariaga</t>
        </is>
      </c>
      <c r="I97" s="73" t="inlineStr">
        <is>
          <t>Jefa de Gabinete Subsecretario para las FF.AA.</t>
        </is>
      </c>
      <c r="J97" s="73" t="n">
        <v>155</v>
      </c>
    </row>
    <row r="98">
      <c r="A98" s="73" t="inlineStr">
        <is>
          <t>C21</t>
        </is>
      </c>
      <c r="B98" s="73" t="n">
        <v>155</v>
      </c>
      <c r="C98" s="73" t="n">
        <v>155</v>
      </c>
      <c r="D98" s="73" t="inlineStr">
        <is>
          <t>OPA</t>
        </is>
      </c>
      <c r="E98" s="73" t="inlineStr">
        <is>
          <t>VIP</t>
        </is>
      </c>
      <c r="F98" s="73" t="inlineStr">
        <is>
          <t>PENDIENTE</t>
        </is>
      </c>
      <c r="G98" s="73" t="inlineStr">
        <is>
          <t>Subsecretario</t>
        </is>
      </c>
      <c r="H98" s="73" t="inlineStr">
        <is>
          <t>Pablo Lira</t>
        </is>
      </c>
      <c r="I98" s="73" t="inlineStr">
        <is>
          <t>Jefe Gabinete Subsecretario de Defensa</t>
        </is>
      </c>
      <c r="J98" s="73" t="n">
        <v>156</v>
      </c>
    </row>
    <row r="99">
      <c r="A99" s="73" t="inlineStr">
        <is>
          <t>C25</t>
        </is>
      </c>
      <c r="B99" s="73" t="n">
        <v>157</v>
      </c>
      <c r="C99" s="73" t="n">
        <v>157</v>
      </c>
      <c r="D99" s="73" t="inlineStr">
        <is>
          <t>OPA</t>
        </is>
      </c>
      <c r="E99" s="73" t="inlineStr">
        <is>
          <t>VIP</t>
        </is>
      </c>
      <c r="F99" s="73" t="inlineStr">
        <is>
          <t>PENDIENTE</t>
        </is>
      </c>
      <c r="G99" s="73" t="inlineStr"/>
      <c r="H99" s="73" t="inlineStr">
        <is>
          <t>Alejandro Irarrázabal Alfonso</t>
        </is>
      </c>
      <c r="I99" s="73" t="inlineStr">
        <is>
          <t>Jefe Asesor Presidencial</t>
        </is>
      </c>
      <c r="J99" s="73" t="n">
        <v>158</v>
      </c>
    </row>
    <row r="100">
      <c r="A100" s="73" t="inlineStr">
        <is>
          <t>C20</t>
        </is>
      </c>
      <c r="B100" s="73" t="n">
        <v>158</v>
      </c>
      <c r="C100" s="73" t="n">
        <v>158</v>
      </c>
      <c r="D100" s="73" t="inlineStr">
        <is>
          <t>OPA</t>
        </is>
      </c>
      <c r="E100" s="73" t="inlineStr">
        <is>
          <t>VIP</t>
        </is>
      </c>
      <c r="F100" s="73" t="inlineStr">
        <is>
          <t>SI</t>
        </is>
      </c>
      <c r="G100" s="73" t="inlineStr"/>
      <c r="H100" s="73" t="inlineStr">
        <is>
          <t>Constanza Leiva Larrañaga</t>
        </is>
      </c>
      <c r="I100" s="73" t="inlineStr">
        <is>
          <t>T2 RNY</t>
        </is>
      </c>
      <c r="J100" s="73" t="n">
        <v>159</v>
      </c>
    </row>
    <row r="101">
      <c r="A101" s="73" t="inlineStr">
        <is>
          <t>C26</t>
        </is>
      </c>
      <c r="B101" s="73" t="n">
        <v>159</v>
      </c>
      <c r="C101" s="73" t="n">
        <v>159</v>
      </c>
      <c r="D101" s="73" t="inlineStr">
        <is>
          <t>OPA</t>
        </is>
      </c>
      <c r="E101" s="73" t="inlineStr">
        <is>
          <t>VIP</t>
        </is>
      </c>
      <c r="F101" s="73" t="inlineStr">
        <is>
          <t>SI</t>
        </is>
      </c>
      <c r="G101" s="73" t="inlineStr"/>
      <c r="H101" s="73" t="inlineStr">
        <is>
          <t>Marcela Paz Leiva Larrañaga</t>
        </is>
      </c>
      <c r="I101" s="73" t="inlineStr">
        <is>
          <t>Hija Madrina</t>
        </is>
      </c>
      <c r="J101" s="73" t="n">
        <v>160</v>
      </c>
    </row>
    <row r="102">
      <c r="A102" s="73" t="inlineStr">
        <is>
          <t>C19</t>
        </is>
      </c>
      <c r="B102" s="73" t="n">
        <v>160</v>
      </c>
      <c r="C102" s="73" t="n">
        <v>160</v>
      </c>
      <c r="D102" s="73" t="inlineStr">
        <is>
          <t>OPA</t>
        </is>
      </c>
      <c r="E102" s="73" t="inlineStr">
        <is>
          <t>VIP</t>
        </is>
      </c>
      <c r="F102" s="73" t="inlineStr">
        <is>
          <t>SI</t>
        </is>
      </c>
      <c r="G102" s="73" t="inlineStr"/>
      <c r="H102" s="73" t="inlineStr">
        <is>
          <t>Matias Pérez Cruz</t>
        </is>
      </c>
      <c r="I102" s="73" t="inlineStr">
        <is>
          <t>Gerenete Perezcruz</t>
        </is>
      </c>
      <c r="J102" s="73" t="n">
        <v>161</v>
      </c>
    </row>
    <row r="103">
      <c r="A103" s="73" t="inlineStr">
        <is>
          <t>C27</t>
        </is>
      </c>
      <c r="B103" s="73" t="n">
        <v>163</v>
      </c>
      <c r="C103" s="73" t="n">
        <v>163</v>
      </c>
      <c r="D103" s="73" t="inlineStr">
        <is>
          <t>OPA</t>
        </is>
      </c>
      <c r="E103" s="73" t="inlineStr">
        <is>
          <t>VIP</t>
        </is>
      </c>
      <c r="F103" s="73" t="inlineStr">
        <is>
          <t>SI</t>
        </is>
      </c>
      <c r="G103" s="73" t="inlineStr">
        <is>
          <t>Señor</t>
        </is>
      </c>
      <c r="H103" s="73" t="inlineStr">
        <is>
          <t>Eugenio Cornejo Locroix</t>
        </is>
      </c>
      <c r="I103" s="73" t="inlineStr">
        <is>
          <t>Presidente Mutual de Seguros de Chile</t>
        </is>
      </c>
      <c r="J103" s="73" t="n">
        <v>164</v>
      </c>
    </row>
    <row r="104">
      <c r="A104" s="73" t="inlineStr">
        <is>
          <t>C18</t>
        </is>
      </c>
      <c r="B104" s="73" t="n">
        <v>164</v>
      </c>
      <c r="C104" s="73" t="n">
        <v>164</v>
      </c>
      <c r="D104" s="73" t="inlineStr">
        <is>
          <t>OPA</t>
        </is>
      </c>
      <c r="E104" s="73" t="inlineStr">
        <is>
          <t>VIP</t>
        </is>
      </c>
      <c r="F104" s="73" t="inlineStr">
        <is>
          <t>SI</t>
        </is>
      </c>
      <c r="G104" s="73" t="inlineStr">
        <is>
          <t>Señor</t>
        </is>
      </c>
      <c r="H104" s="73" t="inlineStr">
        <is>
          <t>Vicente Leiva Larrañaga</t>
        </is>
      </c>
      <c r="I104" s="73" t="inlineStr">
        <is>
          <t>Hijo Madrina</t>
        </is>
      </c>
      <c r="J104" s="73" t="n">
        <v>165</v>
      </c>
    </row>
    <row r="105">
      <c r="A105" s="73" t="inlineStr">
        <is>
          <t>C28</t>
        </is>
      </c>
      <c r="B105" s="73" t="n">
        <v>167</v>
      </c>
      <c r="C105" s="73" t="n">
        <v>167</v>
      </c>
      <c r="D105" s="73" t="inlineStr">
        <is>
          <t>OPA</t>
        </is>
      </c>
      <c r="E105" s="73" t="inlineStr">
        <is>
          <t>VIP</t>
        </is>
      </c>
      <c r="F105" s="73" t="inlineStr">
        <is>
          <t>SI</t>
        </is>
      </c>
      <c r="G105" s="73" t="inlineStr">
        <is>
          <t>Señora</t>
        </is>
      </c>
      <c r="H105" s="73" t="inlineStr">
        <is>
          <t>Cecy Sirena Quijada Pérez</t>
        </is>
      </c>
      <c r="I105" s="73" t="inlineStr">
        <is>
          <t>Esposa del Jefe estado mayor de la Armada de Perú.</t>
        </is>
      </c>
      <c r="J105" s="73" t="n">
        <v>168</v>
      </c>
    </row>
    <row r="106">
      <c r="A106" s="73" t="inlineStr">
        <is>
          <t>C17</t>
        </is>
      </c>
      <c r="B106" s="73" t="n">
        <v>168</v>
      </c>
      <c r="C106" s="73" t="n">
        <v>168</v>
      </c>
      <c r="D106" s="73" t="inlineStr">
        <is>
          <t>OPA</t>
        </is>
      </c>
      <c r="E106" s="73" t="inlineStr">
        <is>
          <t>VIP</t>
        </is>
      </c>
      <c r="F106" s="73" t="inlineStr">
        <is>
          <t>PENDIENTE</t>
        </is>
      </c>
      <c r="G106" s="73" t="inlineStr">
        <is>
          <t>Señor</t>
        </is>
      </c>
      <c r="H106" s="73" t="inlineStr">
        <is>
          <t>Francisco Alcorta</t>
        </is>
      </c>
      <c r="I106" s="73" t="inlineStr">
        <is>
          <t>Asesor politico estrategico MINDEF</t>
        </is>
      </c>
      <c r="J106" s="73" t="n">
        <v>169</v>
      </c>
    </row>
    <row r="107">
      <c r="A107" s="73" t="inlineStr">
        <is>
          <t>C29</t>
        </is>
      </c>
      <c r="B107" s="73" t="n">
        <v>170</v>
      </c>
      <c r="C107" s="73" t="n">
        <v>170</v>
      </c>
      <c r="D107" s="73" t="inlineStr">
        <is>
          <t>OPA</t>
        </is>
      </c>
      <c r="E107" s="73" t="inlineStr">
        <is>
          <t>VIP</t>
        </is>
      </c>
      <c r="F107" s="73" t="inlineStr">
        <is>
          <t>PENDIENTE</t>
        </is>
      </c>
      <c r="G107" s="73" t="inlineStr">
        <is>
          <t>Señor</t>
        </is>
      </c>
      <c r="H107" s="73" t="inlineStr">
        <is>
          <t>Sebastian Jerez</t>
        </is>
      </c>
      <c r="I107" s="73" t="inlineStr">
        <is>
          <t>Gerente General Farmacia Cruz Verde</t>
        </is>
      </c>
      <c r="J107" s="73" t="n">
        <v>171</v>
      </c>
    </row>
    <row r="108">
      <c r="A108" s="73" t="inlineStr">
        <is>
          <t>C16</t>
        </is>
      </c>
      <c r="B108" s="73" t="n">
        <v>177</v>
      </c>
      <c r="C108" s="73" t="n">
        <v>177</v>
      </c>
      <c r="D108" s="73" t="inlineStr">
        <is>
          <t>OPA</t>
        </is>
      </c>
      <c r="E108" s="73" t="inlineStr">
        <is>
          <t>VIP</t>
        </is>
      </c>
      <c r="F108" s="73" t="inlineStr">
        <is>
          <t>PENDIENTE</t>
        </is>
      </c>
      <c r="G108" s="73" t="inlineStr">
        <is>
          <t>Señora</t>
        </is>
      </c>
      <c r="H108" s="73" t="inlineStr">
        <is>
          <t>Constanza Pérez</t>
        </is>
      </c>
      <c r="I108" s="73" t="inlineStr">
        <is>
          <t>Asesora Económica MINDEF</t>
        </is>
      </c>
      <c r="J108" s="73" t="n">
        <v>178</v>
      </c>
    </row>
    <row r="109">
      <c r="A109" s="73" t="inlineStr">
        <is>
          <t>C30</t>
        </is>
      </c>
      <c r="B109" s="73" t="n">
        <v>178</v>
      </c>
      <c r="C109" s="73" t="n">
        <v>178</v>
      </c>
      <c r="D109" s="73" t="inlineStr">
        <is>
          <t>OPA/ASMAR</t>
        </is>
      </c>
      <c r="E109" s="73" t="inlineStr">
        <is>
          <t>VIP</t>
        </is>
      </c>
      <c r="F109" s="73" t="inlineStr">
        <is>
          <t>SI</t>
        </is>
      </c>
      <c r="G109" s="73" t="inlineStr">
        <is>
          <t>Capitán de Navío RL</t>
        </is>
      </c>
      <c r="H109" s="73" t="inlineStr">
        <is>
          <t>José Fernando Jarpa Parada</t>
        </is>
      </c>
      <c r="I109" s="73" t="inlineStr">
        <is>
          <t>Jefe del Servicio Religioso de la Armada</t>
        </is>
      </c>
      <c r="J109" s="73" t="n">
        <v>179</v>
      </c>
    </row>
    <row r="110">
      <c r="A110" s="73" t="inlineStr">
        <is>
          <t>C15</t>
        </is>
      </c>
      <c r="B110" s="73" t="n">
        <v>179</v>
      </c>
      <c r="C110" s="73" t="n">
        <v>179</v>
      </c>
      <c r="D110" s="73" t="inlineStr">
        <is>
          <t>OPA/ASMAR</t>
        </is>
      </c>
      <c r="E110" s="73" t="inlineStr">
        <is>
          <t>VIP</t>
        </is>
      </c>
      <c r="F110" s="73" t="inlineStr">
        <is>
          <t>SI</t>
        </is>
      </c>
      <c r="G110" s="73" t="inlineStr">
        <is>
          <t>Capellán Evangélico</t>
        </is>
      </c>
      <c r="H110" s="73" t="inlineStr">
        <is>
          <t>Vladimir Recabarren Esparza</t>
        </is>
      </c>
      <c r="I110" s="73" t="inlineStr">
        <is>
          <t>Capellán Nacional Evangélico de la Armada</t>
        </is>
      </c>
      <c r="J110" s="73" t="n">
        <v>180</v>
      </c>
    </row>
    <row r="111">
      <c r="A111" s="73" t="inlineStr">
        <is>
          <t>C31</t>
        </is>
      </c>
      <c r="B111" s="73" t="n">
        <v>181</v>
      </c>
      <c r="C111" s="73" t="n">
        <v>181</v>
      </c>
      <c r="D111" s="73" t="inlineStr">
        <is>
          <t>OPA/ASMAR</t>
        </is>
      </c>
      <c r="E111" s="73" t="inlineStr">
        <is>
          <t>VIP</t>
        </is>
      </c>
      <c r="F111" s="73" t="inlineStr">
        <is>
          <t>PENDIENTE</t>
        </is>
      </c>
      <c r="G111" s="73" t="inlineStr">
        <is>
          <t>Seremi</t>
        </is>
      </c>
      <c r="H111" s="73" t="inlineStr">
        <is>
          <t>José Eduardo Piña Faúndez</t>
        </is>
      </c>
      <c r="I111" s="73" t="inlineStr">
        <is>
          <t>Seremi Obras Públicas</t>
        </is>
      </c>
      <c r="J111" s="73" t="n">
        <v>182</v>
      </c>
    </row>
    <row r="112">
      <c r="A112" s="73" t="inlineStr">
        <is>
          <t>C14</t>
        </is>
      </c>
      <c r="B112" s="73" t="n">
        <v>182</v>
      </c>
      <c r="C112" s="73" t="n">
        <v>182</v>
      </c>
      <c r="D112" s="73" t="inlineStr">
        <is>
          <t>OPA/ASMAR</t>
        </is>
      </c>
      <c r="E112" s="73" t="inlineStr">
        <is>
          <t>VIP</t>
        </is>
      </c>
      <c r="F112" s="73" t="inlineStr">
        <is>
          <t>SI</t>
        </is>
      </c>
      <c r="G112" s="73" t="inlineStr">
        <is>
          <t>Seremi</t>
        </is>
      </c>
      <c r="H112" s="73" t="inlineStr">
        <is>
          <t>Pedro Ramirez Glade</t>
        </is>
      </c>
      <c r="I112" s="73" t="inlineStr">
        <is>
          <t>Seremi de Ciencia, Tecnologías, Conocimidento e Innovación</t>
        </is>
      </c>
      <c r="J112" s="73" t="n">
        <v>183</v>
      </c>
    </row>
    <row r="113">
      <c r="A113" s="73" t="inlineStr">
        <is>
          <t>C32</t>
        </is>
      </c>
      <c r="B113" s="73" t="n">
        <v>184</v>
      </c>
      <c r="C113" s="73" t="n">
        <v>184</v>
      </c>
      <c r="D113" s="73" t="inlineStr">
        <is>
          <t>OPA/ASMAR</t>
        </is>
      </c>
      <c r="E113" s="73" t="inlineStr">
        <is>
          <t>VIP</t>
        </is>
      </c>
      <c r="F113" s="73" t="inlineStr">
        <is>
          <t>SI</t>
        </is>
      </c>
      <c r="G113" s="73" t="inlineStr">
        <is>
          <t>Seremi</t>
        </is>
      </c>
      <c r="H113" s="73" t="inlineStr">
        <is>
          <t>Ronald Ruf Wilkomirsky</t>
        </is>
      </c>
      <c r="I113" s="73" t="inlineStr">
        <is>
          <t>Seremi de Hacienda</t>
        </is>
      </c>
      <c r="J113" s="73" t="n">
        <v>185</v>
      </c>
    </row>
    <row r="114">
      <c r="A114" s="73" t="inlineStr">
        <is>
          <t>C13</t>
        </is>
      </c>
      <c r="B114" s="73" t="n">
        <v>185</v>
      </c>
      <c r="C114" s="73" t="n">
        <v>185</v>
      </c>
      <c r="D114" s="73" t="inlineStr">
        <is>
          <t>OPA/ASMAR</t>
        </is>
      </c>
      <c r="E114" s="73" t="inlineStr">
        <is>
          <t>VIP</t>
        </is>
      </c>
      <c r="F114" s="73" t="inlineStr">
        <is>
          <t>PENDIENTE</t>
        </is>
      </c>
      <c r="G114" s="73" t="inlineStr">
        <is>
          <t>BANCOS</t>
        </is>
      </c>
      <c r="H114" s="73" t="inlineStr">
        <is>
          <t>Mario Farren Risopatrón</t>
        </is>
      </c>
      <c r="I114" s="73" t="inlineStr">
        <is>
          <t>Presidente Banco Estado</t>
        </is>
      </c>
      <c r="J114" s="73" t="n">
        <v>186</v>
      </c>
    </row>
    <row r="115">
      <c r="A115" s="73" t="inlineStr">
        <is>
          <t>C33</t>
        </is>
      </c>
      <c r="B115" s="73" t="n">
        <v>186</v>
      </c>
      <c r="C115" s="73" t="n">
        <v>186</v>
      </c>
      <c r="D115" s="73" t="inlineStr">
        <is>
          <t>OPA/ASMAR</t>
        </is>
      </c>
      <c r="E115" s="73" t="inlineStr">
        <is>
          <t>VIP</t>
        </is>
      </c>
      <c r="F115" s="73" t="inlineStr">
        <is>
          <t>SI</t>
        </is>
      </c>
      <c r="G115" s="73" t="inlineStr">
        <is>
          <t>Finanzas</t>
        </is>
      </c>
      <c r="H115" s="73" t="inlineStr">
        <is>
          <t>Katherine Ampuero Martínez</t>
        </is>
      </c>
      <c r="I115" s="73" t="inlineStr">
        <is>
          <t>Directora Regional Aduana de Talcahuano</t>
        </is>
      </c>
      <c r="J115" s="73" t="n">
        <v>187</v>
      </c>
    </row>
    <row r="116">
      <c r="A116" s="73" t="inlineStr">
        <is>
          <t>C12</t>
        </is>
      </c>
      <c r="B116" s="73" t="n">
        <v>187</v>
      </c>
      <c r="C116" s="73" t="n">
        <v>187</v>
      </c>
      <c r="D116" s="73" t="inlineStr">
        <is>
          <t>OPA/ASMAR</t>
        </is>
      </c>
      <c r="E116" s="73" t="inlineStr">
        <is>
          <t>VIP</t>
        </is>
      </c>
      <c r="F116" s="73" t="inlineStr">
        <is>
          <t>SI</t>
        </is>
      </c>
      <c r="G116" s="73" t="inlineStr">
        <is>
          <t>Rector</t>
        </is>
      </c>
      <c r="H116" s="73" t="inlineStr">
        <is>
          <t>Henry Cleveland Cartes</t>
        </is>
      </c>
      <c r="I116" s="73" t="inlineStr">
        <is>
          <t>Director Ejecutivo ENAER</t>
        </is>
      </c>
      <c r="J116" s="73" t="n">
        <v>188</v>
      </c>
    </row>
    <row r="117">
      <c r="A117" s="73" t="inlineStr">
        <is>
          <t>C34</t>
        </is>
      </c>
      <c r="B117" s="73" t="n">
        <v>188</v>
      </c>
      <c r="C117" s="73" t="n">
        <v>188</v>
      </c>
      <c r="D117" s="73" t="inlineStr">
        <is>
          <t>OPA/ASMAR</t>
        </is>
      </c>
      <c r="E117" s="73" t="inlineStr">
        <is>
          <t>VIP</t>
        </is>
      </c>
      <c r="F117" s="73" t="inlineStr">
        <is>
          <t>PENDIENTE</t>
        </is>
      </c>
      <c r="G117" s="73" t="inlineStr">
        <is>
          <t>General de Brigada</t>
        </is>
      </c>
      <c r="H117" s="73" t="inlineStr">
        <is>
          <t>Álvaro Vera Soto</t>
        </is>
      </c>
      <c r="I117" s="73" t="inlineStr">
        <is>
          <t>Director FAMAE</t>
        </is>
      </c>
      <c r="J117" s="73" t="n">
        <v>189</v>
      </c>
    </row>
    <row r="118">
      <c r="A118" s="73" t="inlineStr">
        <is>
          <t>C11</t>
        </is>
      </c>
      <c r="B118" s="73" t="n">
        <v>189</v>
      </c>
      <c r="C118" s="73" t="n">
        <v>189</v>
      </c>
      <c r="D118" s="73" t="inlineStr">
        <is>
          <t>OPA/DGSA</t>
        </is>
      </c>
      <c r="E118" s="73" t="inlineStr">
        <is>
          <t>VIP</t>
        </is>
      </c>
      <c r="F118" s="73" t="inlineStr">
        <is>
          <t>SI</t>
        </is>
      </c>
      <c r="G118" s="73" t="inlineStr">
        <is>
          <t>Vicealmirante</t>
        </is>
      </c>
      <c r="H118" s="73" t="inlineStr">
        <is>
          <t>Jorge Pires</t>
        </is>
      </c>
      <c r="I118" s="73" t="inlineStr">
        <is>
          <t>Superintendente del Material Armada de Portugal</t>
        </is>
      </c>
      <c r="J118" s="73" t="n">
        <v>190</v>
      </c>
    </row>
    <row r="119">
      <c r="A119" s="73" t="inlineStr">
        <is>
          <t>C35</t>
        </is>
      </c>
      <c r="B119" s="73" t="n">
        <v>190</v>
      </c>
      <c r="C119" s="73" t="n">
        <v>190</v>
      </c>
      <c r="D119" s="73" t="inlineStr">
        <is>
          <t>OPA/DGSA</t>
        </is>
      </c>
      <c r="E119" s="73" t="inlineStr">
        <is>
          <t>VIP</t>
        </is>
      </c>
      <c r="F119" s="73" t="inlineStr">
        <is>
          <t>SI</t>
        </is>
      </c>
      <c r="G119" s="73" t="inlineStr">
        <is>
          <t>Contraalmirante</t>
        </is>
      </c>
      <c r="H119" s="73" t="inlineStr">
        <is>
          <t>Joao Costa</t>
        </is>
      </c>
      <c r="I119" s="73" t="inlineStr">
        <is>
          <t>Director de los Navios Armada de Portugal</t>
        </is>
      </c>
      <c r="J119" s="73" t="n">
        <v>191</v>
      </c>
    </row>
    <row r="120">
      <c r="A120" s="73" t="inlineStr">
        <is>
          <t>C10</t>
        </is>
      </c>
      <c r="B120" s="73" t="n">
        <v>191</v>
      </c>
      <c r="C120" s="73" t="n">
        <v>191</v>
      </c>
      <c r="D120" s="73" t="inlineStr">
        <is>
          <t>OPA/DGSA</t>
        </is>
      </c>
      <c r="E120" s="73" t="inlineStr">
        <is>
          <t>VIP</t>
        </is>
      </c>
      <c r="F120" s="73" t="inlineStr">
        <is>
          <t>PENDIENTE</t>
        </is>
      </c>
      <c r="G120" s="73" t="inlineStr">
        <is>
          <t>Rector</t>
        </is>
      </c>
      <c r="H120" s="73" t="inlineStr">
        <is>
          <t>Claudio Bunster Weitzmann</t>
        </is>
      </c>
      <c r="I120" s="73" t="inlineStr">
        <is>
          <t>Director Centro Estudios Cientificos CECs</t>
        </is>
      </c>
      <c r="J120" s="73" t="n">
        <v>192</v>
      </c>
    </row>
    <row r="121">
      <c r="A121" s="73" t="inlineStr">
        <is>
          <t>C36</t>
        </is>
      </c>
      <c r="B121" s="73" t="n">
        <v>192</v>
      </c>
      <c r="C121" s="73" t="n">
        <v>192</v>
      </c>
      <c r="D121" s="73" t="inlineStr">
        <is>
          <t>OPA/DGSA</t>
        </is>
      </c>
      <c r="E121" s="73" t="inlineStr">
        <is>
          <t>VIP</t>
        </is>
      </c>
      <c r="F121" s="73" t="inlineStr">
        <is>
          <t>SI</t>
        </is>
      </c>
      <c r="G121" s="73" t="inlineStr">
        <is>
          <t>Rector</t>
        </is>
      </c>
      <c r="H121" s="73" t="inlineStr">
        <is>
          <t>Gino Casassa Rogazinski</t>
        </is>
      </c>
      <c r="I121" s="73" t="inlineStr">
        <is>
          <t>Director del INACH</t>
        </is>
      </c>
      <c r="J121" s="73" t="n">
        <v>193</v>
      </c>
    </row>
    <row r="122">
      <c r="A122" s="73" t="inlineStr">
        <is>
          <t>C9</t>
        </is>
      </c>
      <c r="B122" s="73" t="n">
        <v>193</v>
      </c>
      <c r="C122" s="73" t="n">
        <v>193</v>
      </c>
      <c r="D122" s="73" t="inlineStr">
        <is>
          <t>OPA/DGSA</t>
        </is>
      </c>
      <c r="E122" s="73" t="inlineStr">
        <is>
          <t>VIP</t>
        </is>
      </c>
      <c r="F122" s="73" t="inlineStr">
        <is>
          <t>PENDIENTE</t>
        </is>
      </c>
      <c r="G122" s="73" t="inlineStr">
        <is>
          <t>General de División</t>
        </is>
      </c>
      <c r="H122" s="73" t="inlineStr">
        <is>
          <t>Rafael Cabrera Osorio</t>
        </is>
      </c>
      <c r="I122" s="73" t="inlineStr">
        <is>
          <t>Cmdte. Apoyo a la Fuerza del Ejército</t>
        </is>
      </c>
      <c r="J122" s="73" t="n">
        <v>194</v>
      </c>
    </row>
    <row r="123">
      <c r="A123" s="73" t="inlineStr">
        <is>
          <t>C37</t>
        </is>
      </c>
      <c r="B123" s="73" t="n">
        <v>196</v>
      </c>
      <c r="C123" s="73" t="n">
        <v>196</v>
      </c>
      <c r="D123" s="73" t="inlineStr">
        <is>
          <t>OPA/CIVILES</t>
        </is>
      </c>
      <c r="E123" s="73" t="inlineStr">
        <is>
          <t>VIP</t>
        </is>
      </c>
      <c r="F123" s="73" t="inlineStr">
        <is>
          <t>PENDIENTE</t>
        </is>
      </c>
      <c r="G123" s="73" t="inlineStr">
        <is>
          <t>Alcalde</t>
        </is>
      </c>
      <c r="H123" s="73" t="inlineStr">
        <is>
          <t>Héctor Muñoz Uribe</t>
        </is>
      </c>
      <c r="I123" s="73" t="inlineStr">
        <is>
          <t>Alcalde Ilustre Municipalidad de Concepción</t>
        </is>
      </c>
      <c r="J123" s="73" t="n">
        <v>197</v>
      </c>
    </row>
    <row r="124">
      <c r="A124" s="73" t="inlineStr">
        <is>
          <t>C8</t>
        </is>
      </c>
      <c r="B124" s="73" t="n">
        <v>197</v>
      </c>
      <c r="C124" s="73" t="n">
        <v>197</v>
      </c>
      <c r="D124" s="73" t="inlineStr">
        <is>
          <t>OPA/CIVILES</t>
        </is>
      </c>
      <c r="E124" s="73" t="inlineStr">
        <is>
          <t>VIP</t>
        </is>
      </c>
      <c r="F124" s="73" t="inlineStr">
        <is>
          <t>SI</t>
        </is>
      </c>
      <c r="G124" s="73" t="inlineStr">
        <is>
          <t>Alcalde</t>
        </is>
      </c>
      <c r="H124" s="73" t="inlineStr">
        <is>
          <t>Miguel Rivera Morales</t>
        </is>
      </c>
      <c r="I124" s="73" t="inlineStr">
        <is>
          <t>Alcalde Ilustre Municipalidad de Hualpén</t>
        </is>
      </c>
      <c r="J124" s="73" t="n">
        <v>198</v>
      </c>
    </row>
    <row r="125">
      <c r="A125" s="73" t="inlineStr">
        <is>
          <t>C38</t>
        </is>
      </c>
      <c r="B125" s="73" t="n">
        <v>198</v>
      </c>
      <c r="C125" s="73" t="n">
        <v>198</v>
      </c>
      <c r="D125" s="73" t="inlineStr">
        <is>
          <t>OPA/CIVILES</t>
        </is>
      </c>
      <c r="E125" s="73" t="inlineStr">
        <is>
          <t>VIP</t>
        </is>
      </c>
      <c r="F125" s="73" t="inlineStr">
        <is>
          <t>SI</t>
        </is>
      </c>
      <c r="G125" s="73" t="inlineStr">
        <is>
          <t>Alcalde</t>
        </is>
      </c>
      <c r="H125" s="73" t="inlineStr">
        <is>
          <t>Eduardo Saavedra Bustos</t>
        </is>
      </c>
      <c r="I125" s="73" t="inlineStr">
        <is>
          <t>Alcalde Ilustre Municipalidad de Talcahuano</t>
        </is>
      </c>
      <c r="J125" s="73" t="n">
        <v>199</v>
      </c>
    </row>
    <row r="126">
      <c r="A126" s="73" t="inlineStr">
        <is>
          <t>C7</t>
        </is>
      </c>
      <c r="B126" s="73" t="n">
        <v>199</v>
      </c>
      <c r="C126" s="73" t="n">
        <v>199</v>
      </c>
      <c r="D126" s="73" t="inlineStr">
        <is>
          <t>OPA/CIVILES</t>
        </is>
      </c>
      <c r="E126" s="73" t="inlineStr">
        <is>
          <t>VIP</t>
        </is>
      </c>
      <c r="F126" s="73" t="inlineStr">
        <is>
          <t>SI</t>
        </is>
      </c>
      <c r="G126" s="73" t="inlineStr">
        <is>
          <t>Alcalde</t>
        </is>
      </c>
      <c r="H126" s="73" t="inlineStr">
        <is>
          <t>Carla Amtmann Fecci</t>
        </is>
      </c>
      <c r="I126" s="73" t="inlineStr">
        <is>
          <t>Alcaldesa de Valdivia</t>
        </is>
      </c>
      <c r="J126" s="73" t="n">
        <v>200</v>
      </c>
    </row>
    <row r="127">
      <c r="A127" s="73" t="inlineStr">
        <is>
          <t>C39</t>
        </is>
      </c>
      <c r="B127" s="73" t="n">
        <v>200</v>
      </c>
      <c r="C127" s="73" t="n">
        <v>200</v>
      </c>
      <c r="D127" s="73" t="inlineStr">
        <is>
          <t>OPA/CIVILES</t>
        </is>
      </c>
      <c r="E127" s="73" t="inlineStr">
        <is>
          <t>VIP</t>
        </is>
      </c>
      <c r="F127" s="73" t="inlineStr">
        <is>
          <t>PENDIENTE</t>
        </is>
      </c>
      <c r="G127" s="73" t="inlineStr">
        <is>
          <t>Alcalde</t>
        </is>
      </c>
      <c r="H127" s="73" t="inlineStr">
        <is>
          <t>Rodrigo Wainraight Galilea</t>
        </is>
      </c>
      <c r="I127" s="73" t="inlineStr">
        <is>
          <t>Alcalde de Puerto Montt</t>
        </is>
      </c>
      <c r="J127" s="73" t="n">
        <v>201</v>
      </c>
    </row>
    <row r="128">
      <c r="A128" s="73" t="inlineStr">
        <is>
          <t>C6</t>
        </is>
      </c>
      <c r="B128" s="73" t="n">
        <v>202</v>
      </c>
      <c r="C128" s="73" t="n">
        <v>202</v>
      </c>
      <c r="D128" s="73" t="inlineStr">
        <is>
          <t>OPA/CIVILES</t>
        </is>
      </c>
      <c r="E128" s="73" t="inlineStr">
        <is>
          <t>VIP</t>
        </is>
      </c>
      <c r="F128" s="73" t="inlineStr">
        <is>
          <t>PENDIENTE</t>
        </is>
      </c>
      <c r="G128" s="73" t="inlineStr">
        <is>
          <t>Alcalde</t>
        </is>
      </c>
      <c r="H128" s="73" t="inlineStr">
        <is>
          <t>Claudio Radonich Jiménez</t>
        </is>
      </c>
      <c r="I128" s="73" t="inlineStr">
        <is>
          <t>Alcalde de Punta Arenas</t>
        </is>
      </c>
      <c r="J128" s="73" t="n">
        <v>203</v>
      </c>
    </row>
    <row r="129">
      <c r="A129" s="73" t="inlineStr">
        <is>
          <t>C40</t>
        </is>
      </c>
      <c r="B129" s="73" t="n">
        <v>203</v>
      </c>
      <c r="C129" s="73" t="n">
        <v>203</v>
      </c>
      <c r="D129" s="73" t="inlineStr">
        <is>
          <t>OPA/CIVILES</t>
        </is>
      </c>
      <c r="E129" s="73" t="inlineStr">
        <is>
          <t>VIP</t>
        </is>
      </c>
      <c r="F129" s="73" t="inlineStr">
        <is>
          <t>SI</t>
        </is>
      </c>
      <c r="G129" s="73" t="inlineStr">
        <is>
          <t>Rector</t>
        </is>
      </c>
      <c r="H129" s="73" t="inlineStr">
        <is>
          <t>María Soledad Tapia Almonacid</t>
        </is>
      </c>
      <c r="I129" s="73" t="inlineStr">
        <is>
          <t>Director Nacional Servicio Nacional de Pesca y Acuicultura SERNAPESCA</t>
        </is>
      </c>
      <c r="J129" s="73" t="n">
        <v>204</v>
      </c>
    </row>
    <row r="130">
      <c r="A130" s="73" t="inlineStr">
        <is>
          <t>C5</t>
        </is>
      </c>
      <c r="B130" s="73" t="n">
        <v>204</v>
      </c>
      <c r="C130" s="73" t="n">
        <v>204</v>
      </c>
      <c r="D130" s="73" t="inlineStr">
        <is>
          <t>OPA/CIVILES</t>
        </is>
      </c>
      <c r="E130" s="73" t="inlineStr">
        <is>
          <t>VIP</t>
        </is>
      </c>
      <c r="F130" s="73" t="inlineStr">
        <is>
          <t>SI</t>
        </is>
      </c>
      <c r="G130" s="73" t="inlineStr">
        <is>
          <t>Presidente</t>
        </is>
      </c>
      <c r="H130" s="73" t="inlineStr">
        <is>
          <t>Pablo Zavala Fernández</t>
        </is>
      </c>
      <c r="I130" s="73" t="inlineStr">
        <is>
          <t>Presidente de la Ilustrísima Corte de Apelaciones de Concepción</t>
        </is>
      </c>
      <c r="J130" s="73" t="n">
        <v>205</v>
      </c>
    </row>
    <row r="131">
      <c r="A131" s="73" t="inlineStr">
        <is>
          <t>C41</t>
        </is>
      </c>
      <c r="B131" s="73" t="n">
        <v>205</v>
      </c>
      <c r="C131" s="73" t="n">
        <v>205</v>
      </c>
      <c r="D131" s="73" t="inlineStr">
        <is>
          <t>OPA/CIVILES</t>
        </is>
      </c>
      <c r="E131" s="73" t="inlineStr">
        <is>
          <t>VIP</t>
        </is>
      </c>
      <c r="F131" s="73" t="inlineStr">
        <is>
          <t>SI</t>
        </is>
      </c>
      <c r="G131" s="73" t="inlineStr"/>
      <c r="H131" s="73" t="inlineStr">
        <is>
          <t>Marcela Cartagena Ramos</t>
        </is>
      </c>
      <c r="I131" s="73" t="inlineStr">
        <is>
          <t>Fiscal Regional de Concepción</t>
        </is>
      </c>
      <c r="J131" s="73" t="n">
        <v>206</v>
      </c>
    </row>
    <row r="132">
      <c r="A132" s="73" t="inlineStr">
        <is>
          <t>C4</t>
        </is>
      </c>
      <c r="B132" s="73" t="n">
        <v>206</v>
      </c>
      <c r="C132" s="73" t="n">
        <v>206</v>
      </c>
      <c r="D132" s="73" t="inlineStr">
        <is>
          <t>OPA/CIVILES</t>
        </is>
      </c>
      <c r="E132" s="73" t="inlineStr">
        <is>
          <t>VIP</t>
        </is>
      </c>
      <c r="F132" s="73" t="inlineStr">
        <is>
          <t>SI</t>
        </is>
      </c>
      <c r="G132" s="73" t="inlineStr"/>
      <c r="H132" s="73" t="inlineStr">
        <is>
          <t>Claudio Andrade Otarola</t>
        </is>
      </c>
      <c r="I132" s="73" t="inlineStr">
        <is>
          <t>Director Regional de la Agencia Nacional de Inteligencia</t>
        </is>
      </c>
      <c r="J132" s="73" t="n">
        <v>207</v>
      </c>
    </row>
    <row r="133">
      <c r="A133" s="73" t="inlineStr">
        <is>
          <t>C42</t>
        </is>
      </c>
      <c r="B133" s="73" t="n">
        <v>207</v>
      </c>
      <c r="C133" s="73" t="n">
        <v>207</v>
      </c>
      <c r="D133" s="73" t="inlineStr">
        <is>
          <t>OPA/CIVILES</t>
        </is>
      </c>
      <c r="E133" s="73" t="inlineStr">
        <is>
          <t>VIP</t>
        </is>
      </c>
      <c r="F133" s="73" t="inlineStr">
        <is>
          <t>SI</t>
        </is>
      </c>
      <c r="G133" s="73" t="inlineStr"/>
      <c r="H133" s="73" t="inlineStr">
        <is>
          <t>Alvaro Ananías Itaim</t>
        </is>
      </c>
      <c r="I133" s="73" t="inlineStr">
        <is>
          <t>Presidernte de la Cámara de Producción y Comercio del Bio Bio</t>
        </is>
      </c>
      <c r="J133" s="73" t="n">
        <v>208</v>
      </c>
    </row>
    <row r="134">
      <c r="A134" s="73" t="inlineStr">
        <is>
          <t>C3</t>
        </is>
      </c>
      <c r="B134" s="73" t="n">
        <v>208</v>
      </c>
      <c r="C134" s="73" t="n">
        <v>208</v>
      </c>
      <c r="D134" s="73" t="inlineStr">
        <is>
          <t>OPA/CIVILES</t>
        </is>
      </c>
      <c r="E134" s="73" t="inlineStr">
        <is>
          <t>VIP</t>
        </is>
      </c>
      <c r="F134" s="73" t="inlineStr">
        <is>
          <t>PENDIENTE</t>
        </is>
      </c>
      <c r="G134" s="73" t="inlineStr"/>
      <c r="H134" s="73" t="inlineStr">
        <is>
          <t>Oscar Rivera Marin</t>
        </is>
      </c>
      <c r="I134" s="73" t="inlineStr">
        <is>
          <t>Director Regional de Obras Portuarias</t>
        </is>
      </c>
      <c r="J134" s="73" t="n">
        <v>209</v>
      </c>
    </row>
    <row r="135">
      <c r="A135" s="73" t="inlineStr">
        <is>
          <t>C43</t>
        </is>
      </c>
      <c r="B135" s="73" t="n">
        <v>209</v>
      </c>
      <c r="C135" s="73" t="n">
        <v>209</v>
      </c>
      <c r="D135" s="73" t="inlineStr">
        <is>
          <t>OPA/CIVILES</t>
        </is>
      </c>
      <c r="E135" s="73" t="inlineStr">
        <is>
          <t>VIP</t>
        </is>
      </c>
      <c r="F135" s="73" t="inlineStr">
        <is>
          <t>SI</t>
        </is>
      </c>
      <c r="G135" s="73" t="inlineStr"/>
      <c r="H135" s="73" t="inlineStr">
        <is>
          <t>Carlos Basáez Valdebenito</t>
        </is>
      </c>
      <c r="I135" s="73" t="inlineStr">
        <is>
          <t>Contralor Regional Bio Bio</t>
        </is>
      </c>
      <c r="J135" s="73" t="n">
        <v>210</v>
      </c>
    </row>
    <row r="136">
      <c r="A136" s="73" t="inlineStr">
        <is>
          <t>C2</t>
        </is>
      </c>
      <c r="B136" s="73" t="n">
        <v>210</v>
      </c>
      <c r="C136" s="73" t="n">
        <v>210</v>
      </c>
      <c r="D136" s="73" t="inlineStr">
        <is>
          <t>OPA/CIVILES</t>
        </is>
      </c>
      <c r="E136" s="73" t="inlineStr">
        <is>
          <t>VIP</t>
        </is>
      </c>
      <c r="F136" s="73" t="inlineStr">
        <is>
          <t>SI</t>
        </is>
      </c>
      <c r="G136" s="73" t="inlineStr"/>
      <c r="H136" s="73" t="inlineStr">
        <is>
          <t>Claudia Chamorro Contreras</t>
        </is>
      </c>
      <c r="I136" s="73" t="inlineStr">
        <is>
          <t>Jefe VIII Región Policial Bío Bío</t>
        </is>
      </c>
      <c r="J136" s="73" t="n">
        <v>211</v>
      </c>
    </row>
    <row r="137">
      <c r="A137" s="73" t="inlineStr">
        <is>
          <t>C44</t>
        </is>
      </c>
      <c r="B137" s="73" t="n">
        <v>211</v>
      </c>
      <c r="C137" s="73" t="n">
        <v>211</v>
      </c>
      <c r="D137" s="73" t="inlineStr">
        <is>
          <t>OPA/MILITAR</t>
        </is>
      </c>
      <c r="E137" s="73" t="inlineStr">
        <is>
          <t>VIP</t>
        </is>
      </c>
      <c r="F137" s="73" t="inlineStr">
        <is>
          <t>SI</t>
        </is>
      </c>
      <c r="G137" s="73" t="inlineStr">
        <is>
          <t>General</t>
        </is>
      </c>
      <c r="H137" s="73" t="inlineStr">
        <is>
          <t>Renzo Miccono Villablanca</t>
        </is>
      </c>
      <c r="I137" s="73" t="inlineStr">
        <is>
          <t>Jefe VIII Zona de Carabineros BIOBÍO</t>
        </is>
      </c>
      <c r="J137" s="73" t="n">
        <v>212</v>
      </c>
    </row>
    <row r="138">
      <c r="A138" s="73" t="inlineStr">
        <is>
          <t>C1</t>
        </is>
      </c>
      <c r="B138" s="73" t="n">
        <v>213</v>
      </c>
      <c r="C138" s="73" t="n">
        <v>213</v>
      </c>
      <c r="D138" s="73" t="inlineStr">
        <is>
          <t>OPA/MILITAR</t>
        </is>
      </c>
      <c r="E138" s="73" t="inlineStr">
        <is>
          <t>VIP</t>
        </is>
      </c>
      <c r="F138" s="73" t="inlineStr">
        <is>
          <t>SI</t>
        </is>
      </c>
      <c r="G138" s="73" t="inlineStr">
        <is>
          <t>Vicealmirante</t>
        </is>
      </c>
      <c r="H138" s="73" t="inlineStr">
        <is>
          <t>Raúl Zamorano Goñi</t>
        </is>
      </c>
      <c r="I138" s="73" t="inlineStr">
        <is>
          <t>Jefe del Estado Mayor General de la Armada</t>
        </is>
      </c>
      <c r="J138" s="73" t="n">
        <v>214</v>
      </c>
    </row>
    <row r="139">
      <c r="A139" s="73" t="inlineStr">
        <is>
          <t>C45</t>
        </is>
      </c>
      <c r="B139" s="73" t="n">
        <v>214</v>
      </c>
      <c r="C139" s="73" t="n">
        <v>214</v>
      </c>
      <c r="D139" s="73" t="inlineStr">
        <is>
          <t>OPA/MILITAR</t>
        </is>
      </c>
      <c r="E139" s="73" t="inlineStr">
        <is>
          <t>VIP</t>
        </is>
      </c>
      <c r="F139" s="73" t="inlineStr">
        <is>
          <t>SI</t>
        </is>
      </c>
      <c r="G139" s="73" t="inlineStr">
        <is>
          <t>Vicealmirante</t>
        </is>
      </c>
      <c r="H139" s="73" t="inlineStr">
        <is>
          <t>Mauricio Arenas Menares</t>
        </is>
      </c>
      <c r="I139" s="73" t="inlineStr">
        <is>
          <t>Directo General del Personal de la Armada</t>
        </is>
      </c>
      <c r="J139" s="73" t="n">
        <v>215</v>
      </c>
    </row>
    <row r="140">
      <c r="A140" s="73" t="inlineStr">
        <is>
          <t>D10</t>
        </is>
      </c>
      <c r="B140" s="73" t="n">
        <v>215</v>
      </c>
      <c r="C140" s="73" t="n">
        <v>215</v>
      </c>
      <c r="D140" s="73" t="inlineStr">
        <is>
          <t>OPA/MILITAR</t>
        </is>
      </c>
      <c r="E140" s="73" t="inlineStr">
        <is>
          <t>VIP</t>
        </is>
      </c>
      <c r="F140" s="73" t="inlineStr">
        <is>
          <t>SI</t>
        </is>
      </c>
      <c r="G140" s="73" t="inlineStr">
        <is>
          <t>Vicealmirante</t>
        </is>
      </c>
      <c r="H140" s="73" t="inlineStr">
        <is>
          <t>César Delgado Boffil</t>
        </is>
      </c>
      <c r="I140" s="73" t="inlineStr">
        <is>
          <t>Director General de los Servicios de la Armada</t>
        </is>
      </c>
      <c r="J140" s="73" t="n">
        <v>216</v>
      </c>
    </row>
    <row r="141">
      <c r="A141" s="73" t="inlineStr">
        <is>
          <t>D36</t>
        </is>
      </c>
      <c r="B141" s="73" t="n">
        <v>216</v>
      </c>
      <c r="C141" s="73" t="n">
        <v>216</v>
      </c>
      <c r="D141" s="73" t="inlineStr">
        <is>
          <t>OPA/MILITAR</t>
        </is>
      </c>
      <c r="E141" s="73" t="inlineStr">
        <is>
          <t>VIP</t>
        </is>
      </c>
      <c r="F141" s="73" t="inlineStr">
        <is>
          <t>SI</t>
        </is>
      </c>
      <c r="G141" s="73" t="inlineStr">
        <is>
          <t>Vicealmirante</t>
        </is>
      </c>
      <c r="H141" s="73" t="inlineStr">
        <is>
          <t>Arturo Oxley Lizana</t>
        </is>
      </c>
      <c r="I141" s="73" t="inlineStr">
        <is>
          <t>Director General del Territorio Marítimo y de Marina Mercante</t>
        </is>
      </c>
      <c r="J141" s="73" t="n">
        <v>217</v>
      </c>
    </row>
    <row r="142">
      <c r="A142" s="73" t="inlineStr">
        <is>
          <t>D9</t>
        </is>
      </c>
      <c r="B142" s="73" t="n">
        <v>217</v>
      </c>
      <c r="C142" s="73" t="n">
        <v>217</v>
      </c>
      <c r="D142" s="73" t="inlineStr">
        <is>
          <t>OPA/MILITAR</t>
        </is>
      </c>
      <c r="E142" s="73" t="inlineStr">
        <is>
          <t>VIP</t>
        </is>
      </c>
      <c r="F142" s="73" t="inlineStr">
        <is>
          <t>SI</t>
        </is>
      </c>
      <c r="G142" s="73" t="inlineStr">
        <is>
          <t>Vicealmirante</t>
        </is>
      </c>
      <c r="H142" s="73" t="inlineStr">
        <is>
          <t>Juan Pablo Marín Fernández</t>
        </is>
      </c>
      <c r="I142" s="73" t="inlineStr">
        <is>
          <t>Subjefe del Estado Mayor Conjunto</t>
        </is>
      </c>
      <c r="J142" s="73" t="n">
        <v>218</v>
      </c>
    </row>
    <row r="143">
      <c r="A143" s="73" t="inlineStr">
        <is>
          <t>D37</t>
        </is>
      </c>
      <c r="B143" s="73" t="n">
        <v>218</v>
      </c>
      <c r="C143" s="73" t="n">
        <v>218</v>
      </c>
      <c r="D143" s="73" t="inlineStr">
        <is>
          <t>OPA/MILITAR</t>
        </is>
      </c>
      <c r="E143" s="73" t="inlineStr">
        <is>
          <t>VIP</t>
        </is>
      </c>
      <c r="F143" s="73" t="inlineStr">
        <is>
          <t>SI</t>
        </is>
      </c>
      <c r="G143" s="73" t="inlineStr">
        <is>
          <t>Vicealmirante</t>
        </is>
      </c>
      <c r="H143" s="73" t="inlineStr">
        <is>
          <t>Daniel Muñoz Miranda</t>
        </is>
      </c>
      <c r="I143" s="73" t="inlineStr">
        <is>
          <t>*Comandante de Operaciones Navales</t>
        </is>
      </c>
      <c r="J143" s="73" t="n">
        <v>219</v>
      </c>
    </row>
    <row r="144">
      <c r="A144" s="73" t="inlineStr">
        <is>
          <t>D8</t>
        </is>
      </c>
      <c r="B144" s="73" t="n">
        <v>219</v>
      </c>
      <c r="C144" s="73" t="n">
        <v>219</v>
      </c>
      <c r="D144" s="73" t="inlineStr">
        <is>
          <t>OPA/MILITAR</t>
        </is>
      </c>
      <c r="E144" s="73" t="inlineStr">
        <is>
          <t>VIP</t>
        </is>
      </c>
      <c r="F144" s="73" t="inlineStr">
        <is>
          <t>SI</t>
        </is>
      </c>
      <c r="G144" s="73" t="inlineStr">
        <is>
          <t>Contraalmirante</t>
        </is>
      </c>
      <c r="H144" s="73" t="inlineStr">
        <is>
          <t>José Miguel Hernández Jacir</t>
        </is>
      </c>
      <c r="I144" s="73" t="inlineStr">
        <is>
          <t>Director de Astilleros y Maestranzas de la Armada</t>
        </is>
      </c>
      <c r="J144" s="73" t="n">
        <v>220</v>
      </c>
    </row>
    <row r="145">
      <c r="A145" s="73" t="inlineStr">
        <is>
          <t>D38</t>
        </is>
      </c>
      <c r="B145" s="73" t="n">
        <v>220</v>
      </c>
      <c r="C145" s="73" t="n">
        <v>220</v>
      </c>
      <c r="D145" s="73" t="inlineStr">
        <is>
          <t>OPA/MILITAR</t>
        </is>
      </c>
      <c r="E145" s="73" t="inlineStr">
        <is>
          <t>VIP</t>
        </is>
      </c>
      <c r="F145" s="73" t="inlineStr">
        <is>
          <t>SI</t>
        </is>
      </c>
      <c r="G145" s="73" t="inlineStr">
        <is>
          <t>Contraalmirante</t>
        </is>
      </c>
      <c r="H145" s="73" t="inlineStr">
        <is>
          <t>Oscar Manzano Sanguineti</t>
        </is>
      </c>
      <c r="I145" s="73" t="inlineStr">
        <is>
          <t>Director de Recuperaciones de Unidades de la Armada</t>
        </is>
      </c>
      <c r="J145" s="73" t="n">
        <v>221</v>
      </c>
    </row>
    <row r="146">
      <c r="A146" s="73" t="inlineStr">
        <is>
          <t>D7</t>
        </is>
      </c>
      <c r="B146" s="73" t="n">
        <v>221</v>
      </c>
      <c r="C146" s="73" t="n">
        <v>221</v>
      </c>
      <c r="D146" s="73" t="inlineStr">
        <is>
          <t>OPA/MILITAR</t>
        </is>
      </c>
      <c r="E146" s="73" t="inlineStr">
        <is>
          <t>VIP</t>
        </is>
      </c>
      <c r="F146" s="73" t="inlineStr">
        <is>
          <t>SI</t>
        </is>
      </c>
      <c r="G146" s="73" t="inlineStr">
        <is>
          <t>Contraalmirante</t>
        </is>
      </c>
      <c r="H146" s="73" t="inlineStr">
        <is>
          <t>José Agustín Pájaro Márquez</t>
        </is>
      </c>
      <c r="I146" s="73" t="inlineStr">
        <is>
          <t>Director de Operaciones del Estado Mayor General de la Armada</t>
        </is>
      </c>
      <c r="J146" s="73" t="n">
        <v>222</v>
      </c>
    </row>
    <row r="147">
      <c r="A147" s="73" t="inlineStr">
        <is>
          <t>D39</t>
        </is>
      </c>
      <c r="B147" s="73" t="n">
        <v>222</v>
      </c>
      <c r="C147" s="73" t="n">
        <v>222</v>
      </c>
      <c r="D147" s="73" t="inlineStr">
        <is>
          <t>OPA/MILITAR</t>
        </is>
      </c>
      <c r="E147" s="73" t="inlineStr">
        <is>
          <t>VIP</t>
        </is>
      </c>
      <c r="F147" s="73" t="inlineStr">
        <is>
          <t>SI</t>
        </is>
      </c>
      <c r="G147" s="73" t="inlineStr">
        <is>
          <t>Contraalmirante</t>
        </is>
      </c>
      <c r="H147" s="73" t="inlineStr">
        <is>
          <t>Edgardo Acevedo Pérez</t>
        </is>
      </c>
      <c r="I147" s="73" t="inlineStr">
        <is>
          <t>*Comandante en Jefe de la Segunda Zona Naval</t>
        </is>
      </c>
      <c r="J147" s="73" t="n">
        <v>223</v>
      </c>
    </row>
    <row r="148">
      <c r="A148" s="73" t="inlineStr">
        <is>
          <t>D6</t>
        </is>
      </c>
      <c r="B148" s="73" t="n">
        <v>223</v>
      </c>
      <c r="C148" s="73" t="n">
        <v>223</v>
      </c>
      <c r="D148" s="73" t="inlineStr">
        <is>
          <t>OPA/MILITAR</t>
        </is>
      </c>
      <c r="E148" s="73" t="inlineStr">
        <is>
          <t>VIP</t>
        </is>
      </c>
      <c r="F148" s="73" t="inlineStr">
        <is>
          <t>SI</t>
        </is>
      </c>
      <c r="G148" s="73" t="inlineStr">
        <is>
          <t>Contraalmirante</t>
        </is>
      </c>
      <c r="H148" s="73" t="inlineStr">
        <is>
          <t>Federico Saelzer Concha</t>
        </is>
      </c>
      <c r="I148" s="73" t="inlineStr">
        <is>
          <t>*Comandante en Jefe de la Fuerza de Submarinos</t>
        </is>
      </c>
      <c r="J148" s="73" t="n">
        <v>224</v>
      </c>
    </row>
    <row r="149">
      <c r="A149" s="73" t="inlineStr">
        <is>
          <t>D40</t>
        </is>
      </c>
      <c r="B149" s="73" t="n">
        <v>224</v>
      </c>
      <c r="C149" s="73" t="n">
        <v>224</v>
      </c>
      <c r="D149" s="73" t="inlineStr">
        <is>
          <t>OPA/MILITAR</t>
        </is>
      </c>
      <c r="E149" s="73" t="inlineStr">
        <is>
          <t>VIP</t>
        </is>
      </c>
      <c r="F149" s="73" t="inlineStr">
        <is>
          <t>SI</t>
        </is>
      </c>
      <c r="G149" s="73" t="inlineStr">
        <is>
          <t>Señora</t>
        </is>
      </c>
      <c r="H149" s="73" t="inlineStr">
        <is>
          <t>Claudia Arrieta Figueroa</t>
        </is>
      </c>
      <c r="I149" s="73" t="inlineStr">
        <is>
          <t>Esposa Comandante en Jefe de la Fuerza de Submarinos</t>
        </is>
      </c>
      <c r="J149" s="73" t="n">
        <v>225</v>
      </c>
    </row>
    <row r="150">
      <c r="A150" s="73" t="inlineStr">
        <is>
          <t>D5</t>
        </is>
      </c>
      <c r="B150" s="73" t="n">
        <v>225</v>
      </c>
      <c r="C150" s="73" t="n">
        <v>225</v>
      </c>
      <c r="D150" s="73" t="inlineStr">
        <is>
          <t>OPA/MILITAR</t>
        </is>
      </c>
      <c r="E150" s="73" t="inlineStr">
        <is>
          <t>VIP</t>
        </is>
      </c>
      <c r="F150" s="73" t="inlineStr">
        <is>
          <t>SI</t>
        </is>
      </c>
      <c r="G150" s="73" t="inlineStr">
        <is>
          <t>Contraalmirante IM</t>
        </is>
      </c>
      <c r="H150" s="73" t="inlineStr">
        <is>
          <t>Daniel Opazo Riquelme</t>
        </is>
      </c>
      <c r="I150" s="73" t="inlineStr">
        <is>
          <t>*Comandante General del Cuerpo de Infantería de Marina</t>
        </is>
      </c>
      <c r="J150" s="73" t="n">
        <v>226</v>
      </c>
    </row>
    <row r="151">
      <c r="A151" s="73" t="inlineStr">
        <is>
          <t>D41</t>
        </is>
      </c>
      <c r="B151" s="73" t="n">
        <v>226</v>
      </c>
      <c r="C151" s="73" t="n">
        <v>226</v>
      </c>
      <c r="D151" s="73" t="inlineStr">
        <is>
          <t>OPA/MILITAR</t>
        </is>
      </c>
      <c r="E151" s="73" t="inlineStr">
        <is>
          <t>VIP</t>
        </is>
      </c>
      <c r="F151" s="73" t="inlineStr">
        <is>
          <t>SI</t>
        </is>
      </c>
      <c r="G151" s="73" t="inlineStr">
        <is>
          <t>Contraalmirante</t>
        </is>
      </c>
      <c r="H151" s="73" t="inlineStr">
        <is>
          <t>Alberto Guerrero García</t>
        </is>
      </c>
      <c r="I151" s="73" t="inlineStr">
        <is>
          <t>Director de Programas, Investigación y Desarrollo de la Armada</t>
        </is>
      </c>
      <c r="J151" s="73" t="n">
        <v>227</v>
      </c>
    </row>
    <row r="152">
      <c r="A152" s="73" t="inlineStr">
        <is>
          <t>D4</t>
        </is>
      </c>
      <c r="B152" s="73" t="n">
        <v>227</v>
      </c>
      <c r="C152" s="73" t="n">
        <v>227</v>
      </c>
      <c r="D152" s="73" t="inlineStr">
        <is>
          <t>OPA/MILITAR</t>
        </is>
      </c>
      <c r="E152" s="73" t="inlineStr">
        <is>
          <t>VIP</t>
        </is>
      </c>
      <c r="F152" s="73" t="inlineStr">
        <is>
          <t>SI</t>
        </is>
      </c>
      <c r="G152" s="73" t="inlineStr">
        <is>
          <t>Contraalmirante</t>
        </is>
      </c>
      <c r="H152" s="73" t="inlineStr">
        <is>
          <t>Claudio Muñoz Cabrera</t>
        </is>
      </c>
      <c r="I152" s="73" t="inlineStr">
        <is>
          <t>Contralor de la Armada</t>
        </is>
      </c>
      <c r="J152" s="73" t="n">
        <v>228</v>
      </c>
    </row>
    <row r="153">
      <c r="A153" s="73" t="inlineStr">
        <is>
          <t>D42</t>
        </is>
      </c>
      <c r="B153" s="73" t="n">
        <v>228</v>
      </c>
      <c r="C153" s="73" t="n">
        <v>228</v>
      </c>
      <c r="D153" s="73" t="inlineStr">
        <is>
          <t>OPA/MILITAR</t>
        </is>
      </c>
      <c r="E153" s="73" t="inlineStr">
        <is>
          <t>VIP</t>
        </is>
      </c>
      <c r="F153" s="73" t="inlineStr">
        <is>
          <t>SI</t>
        </is>
      </c>
      <c r="G153" s="73" t="inlineStr">
        <is>
          <t>Contraalmirante AB</t>
        </is>
      </c>
      <c r="H153" s="73" t="inlineStr">
        <is>
          <t>Marcel Fort Santander</t>
        </is>
      </c>
      <c r="I153" s="73" t="inlineStr">
        <is>
          <t>Director de finanzaas de la Armada.</t>
        </is>
      </c>
      <c r="J153" s="73" t="n">
        <v>229</v>
      </c>
    </row>
    <row r="154">
      <c r="A154" s="73" t="inlineStr">
        <is>
          <t>D3</t>
        </is>
      </c>
      <c r="B154" s="73" t="n">
        <v>229</v>
      </c>
      <c r="C154" s="73" t="n">
        <v>229</v>
      </c>
      <c r="D154" s="73" t="inlineStr">
        <is>
          <t>OPA/MILITAR</t>
        </is>
      </c>
      <c r="E154" s="73" t="inlineStr">
        <is>
          <t>VIP</t>
        </is>
      </c>
      <c r="F154" s="73" t="inlineStr">
        <is>
          <t>SI</t>
        </is>
      </c>
      <c r="G154" s="73" t="inlineStr">
        <is>
          <t>Contraalmirante</t>
        </is>
      </c>
      <c r="H154" s="73" t="inlineStr">
        <is>
          <t>Alejandro Torres Horton</t>
        </is>
      </c>
      <c r="I154" s="73" t="inlineStr">
        <is>
          <t>SUBMAYOR Consejo Superior ASMAR</t>
        </is>
      </c>
      <c r="J154" s="73" t="n">
        <v>230</v>
      </c>
    </row>
    <row r="155">
      <c r="A155" s="73" t="inlineStr">
        <is>
          <t>D43</t>
        </is>
      </c>
      <c r="B155" s="73" t="n">
        <v>230</v>
      </c>
      <c r="C155" s="73" t="n">
        <v>230</v>
      </c>
      <c r="D155" s="73" t="inlineStr">
        <is>
          <t>OPA/MILITAR</t>
        </is>
      </c>
      <c r="E155" s="73" t="inlineStr">
        <is>
          <t>VIP</t>
        </is>
      </c>
      <c r="F155" s="73" t="inlineStr">
        <is>
          <t>SI</t>
        </is>
      </c>
      <c r="G155" s="73" t="inlineStr">
        <is>
          <t>Contraalmirante</t>
        </is>
      </c>
      <c r="H155" s="73" t="inlineStr">
        <is>
          <t>J. Cristobal Mendez Tapia</t>
        </is>
      </c>
      <c r="I155" s="73" t="inlineStr">
        <is>
          <t>DIRISNAV Consejo Superior ASMAR</t>
        </is>
      </c>
      <c r="J155" s="73" t="n">
        <v>231</v>
      </c>
    </row>
    <row r="156">
      <c r="A156" s="73" t="inlineStr">
        <is>
          <t>D2</t>
        </is>
      </c>
      <c r="B156" s="73" t="n">
        <v>231</v>
      </c>
      <c r="C156" s="73" t="n">
        <v>231</v>
      </c>
      <c r="D156" s="73" t="inlineStr">
        <is>
          <t>OPA/MILITAR</t>
        </is>
      </c>
      <c r="E156" s="73" t="inlineStr">
        <is>
          <t>VIP</t>
        </is>
      </c>
      <c r="F156" s="73" t="inlineStr">
        <is>
          <t>SI</t>
        </is>
      </c>
      <c r="G156" s="73" t="inlineStr">
        <is>
          <t>Comodoro</t>
        </is>
      </c>
      <c r="H156" s="73" t="inlineStr">
        <is>
          <t>Rene Valenzuea Azócar</t>
        </is>
      </c>
      <c r="I156" s="73" t="inlineStr">
        <is>
          <t>Secretario General de la Armada</t>
        </is>
      </c>
      <c r="J156" s="73" t="n">
        <v>232</v>
      </c>
    </row>
    <row r="157">
      <c r="A157" s="73" t="inlineStr">
        <is>
          <t>D44</t>
        </is>
      </c>
      <c r="B157" s="73" t="n">
        <v>232</v>
      </c>
      <c r="C157" s="73" t="n">
        <v>232</v>
      </c>
      <c r="D157" s="73" t="inlineStr">
        <is>
          <t>OPA/MILITAR</t>
        </is>
      </c>
      <c r="E157" s="73" t="inlineStr">
        <is>
          <t>VIP</t>
        </is>
      </c>
      <c r="F157" s="73" t="inlineStr">
        <is>
          <t>SI</t>
        </is>
      </c>
      <c r="G157" s="73" t="inlineStr">
        <is>
          <t>Comodoro AB</t>
        </is>
      </c>
      <c r="H157" s="73" t="inlineStr">
        <is>
          <t>Jorge Vidal Berrocal</t>
        </is>
      </c>
      <c r="I157" s="73" t="inlineStr">
        <is>
          <t>DABA Consejo Superior ASMAR</t>
        </is>
      </c>
      <c r="J157" s="73" t="n">
        <v>233</v>
      </c>
    </row>
    <row r="158">
      <c r="A158" s="73" t="inlineStr">
        <is>
          <t>D1</t>
        </is>
      </c>
      <c r="B158" s="73" t="n">
        <v>235</v>
      </c>
      <c r="C158" s="73" t="n">
        <v>235</v>
      </c>
      <c r="D158" s="73" t="inlineStr">
        <is>
          <t>ACADÉMICOS</t>
        </is>
      </c>
      <c r="E158" s="73" t="inlineStr">
        <is>
          <t>VIP</t>
        </is>
      </c>
      <c r="F158" s="73" t="inlineStr">
        <is>
          <t>SI</t>
        </is>
      </c>
      <c r="G158" s="73" t="inlineStr">
        <is>
          <t>Señor</t>
        </is>
      </c>
      <c r="H158" s="73" t="inlineStr">
        <is>
          <t>Cristian Lara Valenzuela</t>
        </is>
      </c>
      <c r="I158" s="73" t="inlineStr">
        <is>
          <t>Director Universidad Técnica Federico Santa María Sede Concepción</t>
        </is>
      </c>
      <c r="J158" s="73" t="n">
        <v>236</v>
      </c>
    </row>
    <row r="159">
      <c r="A159" s="73" t="inlineStr">
        <is>
          <t>D45</t>
        </is>
      </c>
      <c r="B159" s="73" t="n">
        <v>237</v>
      </c>
      <c r="C159" s="73" t="n">
        <v>237</v>
      </c>
      <c r="D159" s="73" t="inlineStr">
        <is>
          <t>ACADÉMICOS</t>
        </is>
      </c>
      <c r="E159" s="73" t="inlineStr">
        <is>
          <t>VIP</t>
        </is>
      </c>
      <c r="F159" s="73" t="inlineStr">
        <is>
          <t>PENDIENTE</t>
        </is>
      </c>
      <c r="G159" s="73" t="inlineStr">
        <is>
          <t>Rector</t>
        </is>
      </c>
      <c r="H159" s="73" t="inlineStr">
        <is>
          <t>Thomas Klischies Nevermann</t>
        </is>
      </c>
      <c r="I159" s="73" t="inlineStr">
        <is>
          <t>Director DUOC UC Sede San Andrés de Concepción</t>
        </is>
      </c>
      <c r="J159" s="73" t="n">
        <v>238</v>
      </c>
    </row>
    <row r="160">
      <c r="A160" s="74" t="inlineStr">
        <is>
          <t>PENDIENTE POR ASIGNAR</t>
        </is>
      </c>
      <c r="B160" s="73" t="n">
        <v>238</v>
      </c>
      <c r="C160" s="73" t="n">
        <v>238</v>
      </c>
      <c r="D160" s="73" t="inlineStr">
        <is>
          <t>ACADÉMICOS</t>
        </is>
      </c>
      <c r="E160" s="73" t="inlineStr">
        <is>
          <t>VIP</t>
        </is>
      </c>
      <c r="F160" s="73" t="inlineStr">
        <is>
          <t>PENDIENTE</t>
        </is>
      </c>
      <c r="G160" s="73" t="inlineStr">
        <is>
          <t>Rector</t>
        </is>
      </c>
      <c r="H160" s="73" t="inlineStr">
        <is>
          <t>Egon Montecinos Montecinos</t>
        </is>
      </c>
      <c r="I160" s="73" t="inlineStr">
        <is>
          <t>Rector Universidad Austral</t>
        </is>
      </c>
      <c r="J160" s="73" t="n">
        <v>239</v>
      </c>
    </row>
    <row r="161">
      <c r="A161" s="74" t="inlineStr">
        <is>
          <t>PENDIENTE POR ASIGNAR</t>
        </is>
      </c>
      <c r="B161" s="73" t="n">
        <v>240</v>
      </c>
      <c r="C161" s="73" t="n">
        <v>240</v>
      </c>
      <c r="D161" s="73" t="inlineStr">
        <is>
          <t>ACADÉMICOS</t>
        </is>
      </c>
      <c r="E161" s="73" t="inlineStr">
        <is>
          <t>VIP</t>
        </is>
      </c>
      <c r="F161" s="73" t="inlineStr">
        <is>
          <t>SI</t>
        </is>
      </c>
      <c r="G161" s="73" t="inlineStr">
        <is>
          <t>Rector</t>
        </is>
      </c>
      <c r="H161" s="73" t="inlineStr">
        <is>
          <t>Jacqueline Sepúlveda Carreño</t>
        </is>
      </c>
      <c r="I161" s="73" t="inlineStr">
        <is>
          <t>Rector Universidad de Concepción</t>
        </is>
      </c>
      <c r="J161" s="73" t="n">
        <v>241</v>
      </c>
    </row>
    <row r="162">
      <c r="A162" s="74" t="inlineStr">
        <is>
          <t>PENDIENTE POR ASIGNAR</t>
        </is>
      </c>
      <c r="B162" s="73" t="n">
        <v>242</v>
      </c>
      <c r="C162" s="73" t="n">
        <v>242</v>
      </c>
      <c r="D162" s="73" t="inlineStr">
        <is>
          <t>ACADÉMICOS</t>
        </is>
      </c>
      <c r="E162" s="73" t="inlineStr">
        <is>
          <t>VIP</t>
        </is>
      </c>
      <c r="F162" s="73" t="inlineStr">
        <is>
          <t>PENDIENTE</t>
        </is>
      </c>
      <c r="G162" s="73" t="inlineStr">
        <is>
          <t>Rector</t>
        </is>
      </c>
      <c r="H162" s="73" t="inlineStr">
        <is>
          <t>Benito Umaña Hermosilla</t>
        </is>
      </c>
      <c r="I162" s="73" t="inlineStr">
        <is>
          <t>Rector Universidad del Bío-Bío</t>
        </is>
      </c>
      <c r="J162" s="73" t="n">
        <v>243</v>
      </c>
    </row>
    <row r="163">
      <c r="A163" s="74" t="inlineStr">
        <is>
          <t>PENDIENTE POR ASIGNAR</t>
        </is>
      </c>
      <c r="B163" s="73" t="n">
        <v>245</v>
      </c>
      <c r="C163" s="73" t="n">
        <v>245</v>
      </c>
      <c r="D163" s="73" t="inlineStr">
        <is>
          <t>ACADÉMICOS</t>
        </is>
      </c>
      <c r="E163" s="73" t="inlineStr">
        <is>
          <t>VIP</t>
        </is>
      </c>
      <c r="F163" s="73" t="inlineStr">
        <is>
          <t>PENDIENTE</t>
        </is>
      </c>
      <c r="G163" s="73" t="inlineStr">
        <is>
          <t>Rector</t>
        </is>
      </c>
      <c r="H163" s="73" t="inlineStr">
        <is>
          <t>Roger Sepulveda Carrasco</t>
        </is>
      </c>
      <c r="I163" s="73" t="inlineStr">
        <is>
          <t>Rector Universidad Santo Tomás</t>
        </is>
      </c>
      <c r="J163" s="73" t="n">
        <v>246</v>
      </c>
    </row>
    <row r="164">
      <c r="A164" s="74" t="inlineStr">
        <is>
          <t>PENDIENTE POR ASIGNAR</t>
        </is>
      </c>
      <c r="B164" s="73" t="n">
        <v>246</v>
      </c>
      <c r="C164" s="73" t="n">
        <v>246</v>
      </c>
      <c r="D164" s="73" t="inlineStr">
        <is>
          <t>ACADÉMICOS</t>
        </is>
      </c>
      <c r="E164" s="73" t="inlineStr">
        <is>
          <t>VIP</t>
        </is>
      </c>
      <c r="F164" s="73" t="inlineStr">
        <is>
          <t>PENDIENTE</t>
        </is>
      </c>
      <c r="G164" s="73" t="inlineStr">
        <is>
          <t>Rector</t>
        </is>
      </c>
      <c r="H164" s="73" t="inlineStr">
        <is>
          <t>Federico Valdés Lafontaine</t>
        </is>
      </c>
      <c r="I164" s="73" t="inlineStr">
        <is>
          <t>Rector U.D.D. Sede Concepción</t>
        </is>
      </c>
      <c r="J164" s="73" t="n">
        <v>247</v>
      </c>
    </row>
    <row r="165">
      <c r="A165" s="74" t="inlineStr">
        <is>
          <t>PENDIENTE POR ASIGNAR</t>
        </is>
      </c>
      <c r="B165" s="73" t="n">
        <v>249</v>
      </c>
      <c r="C165" s="73" t="n">
        <v>249</v>
      </c>
      <c r="D165" s="73" t="inlineStr">
        <is>
          <t>ACADÉMICOS</t>
        </is>
      </c>
      <c r="E165" s="73" t="inlineStr">
        <is>
          <t>VIP</t>
        </is>
      </c>
      <c r="F165" s="73" t="inlineStr">
        <is>
          <t>PENDIENTE</t>
        </is>
      </c>
      <c r="G165" s="73" t="inlineStr">
        <is>
          <t>Rector</t>
        </is>
      </c>
      <c r="H165" s="73" t="inlineStr">
        <is>
          <t>Cristhian Mellado Cid</t>
        </is>
      </c>
      <c r="I165" s="73" t="inlineStr">
        <is>
          <t>Rector Universidad Católica de la Santísima Concepción</t>
        </is>
      </c>
      <c r="J165" s="73" t="n">
        <v>250</v>
      </c>
    </row>
    <row r="166">
      <c r="A166" s="74" t="inlineStr">
        <is>
          <t>PENDIENTE POR ASIGNAR</t>
        </is>
      </c>
      <c r="B166" s="73" t="n">
        <v>250</v>
      </c>
      <c r="C166" s="73" t="n">
        <v>250</v>
      </c>
      <c r="D166" s="73" t="inlineStr">
        <is>
          <t>ACADÉMICOS</t>
        </is>
      </c>
      <c r="E166" s="73" t="inlineStr">
        <is>
          <t>VIP</t>
        </is>
      </c>
      <c r="F166" s="73" t="inlineStr">
        <is>
          <t>PENDIENTE</t>
        </is>
      </c>
      <c r="G166" s="73" t="inlineStr">
        <is>
          <t>Rector</t>
        </is>
      </c>
      <c r="H166" s="73" t="inlineStr">
        <is>
          <t>Claudio Concha Navalón</t>
        </is>
      </c>
      <c r="I166" s="73" t="inlineStr">
        <is>
          <t>Vicerrector Universidad San Sebastián</t>
        </is>
      </c>
      <c r="J166" s="73" t="n">
        <v>251</v>
      </c>
    </row>
    <row r="167">
      <c r="A167" s="74" t="inlineStr">
        <is>
          <t>PENDIENTE POR ASIGNAR</t>
        </is>
      </c>
      <c r="B167" s="73" t="n">
        <v>252</v>
      </c>
      <c r="C167" s="73" t="n">
        <v>252</v>
      </c>
      <c r="D167" s="73" t="inlineStr">
        <is>
          <t>ACADÉMICOS</t>
        </is>
      </c>
      <c r="E167" s="73" t="inlineStr">
        <is>
          <t>VIP</t>
        </is>
      </c>
      <c r="F167" s="73" t="inlineStr">
        <is>
          <t>PENDIENTE</t>
        </is>
      </c>
      <c r="G167" s="73" t="inlineStr">
        <is>
          <t>Rector</t>
        </is>
      </c>
      <c r="H167" s="73" t="inlineStr">
        <is>
          <t>Henry Monks Ruiz</t>
        </is>
      </c>
      <c r="I167" s="73" t="inlineStr">
        <is>
          <t>Vicerrector Inacap</t>
        </is>
      </c>
      <c r="J167" s="73" t="n">
        <v>253</v>
      </c>
    </row>
    <row r="168">
      <c r="A168" s="74" t="inlineStr">
        <is>
          <t>PENDIENTE POR ASIGNAR</t>
        </is>
      </c>
      <c r="B168" s="73" t="n">
        <v>253</v>
      </c>
      <c r="C168" s="73" t="n">
        <v>253</v>
      </c>
      <c r="D168" s="73" t="inlineStr">
        <is>
          <t>ACADÉMICOS</t>
        </is>
      </c>
      <c r="E168" s="73" t="inlineStr">
        <is>
          <t>VIP</t>
        </is>
      </c>
      <c r="F168" s="73" t="inlineStr">
        <is>
          <t>PENDIENTE</t>
        </is>
      </c>
      <c r="G168" s="73" t="inlineStr">
        <is>
          <t>Rector</t>
        </is>
      </c>
      <c r="H168" s="73" t="inlineStr">
        <is>
          <t>Carlos Gonzälez Correa</t>
        </is>
      </c>
      <c r="I168" s="73" t="inlineStr">
        <is>
          <t>Vicerrector Universidad Andrés Bello</t>
        </is>
      </c>
      <c r="J168" s="73" t="n">
        <v>254</v>
      </c>
    </row>
    <row r="169">
      <c r="A169" s="74" t="inlineStr">
        <is>
          <t>PENDIENTE POR ASIGNAR</t>
        </is>
      </c>
      <c r="B169" s="73" t="n">
        <v>255</v>
      </c>
      <c r="C169" s="73" t="n">
        <v>255</v>
      </c>
      <c r="D169" s="73" t="inlineStr">
        <is>
          <t>ACADÉMICOS</t>
        </is>
      </c>
      <c r="E169" s="73" t="inlineStr">
        <is>
          <t>VIP</t>
        </is>
      </c>
      <c r="F169" s="73" t="inlineStr">
        <is>
          <t>SI</t>
        </is>
      </c>
      <c r="G169" s="73" t="inlineStr">
        <is>
          <t>Señora</t>
        </is>
      </c>
      <c r="H169" s="73" t="inlineStr">
        <is>
          <t>Paz Hormazábal Poblete</t>
        </is>
      </c>
      <c r="I169" s="73" t="inlineStr">
        <is>
          <t>Vicerrectora Universidad de Las Américas sede Concepción - Vicepresidenta CIDERE Biobio</t>
        </is>
      </c>
      <c r="J169" s="73" t="n">
        <v>256</v>
      </c>
    </row>
    <row r="170">
      <c r="A170" s="74" t="inlineStr">
        <is>
          <t>PENDIENTE POR ASIGNAR</t>
        </is>
      </c>
      <c r="B170" s="73" t="n">
        <v>259</v>
      </c>
      <c r="C170" s="73" t="n">
        <v>259</v>
      </c>
      <c r="D170" s="73" t="inlineStr">
        <is>
          <t>MADRINA</t>
        </is>
      </c>
      <c r="E170" s="73" t="inlineStr">
        <is>
          <t>VIP</t>
        </is>
      </c>
      <c r="F170" s="73" t="inlineStr">
        <is>
          <t>PENDIENTE</t>
        </is>
      </c>
      <c r="G170" s="73" t="inlineStr">
        <is>
          <t>Presidente</t>
        </is>
      </c>
      <c r="H170" s="73" t="inlineStr">
        <is>
          <t>Holger Paulmann</t>
        </is>
      </c>
      <c r="I170" s="73" t="inlineStr">
        <is>
          <t>Presidente ICARE</t>
        </is>
      </c>
      <c r="J170" s="73" t="n">
        <v>260</v>
      </c>
    </row>
    <row r="171">
      <c r="A171" s="74" t="inlineStr">
        <is>
          <t>PENDIENTE POR ASIGNAR</t>
        </is>
      </c>
      <c r="B171" s="73" t="n">
        <v>260</v>
      </c>
      <c r="C171" s="73" t="n">
        <v>260</v>
      </c>
      <c r="D171" s="73" t="inlineStr">
        <is>
          <t>MADRINA</t>
        </is>
      </c>
      <c r="E171" s="73" t="inlineStr">
        <is>
          <t>VIP</t>
        </is>
      </c>
      <c r="F171" s="73" t="inlineStr">
        <is>
          <t>PENDIENTE</t>
        </is>
      </c>
      <c r="G171" s="73" t="inlineStr"/>
      <c r="H171" s="73" t="inlineStr">
        <is>
          <t>Mónica Álvarez P.</t>
        </is>
      </c>
      <c r="I171" s="73" t="inlineStr">
        <is>
          <t>Vicepresidenta ICARE</t>
        </is>
      </c>
      <c r="J171" s="73" t="n">
        <v>261</v>
      </c>
    </row>
    <row r="172">
      <c r="A172" s="74" t="inlineStr">
        <is>
          <t>PENDIENTE POR ASIGNAR</t>
        </is>
      </c>
      <c r="B172" s="73" t="n">
        <v>261</v>
      </c>
      <c r="C172" s="73" t="n">
        <v>261</v>
      </c>
      <c r="D172" s="73" t="inlineStr">
        <is>
          <t>MADRINA</t>
        </is>
      </c>
      <c r="E172" s="73" t="inlineStr">
        <is>
          <t>VIP</t>
        </is>
      </c>
      <c r="F172" s="73" t="inlineStr">
        <is>
          <t>PENDIENTE</t>
        </is>
      </c>
      <c r="G172" s="73" t="inlineStr">
        <is>
          <t>Rector</t>
        </is>
      </c>
      <c r="H172" s="73" t="inlineStr">
        <is>
          <t>Renzo Corona S.</t>
        </is>
      </c>
      <c r="I172" s="73" t="inlineStr">
        <is>
          <t>Director Tesorero ICARE</t>
        </is>
      </c>
      <c r="J172" s="73" t="n">
        <v>262</v>
      </c>
    </row>
    <row r="173">
      <c r="A173" s="74" t="inlineStr">
        <is>
          <t>PENDIENTE POR ASIGNAR</t>
        </is>
      </c>
      <c r="B173" s="73" t="n">
        <v>287</v>
      </c>
      <c r="C173" s="73" t="n">
        <v>287</v>
      </c>
      <c r="D173" s="73" t="inlineStr">
        <is>
          <t>INVITADOS DGSA</t>
        </is>
      </c>
      <c r="E173" s="73" t="inlineStr">
        <is>
          <t>VIP</t>
        </is>
      </c>
      <c r="F173" s="73" t="inlineStr">
        <is>
          <t>PENDIENTE</t>
        </is>
      </c>
      <c r="G173" s="73" t="inlineStr">
        <is>
          <t>Rector</t>
        </is>
      </c>
      <c r="H173" s="73" t="inlineStr">
        <is>
          <t>Joaquin Dagá Kunze</t>
        </is>
      </c>
      <c r="I173" s="73" t="inlineStr">
        <is>
          <t>Director General de Obras Públicas</t>
        </is>
      </c>
      <c r="J173" s="73" t="n">
        <v>288</v>
      </c>
    </row>
    <row r="174">
      <c r="A174" s="74" t="inlineStr">
        <is>
          <t>PENDIENTE POR ASIGNAR</t>
        </is>
      </c>
      <c r="B174" s="73" t="n">
        <v>292</v>
      </c>
      <c r="C174" s="73" t="n">
        <v>292</v>
      </c>
      <c r="D174" s="73" t="inlineStr">
        <is>
          <t>INVITADOS DGSA</t>
        </is>
      </c>
      <c r="E174" s="73" t="inlineStr">
        <is>
          <t>VIP</t>
        </is>
      </c>
      <c r="F174" s="73" t="inlineStr">
        <is>
          <t>PENDIENTE</t>
        </is>
      </c>
      <c r="G174" s="73" t="inlineStr">
        <is>
          <t>Capitán de Fragata</t>
        </is>
      </c>
      <c r="H174" s="73" t="inlineStr">
        <is>
          <t>Nelson Morais</t>
        </is>
      </c>
      <c r="I174" s="73" t="inlineStr">
        <is>
          <t>MFG PoN Program Office representative Armada de Portugal</t>
        </is>
      </c>
      <c r="J174" s="73" t="n">
        <v>293</v>
      </c>
    </row>
    <row r="175">
      <c r="A175" s="74" t="inlineStr">
        <is>
          <t>PENDIENTE POR ASIGNAR</t>
        </is>
      </c>
      <c r="B175" s="73" t="n">
        <v>299</v>
      </c>
      <c r="C175" s="73" t="n">
        <v>299</v>
      </c>
      <c r="D175" s="73" t="inlineStr">
        <is>
          <t>INVITADOS DGSA</t>
        </is>
      </c>
      <c r="E175" s="73" t="inlineStr">
        <is>
          <t>VIP</t>
        </is>
      </c>
      <c r="F175" s="73" t="inlineStr">
        <is>
          <t>SI</t>
        </is>
      </c>
      <c r="G175" s="73" t="inlineStr"/>
      <c r="H175" s="73" t="inlineStr">
        <is>
          <t>David Gonzalez Lorenzo</t>
        </is>
      </c>
      <c r="I175" s="73" t="inlineStr">
        <is>
          <t>Gerente General Puerto Huachipato</t>
        </is>
      </c>
      <c r="J175" s="73" t="n">
        <v>300</v>
      </c>
    </row>
    <row r="176">
      <c r="A176" s="74" t="inlineStr">
        <is>
          <t>PENDIENTE POR ASIGNAR</t>
        </is>
      </c>
      <c r="B176" s="73" t="n">
        <v>303</v>
      </c>
      <c r="C176" s="73" t="n">
        <v>303</v>
      </c>
      <c r="D176" s="73" t="inlineStr">
        <is>
          <t>CIVILES</t>
        </is>
      </c>
      <c r="E176" s="73" t="inlineStr">
        <is>
          <t>VIP</t>
        </is>
      </c>
      <c r="F176" s="73" t="inlineStr">
        <is>
          <t>SI</t>
        </is>
      </c>
      <c r="G176" s="73" t="inlineStr">
        <is>
          <t>Señor</t>
        </is>
      </c>
      <c r="H176" s="73" t="inlineStr">
        <is>
          <t>Gonzalo Tampier Brockhaus</t>
        </is>
      </c>
      <c r="I176" s="73" t="inlineStr">
        <is>
          <t>Director de Desarrrollo e Innovación Universidad Austral - Comité CORFO</t>
        </is>
      </c>
      <c r="J176" s="73" t="n">
        <v>304</v>
      </c>
    </row>
    <row r="177">
      <c r="A177" s="74" t="inlineStr">
        <is>
          <t>PENDIENTE POR ASIGNAR</t>
        </is>
      </c>
      <c r="B177" s="73" t="n">
        <v>316</v>
      </c>
      <c r="C177" s="73" t="n">
        <v>316</v>
      </c>
      <c r="D177" s="73" t="inlineStr">
        <is>
          <t>MILITARES</t>
        </is>
      </c>
      <c r="E177" s="73" t="inlineStr">
        <is>
          <t>VIP</t>
        </is>
      </c>
      <c r="F177" s="73" t="inlineStr">
        <is>
          <t>SI</t>
        </is>
      </c>
      <c r="G177" s="73" t="inlineStr">
        <is>
          <t>Capitán de Navío</t>
        </is>
      </c>
      <c r="H177" s="73" t="inlineStr">
        <is>
          <t>Alessandro Pulleghini Flores</t>
        </is>
      </c>
      <c r="I177" s="73" t="inlineStr">
        <is>
          <t>Edecán SEPRE</t>
        </is>
      </c>
      <c r="J177" s="73" t="n">
        <v>317</v>
      </c>
    </row>
    <row r="178">
      <c r="A178" s="74" t="inlineStr">
        <is>
          <t>PENDIENTE POR ASIGNAR</t>
        </is>
      </c>
      <c r="B178" s="73" t="n">
        <v>317</v>
      </c>
      <c r="C178" s="73" t="n">
        <v>317</v>
      </c>
      <c r="D178" s="73" t="inlineStr">
        <is>
          <t>MILITARES</t>
        </is>
      </c>
      <c r="E178" s="73" t="inlineStr">
        <is>
          <t>VIP</t>
        </is>
      </c>
      <c r="F178" s="73" t="inlineStr">
        <is>
          <t>SI</t>
        </is>
      </c>
      <c r="G178" s="73" t="inlineStr">
        <is>
          <t>Capitán de Fragata</t>
        </is>
      </c>
      <c r="H178" s="73" t="inlineStr">
        <is>
          <t>Pablo Berg Aldoney</t>
        </is>
      </c>
      <c r="I178" s="73" t="inlineStr">
        <is>
          <t>AYUDORALM</t>
        </is>
      </c>
      <c r="J178" s="73" t="n">
        <v>318</v>
      </c>
    </row>
    <row r="179">
      <c r="A179" s="74" t="inlineStr">
        <is>
          <t>PENDIENTE POR ASIGNAR</t>
        </is>
      </c>
      <c r="B179" s="73" t="n">
        <v>318</v>
      </c>
      <c r="C179" s="73" t="n">
        <v>318</v>
      </c>
      <c r="D179" s="73" t="inlineStr">
        <is>
          <t>MILITARES</t>
        </is>
      </c>
      <c r="E179" s="73" t="inlineStr">
        <is>
          <t>VIP</t>
        </is>
      </c>
      <c r="F179" s="73" t="inlineStr">
        <is>
          <t>SI</t>
        </is>
      </c>
      <c r="G179" s="73" t="inlineStr">
        <is>
          <t>Capitán de NavÍo IM</t>
        </is>
      </c>
      <c r="H179" s="73" t="inlineStr">
        <is>
          <t>César Negrete Cristi</t>
        </is>
      </c>
      <c r="I179" s="73" t="inlineStr">
        <is>
          <t>Oficial Enlace Armada de las SSFFAA</t>
        </is>
      </c>
      <c r="J179" s="73" t="n">
        <v>319</v>
      </c>
    </row>
    <row r="180">
      <c r="A180" s="74" t="inlineStr">
        <is>
          <t>PENDIENTE POR ASIGNAR</t>
        </is>
      </c>
      <c r="B180" s="73" t="n">
        <v>319</v>
      </c>
      <c r="C180" s="73" t="n">
        <v>319</v>
      </c>
      <c r="D180" s="73" t="inlineStr">
        <is>
          <t>MILITARES</t>
        </is>
      </c>
      <c r="E180" s="73" t="inlineStr">
        <is>
          <t>VIP</t>
        </is>
      </c>
      <c r="F180" s="73" t="inlineStr">
        <is>
          <t>SI</t>
        </is>
      </c>
      <c r="G180" s="73" t="inlineStr">
        <is>
          <t>Capitán de Navío</t>
        </is>
      </c>
      <c r="H180" s="73" t="inlineStr">
        <is>
          <t>Christian Marambio Taylor</t>
        </is>
      </c>
      <c r="I180" s="73" t="inlineStr">
        <is>
          <t>Edecan Presidente del Senado</t>
        </is>
      </c>
      <c r="J180" s="73" t="n">
        <v>320</v>
      </c>
    </row>
    <row r="181">
      <c r="A181" s="74" t="inlineStr">
        <is>
          <t>PENDIENTE POR ASIGNAR</t>
        </is>
      </c>
      <c r="B181" s="73" t="n">
        <v>320</v>
      </c>
      <c r="C181" s="73" t="n">
        <v>320</v>
      </c>
      <c r="D181" s="73" t="inlineStr">
        <is>
          <t>MILITARES</t>
        </is>
      </c>
      <c r="E181" s="73" t="inlineStr">
        <is>
          <t>VIP</t>
        </is>
      </c>
      <c r="F181" s="73" t="inlineStr">
        <is>
          <t>SI</t>
        </is>
      </c>
      <c r="G181" s="73" t="inlineStr">
        <is>
          <t>Capitán de Fragata</t>
        </is>
      </c>
      <c r="H181" s="73" t="inlineStr">
        <is>
          <t>Joaquín Opazo Rojas</t>
        </is>
      </c>
      <c r="I181" s="73" t="inlineStr">
        <is>
          <t>Ayudor MINDEF</t>
        </is>
      </c>
      <c r="J181" s="73" t="n">
        <v>321</v>
      </c>
    </row>
    <row r="182">
      <c r="A182" s="74" t="inlineStr">
        <is>
          <t>PENDIENTE POR ASIGNAR</t>
        </is>
      </c>
      <c r="B182" s="73" t="n">
        <v>321</v>
      </c>
      <c r="C182" s="73" t="n">
        <v>321</v>
      </c>
      <c r="D182" s="73" t="inlineStr">
        <is>
          <t>MILITARES</t>
        </is>
      </c>
      <c r="E182" s="73" t="inlineStr">
        <is>
          <t>VIP</t>
        </is>
      </c>
      <c r="F182" s="73" t="inlineStr">
        <is>
          <t>SI</t>
        </is>
      </c>
      <c r="G182" s="73" t="inlineStr">
        <is>
          <t>Capitán de Fragata</t>
        </is>
      </c>
      <c r="H182" s="73" t="inlineStr">
        <is>
          <t>Luis González Otero</t>
        </is>
      </c>
      <c r="I182" s="73" t="inlineStr">
        <is>
          <t>Ayudor VA peruano</t>
        </is>
      </c>
      <c r="J182" s="73" t="n">
        <v>322</v>
      </c>
    </row>
    <row r="183">
      <c r="A183" s="74" t="inlineStr">
        <is>
          <t>PENDIENTE POR ASIGNAR</t>
        </is>
      </c>
      <c r="B183" s="73" t="n">
        <v>343</v>
      </c>
      <c r="C183" s="73" t="n">
        <v>343</v>
      </c>
      <c r="D183" s="73" t="inlineStr">
        <is>
          <t>MILITARES</t>
        </is>
      </c>
      <c r="E183" s="73" t="inlineStr">
        <is>
          <t>VIP</t>
        </is>
      </c>
      <c r="F183" s="73" t="inlineStr">
        <is>
          <t>PENDIENTE</t>
        </is>
      </c>
      <c r="G183" s="73" t="inlineStr">
        <is>
          <t>Contraalmirante</t>
        </is>
      </c>
      <c r="H183" s="73" t="inlineStr">
        <is>
          <t>Victor Pasquel Meléndez</t>
        </is>
      </c>
      <c r="I183" s="73" t="inlineStr">
        <is>
          <t>Agregado Naval de México</t>
        </is>
      </c>
      <c r="J183" s="73" t="n">
        <v>344</v>
      </c>
    </row>
    <row r="184">
      <c r="A184" s="74" t="inlineStr">
        <is>
          <t>PENDIENTE POR ASIGNAR</t>
        </is>
      </c>
      <c r="B184" s="73" t="n">
        <v>398</v>
      </c>
      <c r="C184" s="73" t="n">
        <v>398</v>
      </c>
      <c r="D184" s="73" t="inlineStr">
        <is>
          <t xml:space="preserve">INVITADOS ASMAR </t>
        </is>
      </c>
      <c r="E184" s="73" t="inlineStr">
        <is>
          <t>VIP</t>
        </is>
      </c>
      <c r="F184" s="73" t="inlineStr">
        <is>
          <t>SI</t>
        </is>
      </c>
      <c r="G184" s="73" t="inlineStr">
        <is>
          <t>Señora</t>
        </is>
      </c>
      <c r="H184" s="73" t="inlineStr">
        <is>
          <t>Karen Krakman</t>
        </is>
      </c>
      <c r="I184" s="73" t="inlineStr">
        <is>
          <t>Consul Países Bajos Concepción</t>
        </is>
      </c>
      <c r="J184" s="73" t="n">
        <v>399</v>
      </c>
    </row>
    <row r="185">
      <c r="A185" s="74" t="inlineStr">
        <is>
          <t>PENDIENTE POR ASIGNAR</t>
        </is>
      </c>
      <c r="B185" s="73" t="n">
        <v>399</v>
      </c>
      <c r="C185" s="73" t="n">
        <v>399</v>
      </c>
      <c r="D185" s="73" t="inlineStr">
        <is>
          <t xml:space="preserve">INVITADOS ASMAR </t>
        </is>
      </c>
      <c r="E185" s="73" t="inlineStr">
        <is>
          <t>VIP</t>
        </is>
      </c>
      <c r="F185" s="73" t="inlineStr">
        <is>
          <t>PENDIENTE</t>
        </is>
      </c>
      <c r="G185" s="73" t="inlineStr">
        <is>
          <t>Presidente</t>
        </is>
      </c>
      <c r="H185" s="73" t="inlineStr">
        <is>
          <t>Alvaro Fisher</t>
        </is>
      </c>
      <c r="I185" s="73" t="inlineStr">
        <is>
          <t>Presidente del Consejo Nacional de Innovación para el Desarrollo (CNID)</t>
        </is>
      </c>
      <c r="J185" s="73" t="n">
        <v>400</v>
      </c>
    </row>
    <row r="186">
      <c r="A186" s="74" t="inlineStr">
        <is>
          <t>PENDIENTE POR ASIGNAR</t>
        </is>
      </c>
      <c r="B186" s="73" t="n">
        <v>400</v>
      </c>
      <c r="C186" s="73" t="n">
        <v>400</v>
      </c>
      <c r="D186" s="73" t="inlineStr">
        <is>
          <t xml:space="preserve">INVITADOS ASMAR </t>
        </is>
      </c>
      <c r="E186" s="73" t="inlineStr">
        <is>
          <t>VIP</t>
        </is>
      </c>
      <c r="F186" s="73" t="inlineStr">
        <is>
          <t>SI</t>
        </is>
      </c>
      <c r="G186" s="73" t="inlineStr"/>
      <c r="H186" s="73" t="inlineStr">
        <is>
          <t>Marcelo Fuster Roa</t>
        </is>
      </c>
      <c r="I186" s="73" t="inlineStr">
        <is>
          <t>Gerente General Corporativo ASIMET A.G. - Comité CORFO</t>
        </is>
      </c>
      <c r="J186" s="73" t="n">
        <v>401</v>
      </c>
    </row>
    <row r="187">
      <c r="A187" s="74" t="inlineStr">
        <is>
          <t>PENDIENTE POR ASIGNAR</t>
        </is>
      </c>
      <c r="B187" s="73" t="n">
        <v>401</v>
      </c>
      <c r="C187" s="73" t="n">
        <v>401</v>
      </c>
      <c r="D187" s="73" t="inlineStr">
        <is>
          <t xml:space="preserve">INVITADOS ASMAR </t>
        </is>
      </c>
      <c r="E187" s="73" t="inlineStr">
        <is>
          <t>VIP</t>
        </is>
      </c>
      <c r="F187" s="73" t="inlineStr">
        <is>
          <t>SI</t>
        </is>
      </c>
      <c r="G187" s="73" t="inlineStr">
        <is>
          <t>Presidente</t>
        </is>
      </c>
      <c r="H187" s="73" t="inlineStr">
        <is>
          <t>Fernando García</t>
        </is>
      </c>
      <c r="I187" s="73" t="inlineStr">
        <is>
          <t>Presidente ASIMET A.G.</t>
        </is>
      </c>
      <c r="J187" s="73" t="n">
        <v>402</v>
      </c>
    </row>
    <row r="188">
      <c r="A188" s="74" t="inlineStr">
        <is>
          <t>PENDIENTE POR ASIGNAR</t>
        </is>
      </c>
      <c r="B188" s="73" t="n">
        <v>416</v>
      </c>
      <c r="C188" s="73" t="n">
        <v>416</v>
      </c>
      <c r="D188" s="73" t="inlineStr">
        <is>
          <t xml:space="preserve">INVITADOS ASMAR </t>
        </is>
      </c>
      <c r="E188" s="73" t="inlineStr">
        <is>
          <t>VIP</t>
        </is>
      </c>
      <c r="F188" s="73" t="inlineStr">
        <is>
          <t>PENDIENTE</t>
        </is>
      </c>
      <c r="G188" s="73" t="inlineStr">
        <is>
          <t>BANCOS</t>
        </is>
      </c>
      <c r="H188" s="73" t="inlineStr">
        <is>
          <t>Bernardo Matte Larraín</t>
        </is>
      </c>
      <c r="I188" s="73" t="inlineStr">
        <is>
          <t>Vicepresidente Banco BICE</t>
        </is>
      </c>
      <c r="J188" s="73" t="n">
        <v>417</v>
      </c>
    </row>
    <row r="189">
      <c r="A189" s="74" t="inlineStr">
        <is>
          <t>PENDIENTE POR ASIGNAR</t>
        </is>
      </c>
      <c r="B189" s="73" t="n">
        <v>429</v>
      </c>
      <c r="C189" s="73" t="n">
        <v>429</v>
      </c>
      <c r="D189" s="73" t="inlineStr">
        <is>
          <t xml:space="preserve">INVITADOS ASMAR </t>
        </is>
      </c>
      <c r="E189" s="73" t="inlineStr">
        <is>
          <t>VIP</t>
        </is>
      </c>
      <c r="F189" s="73" t="inlineStr">
        <is>
          <t>PENDIENTE</t>
        </is>
      </c>
      <c r="G189" s="73" t="inlineStr">
        <is>
          <t>SEGUROS</t>
        </is>
      </c>
      <c r="H189" s="73" t="inlineStr">
        <is>
          <t>Peter Foley</t>
        </is>
      </c>
      <c r="I189" s="73" t="inlineStr">
        <is>
          <t>Gerente General Lockton Seguros</t>
        </is>
      </c>
      <c r="J189" s="73" t="n">
        <v>430</v>
      </c>
    </row>
    <row r="190">
      <c r="A190" s="74" t="inlineStr">
        <is>
          <t>PENDIENTE POR ASIGNAR</t>
        </is>
      </c>
      <c r="B190" s="73" t="n">
        <v>431</v>
      </c>
      <c r="C190" s="73" t="n">
        <v>431</v>
      </c>
      <c r="D190" s="73" t="inlineStr">
        <is>
          <t xml:space="preserve">INVITADOS ASMAR </t>
        </is>
      </c>
      <c r="E190" s="73" t="inlineStr">
        <is>
          <t>VIP</t>
        </is>
      </c>
      <c r="F190" s="73" t="inlineStr">
        <is>
          <t>SI</t>
        </is>
      </c>
      <c r="G190" s="73" t="inlineStr">
        <is>
          <t>SEGUROS</t>
        </is>
      </c>
      <c r="H190" s="73" t="inlineStr">
        <is>
          <t>Patricio Martínez Fernández</t>
        </is>
      </c>
      <c r="I190" s="73" t="inlineStr">
        <is>
          <t>Gerente General Mutual de Seguros de Chile</t>
        </is>
      </c>
      <c r="J190" s="73" t="n">
        <v>432</v>
      </c>
    </row>
    <row r="191">
      <c r="A191" s="74" t="inlineStr">
        <is>
          <t>PENDIENTE POR ASIGNAR</t>
        </is>
      </c>
      <c r="B191" s="73" t="n">
        <v>435</v>
      </c>
      <c r="C191" s="73" t="n">
        <v>435</v>
      </c>
      <c r="D191" s="73" t="inlineStr">
        <is>
          <t xml:space="preserve">INVITADOS ASMAR </t>
        </is>
      </c>
      <c r="E191" s="73" t="inlineStr">
        <is>
          <t>VIP</t>
        </is>
      </c>
      <c r="F191" s="73" t="inlineStr">
        <is>
          <t>PENDIENTE</t>
        </is>
      </c>
      <c r="G191" s="73" t="inlineStr"/>
      <c r="H191" s="73" t="inlineStr">
        <is>
          <t>Manuel Bagnara</t>
        </is>
      </c>
      <c r="I191" s="73" t="inlineStr">
        <is>
          <t>Gerente General en ARMASUR A.G. - Comité CORFO</t>
        </is>
      </c>
      <c r="J191" s="73" t="n">
        <v>436</v>
      </c>
    </row>
    <row r="192">
      <c r="A192" s="74" t="inlineStr">
        <is>
          <t>PENDIENTE POR ASIGNAR</t>
        </is>
      </c>
      <c r="B192" s="73" t="n">
        <v>443</v>
      </c>
      <c r="C192" s="73" t="n">
        <v>443</v>
      </c>
      <c r="D192" s="73" t="inlineStr">
        <is>
          <t xml:space="preserve">INVITADOS ASMAR </t>
        </is>
      </c>
      <c r="E192" s="73" t="inlineStr">
        <is>
          <t>VIP</t>
        </is>
      </c>
      <c r="F192" s="73" t="inlineStr">
        <is>
          <t>PENDIENTE</t>
        </is>
      </c>
      <c r="G192" s="73" t="inlineStr">
        <is>
          <t>Rector</t>
        </is>
      </c>
      <c r="H192" s="73" t="inlineStr">
        <is>
          <t>Jorge Sabag Villalobos</t>
        </is>
      </c>
      <c r="I192" s="73" t="inlineStr">
        <is>
          <t>Presidente Directorio EFE Sur</t>
        </is>
      </c>
      <c r="J192" s="73" t="n">
        <v>444</v>
      </c>
    </row>
    <row r="193">
      <c r="A193" s="74" t="inlineStr">
        <is>
          <t>PENDIENTE POR ASIGNAR</t>
        </is>
      </c>
      <c r="B193" s="73" t="n">
        <v>448</v>
      </c>
      <c r="C193" s="73" t="n">
        <v>448</v>
      </c>
      <c r="D193" s="73" t="inlineStr">
        <is>
          <t xml:space="preserve">INVITADOS ASMAR </t>
        </is>
      </c>
      <c r="E193" s="73" t="inlineStr">
        <is>
          <t>VIP</t>
        </is>
      </c>
      <c r="F193" s="73" t="inlineStr">
        <is>
          <t>SI</t>
        </is>
      </c>
      <c r="G193" s="73" t="inlineStr">
        <is>
          <t>Señora</t>
        </is>
      </c>
      <c r="H193" s="73" t="inlineStr">
        <is>
          <t>Milka Gavilán Ortiz</t>
        </is>
      </c>
      <c r="I193" s="73" t="inlineStr">
        <is>
          <t>Comité CORFO - Presidenta Sindicato ASMAR</t>
        </is>
      </c>
      <c r="J193" s="73" t="n">
        <v>449</v>
      </c>
    </row>
    <row r="194">
      <c r="A194" s="74" t="inlineStr">
        <is>
          <t>PENDIENTE POR ASIGNAR</t>
        </is>
      </c>
      <c r="B194" s="73" t="n">
        <v>459</v>
      </c>
      <c r="C194" s="73" t="n">
        <v>459</v>
      </c>
      <c r="D194" s="73" t="inlineStr">
        <is>
          <t xml:space="preserve">INVITADOS ASMAR </t>
        </is>
      </c>
      <c r="E194" s="73" t="inlineStr">
        <is>
          <t>VIP</t>
        </is>
      </c>
      <c r="F194" s="73" t="inlineStr">
        <is>
          <t>SI</t>
        </is>
      </c>
      <c r="G194" s="73" t="inlineStr"/>
      <c r="H194" s="73" t="inlineStr">
        <is>
          <t>Rodrigo Silva</t>
        </is>
      </c>
      <c r="I194" s="73" t="inlineStr">
        <is>
          <t>Gerente General COOPEUCH</t>
        </is>
      </c>
      <c r="J194" s="73" t="n">
        <v>460</v>
      </c>
    </row>
    <row r="195">
      <c r="A195" s="74" t="inlineStr">
        <is>
          <t>PENDIENTE POR ASIGNAR</t>
        </is>
      </c>
      <c r="B195" s="73" t="n">
        <v>467</v>
      </c>
      <c r="C195" s="73" t="n">
        <v>467</v>
      </c>
      <c r="D195" s="73" t="inlineStr">
        <is>
          <t xml:space="preserve">INVITADOS ASMAR </t>
        </is>
      </c>
      <c r="E195" s="73" t="inlineStr">
        <is>
          <t>VIP</t>
        </is>
      </c>
      <c r="F195" s="73" t="inlineStr">
        <is>
          <t>PENDIENTE</t>
        </is>
      </c>
      <c r="G195" s="73" t="inlineStr"/>
      <c r="H195" s="73" t="inlineStr">
        <is>
          <t>Tomás Zavala Mujica</t>
        </is>
      </c>
      <c r="I195" s="73" t="inlineStr">
        <is>
          <t>Gerente General Caja Los Andes</t>
        </is>
      </c>
      <c r="J195" s="73" t="n">
        <v>468</v>
      </c>
    </row>
    <row r="196">
      <c r="A196" s="74" t="inlineStr">
        <is>
          <t>PENDIENTE POR ASIGNAR</t>
        </is>
      </c>
      <c r="B196" s="73" t="n">
        <v>471</v>
      </c>
      <c r="C196" s="73" t="n">
        <v>471</v>
      </c>
      <c r="D196" s="73" t="inlineStr">
        <is>
          <t xml:space="preserve">INVITADOS ASMAR </t>
        </is>
      </c>
      <c r="E196" s="73" t="inlineStr">
        <is>
          <t>VIP</t>
        </is>
      </c>
      <c r="F196" s="73" t="inlineStr">
        <is>
          <t>SI</t>
        </is>
      </c>
      <c r="G196" s="73" t="inlineStr">
        <is>
          <t>Señor</t>
        </is>
      </c>
      <c r="H196" s="73" t="inlineStr">
        <is>
          <t>Carlos Cardoen Cornejo</t>
        </is>
      </c>
      <c r="I196" s="73" t="inlineStr">
        <is>
          <t>Invitado Especial Director ASMAR</t>
        </is>
      </c>
      <c r="J196" s="73" t="n">
        <v>472</v>
      </c>
    </row>
    <row r="197">
      <c r="A197" s="74" t="inlineStr">
        <is>
          <t>PENDIENTE POR ASIGNAR</t>
        </is>
      </c>
      <c r="B197" s="73" t="n">
        <v>472</v>
      </c>
      <c r="C197" s="73" t="n">
        <v>472</v>
      </c>
      <c r="D197" s="73" t="inlineStr">
        <is>
          <t xml:space="preserve">INVITADOS ASMAR </t>
        </is>
      </c>
      <c r="E197" s="73" t="inlineStr">
        <is>
          <t>VIP</t>
        </is>
      </c>
      <c r="F197" s="73" t="inlineStr">
        <is>
          <t>SI</t>
        </is>
      </c>
      <c r="G197" s="73" t="inlineStr">
        <is>
          <t>Señor</t>
        </is>
      </c>
      <c r="H197" s="73" t="inlineStr">
        <is>
          <t>Rodrigo Cardoen Aylwin</t>
        </is>
      </c>
      <c r="I197" s="73" t="inlineStr">
        <is>
          <t>Invitado Especial Director ASMAR</t>
        </is>
      </c>
      <c r="J197" s="73" t="n">
        <v>473</v>
      </c>
    </row>
    <row r="198">
      <c r="A198" s="74" t="inlineStr">
        <is>
          <t>PENDIENTE POR ASIGNAR</t>
        </is>
      </c>
      <c r="B198" s="73" t="n">
        <v>486</v>
      </c>
      <c r="C198" s="73" t="n">
        <v>486</v>
      </c>
      <c r="D198" s="73" t="inlineStr">
        <is>
          <t xml:space="preserve">INVITADOS ASMAR </t>
        </is>
      </c>
      <c r="E198" s="73" t="inlineStr">
        <is>
          <t>VIP</t>
        </is>
      </c>
      <c r="F198" s="73" t="inlineStr">
        <is>
          <t>SI</t>
        </is>
      </c>
      <c r="G198" s="73" t="inlineStr"/>
      <c r="H198" s="73" t="inlineStr">
        <is>
          <t>Cristian Vergara</t>
        </is>
      </c>
      <c r="I198" s="73" t="inlineStr">
        <is>
          <t>Gerente General ESSBIO</t>
        </is>
      </c>
      <c r="J198" s="73" t="n">
        <v>487</v>
      </c>
    </row>
    <row r="199">
      <c r="A199" s="74" t="inlineStr">
        <is>
          <t>PENDIENTE POR ASIGNAR</t>
        </is>
      </c>
      <c r="B199" s="73" t="n">
        <v>487</v>
      </c>
      <c r="C199" s="73" t="n">
        <v>487</v>
      </c>
      <c r="D199" s="73" t="inlineStr">
        <is>
          <t xml:space="preserve">INVITADOS ASMAR </t>
        </is>
      </c>
      <c r="E199" s="73" t="inlineStr">
        <is>
          <t>VIP</t>
        </is>
      </c>
      <c r="F199" s="73" t="inlineStr">
        <is>
          <t>PENDIENTE</t>
        </is>
      </c>
      <c r="G199" s="73" t="inlineStr"/>
      <c r="H199" s="73" t="inlineStr">
        <is>
          <t>Peter Schmohl</t>
        </is>
      </c>
      <c r="I199" s="73" t="inlineStr">
        <is>
          <t>Gerente Zonal ESSBIO</t>
        </is>
      </c>
      <c r="J199" s="73" t="n">
        <v>488</v>
      </c>
    </row>
    <row r="200">
      <c r="A200" s="74" t="inlineStr">
        <is>
          <t>PENDIENTE POR ASIGNAR</t>
        </is>
      </c>
      <c r="B200" s="73" t="n">
        <v>488</v>
      </c>
      <c r="C200" s="73" t="n">
        <v>488</v>
      </c>
      <c r="D200" s="73" t="inlineStr">
        <is>
          <t xml:space="preserve">INVITADOS ASMAR </t>
        </is>
      </c>
      <c r="E200" s="73" t="inlineStr">
        <is>
          <t>VIP</t>
        </is>
      </c>
      <c r="F200" s="73" t="inlineStr">
        <is>
          <t>PENDIENTE</t>
        </is>
      </c>
      <c r="G200" s="73" t="inlineStr"/>
      <c r="H200" s="73" t="inlineStr">
        <is>
          <t>David Fernández</t>
        </is>
      </c>
      <c r="I200" s="73" t="inlineStr">
        <is>
          <t>Gerente General CIDERE</t>
        </is>
      </c>
      <c r="J200" s="73" t="n">
        <v>489</v>
      </c>
    </row>
    <row r="201">
      <c r="A201" s="74" t="inlineStr">
        <is>
          <t>PENDIENTE POR ASIGNAR</t>
        </is>
      </c>
      <c r="B201" s="73" t="n">
        <v>489</v>
      </c>
      <c r="C201" s="73" t="n">
        <v>489</v>
      </c>
      <c r="D201" s="73" t="inlineStr">
        <is>
          <t xml:space="preserve">INVITADOS ASMAR </t>
        </is>
      </c>
      <c r="E201" s="73" t="inlineStr">
        <is>
          <t>VIP</t>
        </is>
      </c>
      <c r="F201" s="73" t="inlineStr">
        <is>
          <t>SI</t>
        </is>
      </c>
      <c r="G201" s="73" t="inlineStr">
        <is>
          <t>Señor</t>
        </is>
      </c>
      <c r="H201" s="73" t="inlineStr">
        <is>
          <t>Nelson Donoso</t>
        </is>
      </c>
      <c r="I201" s="73" t="inlineStr">
        <is>
          <t>Presidente IRADE</t>
        </is>
      </c>
      <c r="J201" s="73" t="n">
        <v>490</v>
      </c>
    </row>
    <row r="202">
      <c r="A202" s="74" t="inlineStr">
        <is>
          <t>PENDIENTE POR ASIGNAR</t>
        </is>
      </c>
      <c r="B202" s="73" t="n">
        <v>490</v>
      </c>
      <c r="C202" s="73" t="n">
        <v>490</v>
      </c>
      <c r="D202" s="73" t="inlineStr">
        <is>
          <t xml:space="preserve">INVITADOS ASMAR </t>
        </is>
      </c>
      <c r="E202" s="73" t="inlineStr">
        <is>
          <t>VIP</t>
        </is>
      </c>
      <c r="F202" s="73" t="inlineStr">
        <is>
          <t>SI</t>
        </is>
      </c>
      <c r="G202" s="73" t="inlineStr">
        <is>
          <t>Señora</t>
        </is>
      </c>
      <c r="H202" s="73" t="inlineStr">
        <is>
          <t>Bernardita Roa Astete</t>
        </is>
      </c>
      <c r="I202" s="73" t="inlineStr">
        <is>
          <t>Gerente General IRADE</t>
        </is>
      </c>
      <c r="J202" s="73" t="n">
        <v>491</v>
      </c>
    </row>
    <row r="203">
      <c r="A203" s="74" t="inlineStr">
        <is>
          <t>PENDIENTE POR ASIGNAR</t>
        </is>
      </c>
      <c r="B203" s="73" t="n">
        <v>507</v>
      </c>
      <c r="C203" s="73" t="n">
        <v>507</v>
      </c>
      <c r="D203" s="73" t="inlineStr">
        <is>
          <t xml:space="preserve">INVITADOS ASMAR </t>
        </is>
      </c>
      <c r="E203" s="73" t="inlineStr">
        <is>
          <t>VIP</t>
        </is>
      </c>
      <c r="F203" s="73" t="inlineStr">
        <is>
          <t>SI</t>
        </is>
      </c>
      <c r="G203" s="73" t="inlineStr">
        <is>
          <t>Señor</t>
        </is>
      </c>
      <c r="H203" s="73" t="inlineStr">
        <is>
          <t>Francisco Sotomayor</t>
        </is>
      </c>
      <c r="I203" s="73" t="inlineStr">
        <is>
          <t>CEO GL Events Chile</t>
        </is>
      </c>
      <c r="J203" s="73" t="n">
        <v>508</v>
      </c>
    </row>
    <row r="204">
      <c r="A204" s="74" t="inlineStr">
        <is>
          <t>PENDIENTE POR ASIGNAR</t>
        </is>
      </c>
      <c r="B204" s="73" t="n">
        <v>519</v>
      </c>
      <c r="C204" s="73" t="n">
        <v>519</v>
      </c>
      <c r="D204" s="73" t="inlineStr">
        <is>
          <t>PROVEEDORES</t>
        </is>
      </c>
      <c r="E204" s="73" t="inlineStr">
        <is>
          <t>VIP</t>
        </is>
      </c>
      <c r="F204" s="73" t="inlineStr">
        <is>
          <t>PENDIENTE</t>
        </is>
      </c>
      <c r="G204" s="73" t="inlineStr">
        <is>
          <t>Rector</t>
        </is>
      </c>
      <c r="H204" s="73" t="inlineStr">
        <is>
          <t>Hans Kossmann</t>
        </is>
      </c>
      <c r="I204" s="73" t="inlineStr">
        <is>
          <t>Presidente Directorio ASENAV</t>
        </is>
      </c>
      <c r="J204" s="73" t="n">
        <v>520</v>
      </c>
    </row>
    <row r="205">
      <c r="A205" s="74" t="inlineStr">
        <is>
          <t>PENDIENTE POR ASIGNAR</t>
        </is>
      </c>
      <c r="B205" s="73" t="n">
        <v>520</v>
      </c>
      <c r="C205" s="73" t="n">
        <v>520</v>
      </c>
      <c r="D205" s="73" t="inlineStr">
        <is>
          <t>PROVEEDORES</t>
        </is>
      </c>
      <c r="E205" s="73" t="inlineStr">
        <is>
          <t>VIP</t>
        </is>
      </c>
      <c r="F205" s="73" t="inlineStr">
        <is>
          <t>SI</t>
        </is>
      </c>
      <c r="G205" s="73" t="inlineStr"/>
      <c r="H205" s="73" t="inlineStr">
        <is>
          <t>Fernando Rodríguez</t>
        </is>
      </c>
      <c r="I205" s="73" t="inlineStr">
        <is>
          <t>Gerente General ASENAV</t>
        </is>
      </c>
      <c r="J205" s="73" t="n">
        <v>521</v>
      </c>
    </row>
    <row r="206">
      <c r="A206" s="74" t="inlineStr">
        <is>
          <t>PENDIENTE POR ASIGNAR</t>
        </is>
      </c>
      <c r="B206" s="73" t="n">
        <v>524</v>
      </c>
      <c r="C206" s="73" t="n">
        <v>524</v>
      </c>
      <c r="D206" s="73" t="inlineStr">
        <is>
          <t>PROVEEDORES</t>
        </is>
      </c>
      <c r="E206" s="73" t="inlineStr">
        <is>
          <t>VIP</t>
        </is>
      </c>
      <c r="F206" s="73" t="inlineStr">
        <is>
          <t>SI</t>
        </is>
      </c>
      <c r="G206" s="73" t="inlineStr">
        <is>
          <t>Capitán de Navío (R)</t>
        </is>
      </c>
      <c r="H206" s="73" t="inlineStr">
        <is>
          <t>Francisco Hederra Pinto</t>
        </is>
      </c>
      <c r="I206" s="73" t="inlineStr">
        <is>
          <t>Gerente General SISDEF</t>
        </is>
      </c>
      <c r="J206" s="73" t="n">
        <v>525</v>
      </c>
    </row>
    <row r="207">
      <c r="A207" s="74" t="inlineStr">
        <is>
          <t>PENDIENTE POR ASIGNAR</t>
        </is>
      </c>
      <c r="B207" s="73" t="n">
        <v>532</v>
      </c>
      <c r="C207" s="73" t="n">
        <v>532</v>
      </c>
      <c r="D207" s="73" t="inlineStr">
        <is>
          <t>PROVEEDORES</t>
        </is>
      </c>
      <c r="E207" s="73" t="inlineStr">
        <is>
          <t>VIP</t>
        </is>
      </c>
      <c r="F207" s="73" t="inlineStr">
        <is>
          <t>SI</t>
        </is>
      </c>
      <c r="G207" s="73" t="inlineStr">
        <is>
          <t>Señor</t>
        </is>
      </c>
      <c r="H207" s="73" t="inlineStr">
        <is>
          <t>Jorge Mutschler Castillo</t>
        </is>
      </c>
      <c r="I207" s="73" t="inlineStr">
        <is>
          <t>Gerente General Sociedad Comercial Equipos Industriales S.A. INDUELECTRO</t>
        </is>
      </c>
      <c r="J207" s="73" t="n">
        <v>533</v>
      </c>
    </row>
    <row r="208">
      <c r="A208" s="74" t="inlineStr">
        <is>
          <t>PENDIENTE POR ASIGNAR</t>
        </is>
      </c>
      <c r="B208" s="73" t="n">
        <v>533</v>
      </c>
      <c r="C208" s="73" t="n">
        <v>533</v>
      </c>
      <c r="D208" s="73" t="inlineStr">
        <is>
          <t>PROVEEDORES</t>
        </is>
      </c>
      <c r="E208" s="73" t="inlineStr">
        <is>
          <t>VIP</t>
        </is>
      </c>
      <c r="F208" s="73" t="inlineStr">
        <is>
          <t>SI</t>
        </is>
      </c>
      <c r="G208" s="73" t="inlineStr"/>
      <c r="H208" s="73" t="inlineStr">
        <is>
          <t>Roberta Mutschler</t>
        </is>
      </c>
      <c r="I208" s="73" t="inlineStr">
        <is>
          <t>Subgerente General Sociedad Comercial Equipos Industriales S.A. INDUELECTRO</t>
        </is>
      </c>
      <c r="J208" s="73" t="n">
        <v>534</v>
      </c>
    </row>
    <row r="209">
      <c r="A209" s="74" t="inlineStr">
        <is>
          <t>PENDIENTE POR ASIGNAR</t>
        </is>
      </c>
      <c r="B209" s="73" t="n">
        <v>535</v>
      </c>
      <c r="C209" s="73" t="n">
        <v>535</v>
      </c>
      <c r="D209" s="73" t="inlineStr">
        <is>
          <t>PROVEEDORES</t>
        </is>
      </c>
      <c r="E209" s="73" t="inlineStr">
        <is>
          <t>VIP</t>
        </is>
      </c>
      <c r="F209" s="73" t="inlineStr">
        <is>
          <t>SI</t>
        </is>
      </c>
      <c r="G209" s="73" t="inlineStr"/>
      <c r="H209" s="73" t="inlineStr">
        <is>
          <t>José Luis Fauré Cañas</t>
        </is>
      </c>
      <c r="I209" s="73" t="inlineStr">
        <is>
          <t>Gerente General CODELPA S.A.</t>
        </is>
      </c>
      <c r="J209" s="73" t="n">
        <v>536</v>
      </c>
    </row>
    <row r="210">
      <c r="A210" s="74" t="inlineStr">
        <is>
          <t>PENDIENTE POR ASIGNAR</t>
        </is>
      </c>
      <c r="B210" s="73" t="n">
        <v>536</v>
      </c>
      <c r="C210" s="73" t="n">
        <v>536</v>
      </c>
      <c r="D210" s="73" t="inlineStr">
        <is>
          <t>PROVEEDORES</t>
        </is>
      </c>
      <c r="E210" s="73" t="inlineStr">
        <is>
          <t>VIP</t>
        </is>
      </c>
      <c r="F210" s="73" t="inlineStr">
        <is>
          <t>SI</t>
        </is>
      </c>
      <c r="G210" s="73" t="inlineStr"/>
      <c r="H210" s="73" t="inlineStr">
        <is>
          <t>Pedro Iturriaga González</t>
        </is>
      </c>
      <c r="I210" s="73" t="inlineStr">
        <is>
          <t>Gerente General PROINGAS S.A.</t>
        </is>
      </c>
      <c r="J210" s="73" t="n">
        <v>537</v>
      </c>
    </row>
    <row r="211">
      <c r="A211" s="74" t="inlineStr">
        <is>
          <t>PENDIENTE POR ASIGNAR</t>
        </is>
      </c>
      <c r="B211" s="73" t="n">
        <v>538</v>
      </c>
      <c r="C211" s="73" t="n">
        <v>538</v>
      </c>
      <c r="D211" s="73" t="inlineStr">
        <is>
          <t>PROVEEDORES</t>
        </is>
      </c>
      <c r="E211" s="73" t="inlineStr">
        <is>
          <t>VIP</t>
        </is>
      </c>
      <c r="F211" s="73" t="inlineStr">
        <is>
          <t>SI</t>
        </is>
      </c>
      <c r="G211" s="73" t="inlineStr">
        <is>
          <t>Rector</t>
        </is>
      </c>
      <c r="H211" s="73" t="inlineStr">
        <is>
          <t>Roberto Rodriguez</t>
        </is>
      </c>
      <c r="I211" s="73" t="inlineStr">
        <is>
          <t>Director General IBERCISA DECK Machinery S.A.</t>
        </is>
      </c>
      <c r="J211" s="73" t="n">
        <v>539</v>
      </c>
    </row>
    <row r="212">
      <c r="A212" s="74" t="inlineStr">
        <is>
          <t>PENDIENTE POR ASIGNAR</t>
        </is>
      </c>
      <c r="B212" s="73" t="n">
        <v>540</v>
      </c>
      <c r="C212" s="73" t="n">
        <v>540</v>
      </c>
      <c r="D212" s="73" t="inlineStr">
        <is>
          <t>PROVEEDORES</t>
        </is>
      </c>
      <c r="E212" s="73" t="inlineStr">
        <is>
          <t>VIP</t>
        </is>
      </c>
      <c r="F212" s="73" t="inlineStr">
        <is>
          <t>SI</t>
        </is>
      </c>
      <c r="G212" s="73" t="inlineStr">
        <is>
          <t>Capitán de Navío (R)</t>
        </is>
      </c>
      <c r="H212" s="73" t="inlineStr">
        <is>
          <t>Sidney Chellew Daydi</t>
        </is>
      </c>
      <c r="I212" s="73" t="inlineStr">
        <is>
          <t>Gerente General SOCIBER</t>
        </is>
      </c>
      <c r="J212" s="73" t="n">
        <v>541</v>
      </c>
    </row>
    <row r="213">
      <c r="A213" s="74" t="inlineStr">
        <is>
          <t>PENDIENTE POR ASIGNAR</t>
        </is>
      </c>
      <c r="B213" s="73" t="n">
        <v>543</v>
      </c>
      <c r="C213" s="73" t="n">
        <v>543</v>
      </c>
      <c r="D213" s="73" t="inlineStr">
        <is>
          <t>PROVEEDORES</t>
        </is>
      </c>
      <c r="E213" s="73" t="inlineStr">
        <is>
          <t>VIP</t>
        </is>
      </c>
      <c r="F213" s="73" t="inlineStr">
        <is>
          <t>SI</t>
        </is>
      </c>
      <c r="G213" s="73" t="inlineStr"/>
      <c r="H213" s="73" t="inlineStr">
        <is>
          <t>Gise Van Mourik</t>
        </is>
      </c>
      <c r="I213" s="73" t="inlineStr">
        <is>
          <t>Gerente Ventas, Wärtsilä Marine</t>
        </is>
      </c>
      <c r="J213" s="73" t="n">
        <v>544</v>
      </c>
    </row>
    <row r="214">
      <c r="A214" s="74" t="inlineStr">
        <is>
          <t>PENDIENTE POR ASIGNAR</t>
        </is>
      </c>
      <c r="B214" s="73" t="n">
        <v>548</v>
      </c>
      <c r="C214" s="73" t="n">
        <v>548</v>
      </c>
      <c r="D214" s="73" t="inlineStr">
        <is>
          <t>PROVEEDORES</t>
        </is>
      </c>
      <c r="E214" s="73" t="inlineStr">
        <is>
          <t>VIP</t>
        </is>
      </c>
      <c r="F214" s="73" t="inlineStr">
        <is>
          <t>PENDIENTE</t>
        </is>
      </c>
      <c r="G214" s="73" t="inlineStr"/>
      <c r="H214" s="73" t="inlineStr">
        <is>
          <t>Iván Almendra</t>
        </is>
      </c>
      <c r="I214" s="73" t="inlineStr">
        <is>
          <t>Gerente Zona Sur B. Bosch</t>
        </is>
      </c>
      <c r="J214" s="73" t="n">
        <v>549</v>
      </c>
    </row>
    <row r="215">
      <c r="A215" s="74" t="inlineStr">
        <is>
          <t>PENDIENTE POR ASIGNAR</t>
        </is>
      </c>
      <c r="B215" s="73" t="n">
        <v>549</v>
      </c>
      <c r="C215" s="73" t="n">
        <v>549</v>
      </c>
      <c r="D215" s="73" t="inlineStr">
        <is>
          <t>PROVEEDORES</t>
        </is>
      </c>
      <c r="E215" s="73" t="inlineStr">
        <is>
          <t>VIP</t>
        </is>
      </c>
      <c r="F215" s="73" t="inlineStr">
        <is>
          <t>PENDIENTE</t>
        </is>
      </c>
      <c r="G215" s="73" t="inlineStr">
        <is>
          <t>Presidente</t>
        </is>
      </c>
      <c r="H215" s="73" t="inlineStr">
        <is>
          <t>Javier Gamundi Fernández</t>
        </is>
      </c>
      <c r="I215" s="73" t="inlineStr">
        <is>
          <t>Presidente FRIZONIA</t>
        </is>
      </c>
      <c r="J215" s="73" t="n">
        <v>550</v>
      </c>
    </row>
    <row r="216">
      <c r="A216" s="74" t="inlineStr">
        <is>
          <t>PENDIENTE POR ASIGNAR</t>
        </is>
      </c>
      <c r="B216" s="73" t="n">
        <v>550</v>
      </c>
      <c r="C216" s="73" t="n">
        <v>550</v>
      </c>
      <c r="D216" s="73" t="inlineStr">
        <is>
          <t>PROVEEDORES</t>
        </is>
      </c>
      <c r="E216" s="73" t="inlineStr">
        <is>
          <t>VIP</t>
        </is>
      </c>
      <c r="F216" s="73" t="inlineStr">
        <is>
          <t>SI</t>
        </is>
      </c>
      <c r="G216" s="73" t="inlineStr"/>
      <c r="H216" s="73" t="inlineStr">
        <is>
          <t>Carlos González</t>
        </is>
      </c>
      <c r="I216" s="73" t="inlineStr">
        <is>
          <t>CEO  FRIZONIA Regrigeración, climatización .S.L.</t>
        </is>
      </c>
      <c r="J216" s="73" t="n">
        <v>551</v>
      </c>
    </row>
    <row r="217">
      <c r="A217" s="74" t="inlineStr">
        <is>
          <t>PENDIENTE POR ASIGNAR</t>
        </is>
      </c>
      <c r="B217" s="73" t="n">
        <v>551</v>
      </c>
      <c r="C217" s="73" t="n">
        <v>551</v>
      </c>
      <c r="D217" s="73" t="inlineStr">
        <is>
          <t>PROVEEDORES</t>
        </is>
      </c>
      <c r="E217" s="73" t="inlineStr">
        <is>
          <t>VIP</t>
        </is>
      </c>
      <c r="F217" s="73" t="inlineStr">
        <is>
          <t>SI</t>
        </is>
      </c>
      <c r="G217" s="73" t="inlineStr">
        <is>
          <t>Presidente</t>
        </is>
      </c>
      <c r="H217" s="73" t="inlineStr">
        <is>
          <t>Patricio Fernández Goberna</t>
        </is>
      </c>
      <c r="I217" s="73" t="inlineStr">
        <is>
          <t>Presidente Industrias Ferri S.A.</t>
        </is>
      </c>
      <c r="J217" s="73" t="n">
        <v>552</v>
      </c>
    </row>
    <row r="218">
      <c r="A218" s="74" t="inlineStr">
        <is>
          <t>PENDIENTE POR ASIGNAR</t>
        </is>
      </c>
      <c r="B218" s="73" t="n">
        <v>555</v>
      </c>
      <c r="C218" s="73" t="n">
        <v>555</v>
      </c>
      <c r="D218" s="73" t="inlineStr">
        <is>
          <t>PROVEEDORES</t>
        </is>
      </c>
      <c r="E218" s="73" t="inlineStr">
        <is>
          <t>VIP</t>
        </is>
      </c>
      <c r="F218" s="73" t="inlineStr">
        <is>
          <t>PENDIENTE</t>
        </is>
      </c>
      <c r="G218" s="73" t="inlineStr"/>
      <c r="H218" s="73" t="inlineStr">
        <is>
          <t>Daniel Sánchez de Pablo</t>
        </is>
      </c>
      <c r="I218" s="73" t="inlineStr">
        <is>
          <t>Executive Vicepresident  SP Consultores y Servicios</t>
        </is>
      </c>
      <c r="J218" s="73" t="n">
        <v>556</v>
      </c>
    </row>
    <row r="219">
      <c r="A219" s="74" t="inlineStr">
        <is>
          <t>PENDIENTE POR ASIGNAR</t>
        </is>
      </c>
      <c r="B219" s="73" t="n">
        <v>556</v>
      </c>
      <c r="C219" s="73" t="n">
        <v>556</v>
      </c>
      <c r="D219" s="73" t="inlineStr">
        <is>
          <t>PROVEEDORES</t>
        </is>
      </c>
      <c r="E219" s="73" t="inlineStr">
        <is>
          <t>VIP</t>
        </is>
      </c>
      <c r="F219" s="73" t="inlineStr">
        <is>
          <t>PENDIENTE</t>
        </is>
      </c>
      <c r="G219" s="73" t="inlineStr"/>
      <c r="H219" s="73" t="inlineStr">
        <is>
          <t>Antonio José Llago Hermida</t>
        </is>
      </c>
      <c r="I219" s="73" t="inlineStr">
        <is>
          <t>CEO GABADI</t>
        </is>
      </c>
      <c r="J219" s="73" t="n">
        <v>557</v>
      </c>
    </row>
    <row r="220">
      <c r="A220" s="74" t="inlineStr">
        <is>
          <t>PENDIENTE POR ASIGNAR</t>
        </is>
      </c>
      <c r="B220" s="73" t="n">
        <v>557</v>
      </c>
      <c r="C220" s="73" t="n">
        <v>557</v>
      </c>
      <c r="D220" s="73" t="inlineStr">
        <is>
          <t>PROVEEDORES</t>
        </is>
      </c>
      <c r="E220" s="73" t="inlineStr">
        <is>
          <t>VIP</t>
        </is>
      </c>
      <c r="F220" s="73" t="inlineStr">
        <is>
          <t>SI</t>
        </is>
      </c>
      <c r="G220" s="73" t="inlineStr"/>
      <c r="H220" s="73" t="inlineStr">
        <is>
          <t>Pablo Guerrero Salgado</t>
        </is>
      </c>
      <c r="I220" s="73" t="inlineStr">
        <is>
          <t>COO GABADI</t>
        </is>
      </c>
      <c r="J220" s="73" t="n">
        <v>558</v>
      </c>
    </row>
    <row r="221">
      <c r="A221" s="74" t="inlineStr">
        <is>
          <t>PENDIENTE POR ASIGNAR</t>
        </is>
      </c>
      <c r="B221" s="73" t="n">
        <v>558</v>
      </c>
      <c r="C221" s="73" t="n">
        <v>558</v>
      </c>
      <c r="D221" s="73" t="inlineStr">
        <is>
          <t>PROVEEDORES</t>
        </is>
      </c>
      <c r="E221" s="73" t="inlineStr">
        <is>
          <t>VIP</t>
        </is>
      </c>
      <c r="F221" s="73" t="inlineStr">
        <is>
          <t>PENDIENTE</t>
        </is>
      </c>
      <c r="G221" s="73" t="inlineStr"/>
      <c r="H221" s="73" t="inlineStr">
        <is>
          <t>Atle David Monsen</t>
        </is>
      </c>
      <c r="I221" s="73" t="inlineStr">
        <is>
          <t>Sales and marketing KONGSBERG MARITIME AS</t>
        </is>
      </c>
      <c r="J221" s="73" t="n">
        <v>559</v>
      </c>
    </row>
    <row r="222">
      <c r="A222" s="74" t="inlineStr">
        <is>
          <t>PENDIENTE POR ASIGNAR</t>
        </is>
      </c>
      <c r="B222" s="73" t="n">
        <v>559</v>
      </c>
      <c r="C222" s="73" t="n">
        <v>559</v>
      </c>
      <c r="D222" s="73" t="inlineStr">
        <is>
          <t>PROVEEDORES</t>
        </is>
      </c>
      <c r="E222" s="73" t="inlineStr">
        <is>
          <t>VIP</t>
        </is>
      </c>
      <c r="F222" s="73" t="inlineStr">
        <is>
          <t>PENDIENTE</t>
        </is>
      </c>
      <c r="G222" s="73" t="inlineStr"/>
      <c r="H222" s="73" t="inlineStr">
        <is>
          <t>Ivan Danchev Ivanov</t>
        </is>
      </c>
      <c r="I222" s="73" t="inlineStr">
        <is>
          <t>Project Manager KONGSBERG MARITIME AS</t>
        </is>
      </c>
      <c r="J222" s="73" t="n">
        <v>560</v>
      </c>
    </row>
    <row r="223">
      <c r="A223" s="74" t="inlineStr">
        <is>
          <t>PENDIENTE POR ASIGNAR</t>
        </is>
      </c>
      <c r="B223" s="73" t="n">
        <v>560</v>
      </c>
      <c r="C223" s="73" t="n">
        <v>560</v>
      </c>
      <c r="D223" s="73" t="inlineStr">
        <is>
          <t>PROVEEDORES</t>
        </is>
      </c>
      <c r="E223" s="73" t="inlineStr">
        <is>
          <t>VIP</t>
        </is>
      </c>
      <c r="F223" s="73" t="inlineStr">
        <is>
          <t>PENDIENTE</t>
        </is>
      </c>
      <c r="G223" s="73" t="inlineStr"/>
      <c r="H223" s="73" t="inlineStr">
        <is>
          <t>Benedetto Catanzato</t>
        </is>
      </c>
      <c r="I223" s="73" t="inlineStr">
        <is>
          <t>CEO MELCAL SpA</t>
        </is>
      </c>
      <c r="J223" s="73" t="n">
        <v>561</v>
      </c>
    </row>
    <row r="224">
      <c r="A224" s="74" t="inlineStr">
        <is>
          <t>PENDIENTE POR ASIGNAR</t>
        </is>
      </c>
      <c r="B224" s="73" t="n">
        <v>561</v>
      </c>
      <c r="C224" s="73" t="n">
        <v>561</v>
      </c>
      <c r="D224" s="73" t="inlineStr">
        <is>
          <t>PROVEEDORES</t>
        </is>
      </c>
      <c r="E224" s="73" t="inlineStr">
        <is>
          <t>VIP</t>
        </is>
      </c>
      <c r="F224" s="73" t="inlineStr">
        <is>
          <t>PENDIENTE</t>
        </is>
      </c>
      <c r="G224" s="73" t="inlineStr"/>
      <c r="H224" s="73" t="inlineStr">
        <is>
          <t>Daniele Apolo</t>
        </is>
      </c>
      <c r="I224" s="73" t="inlineStr">
        <is>
          <t>Project Manager MELCAL SpA</t>
        </is>
      </c>
      <c r="J224" s="73" t="n">
        <v>562</v>
      </c>
    </row>
    <row r="225">
      <c r="A225" s="74" t="inlineStr">
        <is>
          <t>PENDIENTE POR ASIGNAR</t>
        </is>
      </c>
      <c r="B225" s="73" t="n">
        <v>562</v>
      </c>
      <c r="C225" s="73" t="n">
        <v>562</v>
      </c>
      <c r="D225" s="73" t="inlineStr">
        <is>
          <t>PROVEEDORES</t>
        </is>
      </c>
      <c r="E225" s="73" t="inlineStr">
        <is>
          <t>VIP</t>
        </is>
      </c>
      <c r="F225" s="73" t="inlineStr">
        <is>
          <t>PENDIENTE</t>
        </is>
      </c>
      <c r="G225" s="73" t="inlineStr"/>
      <c r="H225" s="73" t="inlineStr">
        <is>
          <t>Björn Ullbro</t>
        </is>
      </c>
      <c r="I225" s="73" t="inlineStr">
        <is>
          <t>CEO de EVAC Group</t>
        </is>
      </c>
      <c r="J225" s="73" t="n">
        <v>563</v>
      </c>
    </row>
    <row r="226">
      <c r="A226" s="74" t="inlineStr">
        <is>
          <t>PENDIENTE POR ASIGNAR</t>
        </is>
      </c>
      <c r="B226" s="73" t="n">
        <v>563</v>
      </c>
      <c r="C226" s="73" t="n">
        <v>563</v>
      </c>
      <c r="D226" s="73" t="inlineStr">
        <is>
          <t>PROVEEDORES</t>
        </is>
      </c>
      <c r="E226" s="73" t="inlineStr">
        <is>
          <t>VIP</t>
        </is>
      </c>
      <c r="F226" s="73" t="inlineStr">
        <is>
          <t>PENDIENTE</t>
        </is>
      </c>
      <c r="G226" s="73" t="inlineStr"/>
      <c r="H226" s="73" t="inlineStr">
        <is>
          <t>Li Chen</t>
        </is>
      </c>
      <c r="I226" s="73" t="inlineStr">
        <is>
          <t>Project Manager de EVAC Group</t>
        </is>
      </c>
      <c r="J226" s="73" t="n">
        <v>564</v>
      </c>
    </row>
    <row r="227">
      <c r="A227" s="74" t="inlineStr">
        <is>
          <t>PENDIENTE POR ASIGNAR</t>
        </is>
      </c>
      <c r="B227" s="73" t="n">
        <v>564</v>
      </c>
      <c r="C227" s="73" t="n">
        <v>564</v>
      </c>
      <c r="D227" s="73" t="inlineStr">
        <is>
          <t>PROVEEDORES</t>
        </is>
      </c>
      <c r="E227" s="73" t="inlineStr">
        <is>
          <t>VIP</t>
        </is>
      </c>
      <c r="F227" s="73" t="inlineStr">
        <is>
          <t>PENDIENTE</t>
        </is>
      </c>
      <c r="G227" s="73" t="inlineStr"/>
      <c r="H227" s="73" t="inlineStr">
        <is>
          <t>Dirk Lange</t>
        </is>
      </c>
      <c r="I227" s="73" t="inlineStr">
        <is>
          <t>Senior Project Manager Damen Marine Components</t>
        </is>
      </c>
      <c r="J227" s="73" t="n">
        <v>565</v>
      </c>
    </row>
    <row r="228">
      <c r="A228" s="74" t="inlineStr">
        <is>
          <t>PENDIENTE POR ASIGNAR</t>
        </is>
      </c>
      <c r="B228" s="73" t="n">
        <v>566</v>
      </c>
      <c r="C228" s="73" t="n">
        <v>566</v>
      </c>
      <c r="D228" s="73" t="inlineStr">
        <is>
          <t>PROVEEDORES</t>
        </is>
      </c>
      <c r="E228" s="73" t="inlineStr">
        <is>
          <t>VIP</t>
        </is>
      </c>
      <c r="F228" s="73" t="inlineStr">
        <is>
          <t>PENDIENTE</t>
        </is>
      </c>
      <c r="G228" s="73" t="inlineStr"/>
      <c r="H228" s="73" t="inlineStr">
        <is>
          <t>Tobias Zimmermann</t>
        </is>
      </c>
      <c r="I228" s="73" t="inlineStr">
        <is>
          <t>Technical Project Manager KARL DOSE GmbH</t>
        </is>
      </c>
      <c r="J228" s="73" t="n">
        <v>567</v>
      </c>
    </row>
    <row r="229">
      <c r="A229" s="74" t="inlineStr">
        <is>
          <t>PENDIENTE POR ASIGNAR</t>
        </is>
      </c>
      <c r="B229" s="73" t="n">
        <v>574</v>
      </c>
      <c r="C229" s="73" t="n">
        <v>574</v>
      </c>
      <c r="D229" s="73" t="inlineStr">
        <is>
          <t>PROVEEDORES</t>
        </is>
      </c>
      <c r="E229" s="73" t="inlineStr">
        <is>
          <t>VIP</t>
        </is>
      </c>
      <c r="F229" s="73" t="inlineStr">
        <is>
          <t>PENDIENTE</t>
        </is>
      </c>
      <c r="G229" s="73" t="inlineStr"/>
      <c r="H229" s="73" t="inlineStr">
        <is>
          <t>Kai Hupka</t>
        </is>
      </c>
      <c r="I229" s="73" t="inlineStr">
        <is>
          <t>Project Manager MINIMAX Fire Solutions</t>
        </is>
      </c>
      <c r="J229" s="73" t="n">
        <v>575</v>
      </c>
    </row>
    <row r="230">
      <c r="A230" s="74" t="inlineStr">
        <is>
          <t>PENDIENTE POR ASIGNAR</t>
        </is>
      </c>
      <c r="B230" s="73" t="n">
        <v>577</v>
      </c>
      <c r="C230" s="73" t="n">
        <v>577</v>
      </c>
      <c r="D230" s="73" t="inlineStr">
        <is>
          <t>PROVEEDORES</t>
        </is>
      </c>
      <c r="E230" s="73" t="inlineStr">
        <is>
          <t>VIP</t>
        </is>
      </c>
      <c r="F230" s="73" t="inlineStr">
        <is>
          <t>SI</t>
        </is>
      </c>
      <c r="G230" s="73" t="inlineStr"/>
      <c r="H230" s="73" t="inlineStr">
        <is>
          <t>Walter Espinoza Birr</t>
        </is>
      </c>
      <c r="I230" s="73" t="inlineStr">
        <is>
          <t>Agente VARD Marine Brasil</t>
        </is>
      </c>
      <c r="J230" s="73" t="n">
        <v>578</v>
      </c>
    </row>
    <row r="231">
      <c r="A231" s="74" t="inlineStr">
        <is>
          <t>PENDIENTE POR ASIGNAR</t>
        </is>
      </c>
      <c r="B231" s="73" t="n">
        <v>584</v>
      </c>
      <c r="C231" s="73" t="n">
        <v>584</v>
      </c>
      <c r="D231" s="73" t="inlineStr">
        <is>
          <t>PROVEEDORES</t>
        </is>
      </c>
      <c r="E231" s="73" t="inlineStr">
        <is>
          <t>VIP</t>
        </is>
      </c>
      <c r="F231" s="73" t="inlineStr">
        <is>
          <t>SI</t>
        </is>
      </c>
      <c r="G231" s="73" t="inlineStr"/>
      <c r="H231" s="73" t="inlineStr">
        <is>
          <t>Felipe Howard</t>
        </is>
      </c>
      <c r="I231" s="73" t="inlineStr">
        <is>
          <t>Gerente General HUMBOLDT</t>
        </is>
      </c>
      <c r="J231" s="73" t="n">
        <v>585</v>
      </c>
    </row>
    <row r="232">
      <c r="A232" s="74" t="inlineStr">
        <is>
          <t>PENDIENTE POR ASIGNAR</t>
        </is>
      </c>
      <c r="B232" s="73" t="n">
        <v>586</v>
      </c>
      <c r="C232" s="73" t="n">
        <v>586</v>
      </c>
      <c r="D232" s="73" t="inlineStr">
        <is>
          <t>PROVEEDORES</t>
        </is>
      </c>
      <c r="E232" s="73" t="inlineStr">
        <is>
          <t>VIP</t>
        </is>
      </c>
      <c r="F232" s="73" t="inlineStr">
        <is>
          <t>PENDIENTE</t>
        </is>
      </c>
      <c r="G232" s="73" t="inlineStr">
        <is>
          <t>Rector</t>
        </is>
      </c>
      <c r="H232" s="73" t="inlineStr">
        <is>
          <t>Juan De La Cueva</t>
        </is>
      </c>
      <c r="I232" s="73" t="inlineStr">
        <is>
          <t>Director Comercial NAVANTIA</t>
        </is>
      </c>
      <c r="J232" s="73" t="n">
        <v>587</v>
      </c>
    </row>
    <row r="233">
      <c r="A233" s="74" t="inlineStr">
        <is>
          <t>PENDIENTE POR ASIGNAR</t>
        </is>
      </c>
      <c r="B233" s="73" t="n">
        <v>587</v>
      </c>
      <c r="C233" s="73" t="n">
        <v>587</v>
      </c>
      <c r="D233" s="73" t="inlineStr">
        <is>
          <t>PROVEEDORES</t>
        </is>
      </c>
      <c r="E233" s="73" t="inlineStr">
        <is>
          <t>VIP</t>
        </is>
      </c>
      <c r="F233" s="73" t="inlineStr">
        <is>
          <t>SI</t>
        </is>
      </c>
      <c r="G233" s="73" t="inlineStr">
        <is>
          <t>Almte.</t>
        </is>
      </c>
      <c r="H233" s="73" t="inlineStr">
        <is>
          <t>Javier Romero Caramelo</t>
        </is>
      </c>
      <c r="I233" s="73" t="inlineStr">
        <is>
          <t>Director de Gabinete Presidente- Líder de la Delegacion de NAVANTIA</t>
        </is>
      </c>
      <c r="J233" s="73" t="n">
        <v>588</v>
      </c>
    </row>
    <row r="234">
      <c r="A234" s="74" t="inlineStr">
        <is>
          <t>PENDIENTE POR ASIGNAR</t>
        </is>
      </c>
      <c r="B234" s="73" t="n">
        <v>588</v>
      </c>
      <c r="C234" s="73" t="n">
        <v>588</v>
      </c>
      <c r="D234" s="73" t="inlineStr">
        <is>
          <t>PROVEEDORES</t>
        </is>
      </c>
      <c r="E234" s="73" t="inlineStr">
        <is>
          <t>VIP</t>
        </is>
      </c>
      <c r="F234" s="73" t="inlineStr">
        <is>
          <t>PENDIENTE</t>
        </is>
      </c>
      <c r="G234" s="73" t="inlineStr"/>
      <c r="H234" s="73" t="inlineStr">
        <is>
          <t>Aaron López</t>
        </is>
      </c>
      <c r="I234" s="73" t="inlineStr">
        <is>
          <t>Ex Country Manager NAVANTIA</t>
        </is>
      </c>
      <c r="J234" s="73" t="n">
        <v>589</v>
      </c>
    </row>
    <row r="235">
      <c r="A235" s="74" t="inlineStr">
        <is>
          <t>PENDIENTE POR ASIGNAR</t>
        </is>
      </c>
      <c r="B235" s="73" t="n">
        <v>589</v>
      </c>
      <c r="C235" s="73" t="n">
        <v>589</v>
      </c>
      <c r="D235" s="73" t="inlineStr">
        <is>
          <t>PROVEEDORES</t>
        </is>
      </c>
      <c r="E235" s="73" t="inlineStr">
        <is>
          <t>VIP</t>
        </is>
      </c>
      <c r="F235" s="73" t="inlineStr">
        <is>
          <t>PENDIENTE</t>
        </is>
      </c>
      <c r="G235" s="73" t="inlineStr">
        <is>
          <t>Presidente</t>
        </is>
      </c>
      <c r="H235" s="73" t="inlineStr">
        <is>
          <t>Ricardo Domínguez</t>
        </is>
      </c>
      <c r="I235" s="73" t="inlineStr">
        <is>
          <t>Presidente NAVANTIA</t>
        </is>
      </c>
      <c r="J235" s="73" t="n">
        <v>590</v>
      </c>
    </row>
    <row r="236">
      <c r="A236" s="74" t="inlineStr">
        <is>
          <t>PENDIENTE POR ASIGNAR</t>
        </is>
      </c>
      <c r="B236" s="73" t="n">
        <v>590</v>
      </c>
      <c r="C236" s="73" t="n">
        <v>590</v>
      </c>
      <c r="D236" s="73" t="inlineStr">
        <is>
          <t>PROVEEDORES</t>
        </is>
      </c>
      <c r="E236" s="73" t="inlineStr">
        <is>
          <t>VIP</t>
        </is>
      </c>
      <c r="F236" s="73" t="inlineStr">
        <is>
          <t>SI</t>
        </is>
      </c>
      <c r="G236" s="73" t="inlineStr">
        <is>
          <t>Presidente</t>
        </is>
      </c>
      <c r="H236" s="73" t="inlineStr">
        <is>
          <t>Eduardo Dobarro Rubido</t>
        </is>
      </c>
      <c r="I236" s="73" t="inlineStr">
        <is>
          <t>Vicepresidente Negocio de Fragatas y Buques de Intervención NAVANTIA</t>
        </is>
      </c>
      <c r="J236" s="73" t="n">
        <v>591</v>
      </c>
    </row>
    <row r="237">
      <c r="A237" s="74" t="inlineStr">
        <is>
          <t>PENDIENTE POR ASIGNAR</t>
        </is>
      </c>
      <c r="B237" s="73" t="n">
        <v>591</v>
      </c>
      <c r="C237" s="73" t="n">
        <v>591</v>
      </c>
      <c r="D237" s="73" t="inlineStr">
        <is>
          <t>PROVEEDORES</t>
        </is>
      </c>
      <c r="E237" s="73" t="inlineStr">
        <is>
          <t>VIP</t>
        </is>
      </c>
      <c r="F237" s="73" t="inlineStr">
        <is>
          <t>SI</t>
        </is>
      </c>
      <c r="G237" s="73" t="inlineStr">
        <is>
          <t>Rector</t>
        </is>
      </c>
      <c r="H237" s="73" t="inlineStr">
        <is>
          <t>Pablo Menéndez Gómez</t>
        </is>
      </c>
      <c r="I237" s="73" t="inlineStr">
        <is>
          <t>Director Comercial América, NAVANTIA</t>
        </is>
      </c>
      <c r="J237" s="73" t="n">
        <v>592</v>
      </c>
    </row>
    <row r="238">
      <c r="A238" s="74" t="inlineStr">
        <is>
          <t>PENDIENTE POR ASIGNAR</t>
        </is>
      </c>
      <c r="B238" s="73" t="n">
        <v>592</v>
      </c>
      <c r="C238" s="73" t="n">
        <v>592</v>
      </c>
      <c r="D238" s="73" t="inlineStr">
        <is>
          <t>PROVEEDORES</t>
        </is>
      </c>
      <c r="E238" s="73" t="inlineStr">
        <is>
          <t>VIP</t>
        </is>
      </c>
      <c r="F238" s="73" t="inlineStr">
        <is>
          <t>PENDIENTE</t>
        </is>
      </c>
      <c r="G238" s="73" t="inlineStr">
        <is>
          <t>Rector</t>
        </is>
      </c>
      <c r="H238" s="73" t="inlineStr">
        <is>
          <t>Gonzalo Mateo</t>
        </is>
      </c>
      <c r="I238" s="73" t="inlineStr">
        <is>
          <t>Director NAVANTIA</t>
        </is>
      </c>
      <c r="J238" s="73" t="n">
        <v>593</v>
      </c>
    </row>
    <row r="239">
      <c r="A239" s="74" t="inlineStr">
        <is>
          <t>PENDIENTE POR ASIGNAR</t>
        </is>
      </c>
      <c r="B239" s="73" t="n">
        <v>594</v>
      </c>
      <c r="C239" s="73" t="n">
        <v>594</v>
      </c>
      <c r="D239" s="73" t="inlineStr">
        <is>
          <t>PROVEEDORES</t>
        </is>
      </c>
      <c r="E239" s="73" t="inlineStr">
        <is>
          <t>VIP</t>
        </is>
      </c>
      <c r="F239" s="73" t="inlineStr">
        <is>
          <t>SI</t>
        </is>
      </c>
      <c r="G239" s="73" t="inlineStr">
        <is>
          <t>Rector</t>
        </is>
      </c>
      <c r="H239" s="73" t="inlineStr">
        <is>
          <t>Pablo Fernández</t>
        </is>
      </c>
      <c r="I239" s="73" t="inlineStr">
        <is>
          <t>Director Corporativo Grupo Fernandez Jove</t>
        </is>
      </c>
      <c r="J239" s="73" t="n">
        <v>595</v>
      </c>
    </row>
    <row r="240">
      <c r="A240" s="74" t="inlineStr">
        <is>
          <t>PENDIENTE POR ASIGNAR</t>
        </is>
      </c>
      <c r="B240" s="73" t="n">
        <v>596</v>
      </c>
      <c r="C240" s="73" t="n">
        <v>596</v>
      </c>
      <c r="D240" s="73" t="inlineStr">
        <is>
          <t>PROVEEDORES</t>
        </is>
      </c>
      <c r="E240" s="73" t="inlineStr">
        <is>
          <t>VIP</t>
        </is>
      </c>
      <c r="F240" s="73" t="inlineStr">
        <is>
          <t>PENDIENTE</t>
        </is>
      </c>
      <c r="G240" s="73" t="inlineStr"/>
      <c r="H240" s="73" t="inlineStr">
        <is>
          <t>Federico Álvarez Ordoñez</t>
        </is>
      </c>
      <c r="I240" s="73" t="inlineStr">
        <is>
          <t>Gerente Comercial División Marina GHENOVA</t>
        </is>
      </c>
      <c r="J240" s="73" t="n">
        <v>597</v>
      </c>
    </row>
    <row r="241">
      <c r="A241" s="74" t="inlineStr">
        <is>
          <t>PENDIENTE POR ASIGNAR</t>
        </is>
      </c>
      <c r="B241" s="73" t="n">
        <v>599</v>
      </c>
      <c r="C241" s="73" t="n">
        <v>599</v>
      </c>
      <c r="D241" s="73" t="inlineStr">
        <is>
          <t>PROVEEDORES</t>
        </is>
      </c>
      <c r="E241" s="73" t="inlineStr">
        <is>
          <t>VIP</t>
        </is>
      </c>
      <c r="F241" s="73" t="inlineStr">
        <is>
          <t>PENDIENTE</t>
        </is>
      </c>
      <c r="G241" s="73" t="inlineStr"/>
      <c r="H241" s="73" t="inlineStr">
        <is>
          <t>Héctor Bacigalupo Falcón</t>
        </is>
      </c>
      <c r="I241" s="73" t="inlineStr">
        <is>
          <t>Gerente General SONAPESCA</t>
        </is>
      </c>
      <c r="J241" s="73" t="n">
        <v>600</v>
      </c>
    </row>
    <row r="242">
      <c r="A242" s="74" t="inlineStr">
        <is>
          <t>PENDIENTE POR ASIGNAR</t>
        </is>
      </c>
      <c r="B242" s="73" t="n">
        <v>602</v>
      </c>
      <c r="C242" s="73" t="n">
        <v>602</v>
      </c>
      <c r="D242" s="73" t="inlineStr">
        <is>
          <t xml:space="preserve">ASMAR </t>
        </is>
      </c>
      <c r="E242" s="73" t="inlineStr">
        <is>
          <t>VIP</t>
        </is>
      </c>
      <c r="F242" s="73" t="inlineStr">
        <is>
          <t>SI</t>
        </is>
      </c>
      <c r="G242" s="73" t="inlineStr">
        <is>
          <t>Capitán de Navío</t>
        </is>
      </c>
      <c r="H242" s="73" t="inlineStr">
        <is>
          <t>Rafael Castillo Vallejos</t>
        </is>
      </c>
      <c r="I242" s="73" t="inlineStr">
        <is>
          <t>Admistrador ASMAR (T)</t>
        </is>
      </c>
      <c r="J242" s="73" t="n">
        <v>603</v>
      </c>
    </row>
    <row r="243">
      <c r="A243" s="74" t="inlineStr">
        <is>
          <t>PENDIENTE POR ASIGNAR</t>
        </is>
      </c>
      <c r="B243" s="73" t="n">
        <v>614</v>
      </c>
      <c r="C243" s="73" t="n">
        <v>614</v>
      </c>
      <c r="D243" s="73" t="inlineStr">
        <is>
          <t>ASMAR DIRECCIÓN</t>
        </is>
      </c>
      <c r="E243" s="73" t="inlineStr">
        <is>
          <t>VIP</t>
        </is>
      </c>
      <c r="F243" s="73" t="inlineStr">
        <is>
          <t>SI</t>
        </is>
      </c>
      <c r="G243" s="73" t="inlineStr">
        <is>
          <t>Vicealmirante</t>
        </is>
      </c>
      <c r="H243" s="73" t="inlineStr">
        <is>
          <t>Guillermo Luttges Mathieu</t>
        </is>
      </c>
      <c r="I243" s="73" t="inlineStr">
        <is>
          <t>Gerente Corporativo  de Construcción Naval</t>
        </is>
      </c>
      <c r="J243" s="73" t="n">
        <v>615</v>
      </c>
    </row>
  </sheetData>
  <autoFilter ref="A4:J243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I88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4" customWidth="1" min="1" max="1"/>
    <col width="12" customWidth="1" min="2" max="2"/>
    <col width="8" customWidth="1" min="3" max="3"/>
    <col width="18" customWidth="1" min="4" max="4"/>
    <col width="12" customWidth="1" min="5" max="5"/>
    <col width="10" customWidth="1" min="6" max="6"/>
    <col width="22" customWidth="1" min="7" max="7"/>
    <col width="34" customWidth="1" min="8" max="8"/>
    <col width="48" customWidth="1" min="9" max="9"/>
  </cols>
  <sheetData>
    <row r="1">
      <c r="A1" t="inlineStr">
        <is>
          <t>VIP PENDIENTE POR ASIGNAR</t>
        </is>
      </c>
    </row>
    <row r="2">
      <c r="A2" t="inlineStr">
        <is>
          <t>Invitados VIP que no alcanzan asiento disponible.</t>
        </is>
      </c>
    </row>
    <row r="4">
      <c r="A4" s="72" t="inlineStr">
        <is>
          <t>ASIENTO</t>
        </is>
      </c>
      <c r="B4" s="72" t="inlineStr">
        <is>
          <t>PRECEDENCIA</t>
        </is>
      </c>
      <c r="C4" s="72" t="inlineStr">
        <is>
          <t>N°</t>
        </is>
      </c>
      <c r="D4" s="72" t="inlineStr">
        <is>
          <t>FUENTE</t>
        </is>
      </c>
      <c r="E4" s="72" t="inlineStr">
        <is>
          <t>TRIBUNA</t>
        </is>
      </c>
      <c r="F4" s="72" t="inlineStr">
        <is>
          <t>AST.</t>
        </is>
      </c>
      <c r="G4" s="72" t="inlineStr">
        <is>
          <t>TRATAMIENTO</t>
        </is>
      </c>
      <c r="H4" s="72" t="inlineStr">
        <is>
          <t>NOMBRE COMPLETO</t>
        </is>
      </c>
      <c r="I4" s="72" t="inlineStr">
        <is>
          <t>CARGO</t>
        </is>
      </c>
    </row>
    <row r="5">
      <c r="A5" s="74" t="inlineStr">
        <is>
          <t>PENDIENTE POR ASIGNAR</t>
        </is>
      </c>
      <c r="B5" s="73" t="n">
        <v>238</v>
      </c>
      <c r="C5" s="73" t="n">
        <v>238</v>
      </c>
      <c r="D5" s="73" t="inlineStr">
        <is>
          <t>ACADÉMICOS</t>
        </is>
      </c>
      <c r="E5" s="73" t="inlineStr">
        <is>
          <t>VIP</t>
        </is>
      </c>
      <c r="F5" s="73" t="inlineStr">
        <is>
          <t>PENDIENTE</t>
        </is>
      </c>
      <c r="G5" s="73" t="inlineStr">
        <is>
          <t>Rector</t>
        </is>
      </c>
      <c r="H5" s="73" t="inlineStr">
        <is>
          <t>Egon Montecinos Montecinos</t>
        </is>
      </c>
      <c r="I5" s="73" t="inlineStr">
        <is>
          <t>Rector Universidad Austral</t>
        </is>
      </c>
    </row>
    <row r="6">
      <c r="A6" s="74" t="inlineStr">
        <is>
          <t>PENDIENTE POR ASIGNAR</t>
        </is>
      </c>
      <c r="B6" s="73" t="n">
        <v>240</v>
      </c>
      <c r="C6" s="73" t="n">
        <v>240</v>
      </c>
      <c r="D6" s="73" t="inlineStr">
        <is>
          <t>ACADÉMICOS</t>
        </is>
      </c>
      <c r="E6" s="73" t="inlineStr">
        <is>
          <t>VIP</t>
        </is>
      </c>
      <c r="F6" s="73" t="inlineStr">
        <is>
          <t>SI</t>
        </is>
      </c>
      <c r="G6" s="73" t="inlineStr">
        <is>
          <t>Rector</t>
        </is>
      </c>
      <c r="H6" s="73" t="inlineStr">
        <is>
          <t>Jacqueline Sepúlveda Carreño</t>
        </is>
      </c>
      <c r="I6" s="73" t="inlineStr">
        <is>
          <t>Rector Universidad de Concepción</t>
        </is>
      </c>
    </row>
    <row r="7">
      <c r="A7" s="74" t="inlineStr">
        <is>
          <t>PENDIENTE POR ASIGNAR</t>
        </is>
      </c>
      <c r="B7" s="73" t="n">
        <v>242</v>
      </c>
      <c r="C7" s="73" t="n">
        <v>242</v>
      </c>
      <c r="D7" s="73" t="inlineStr">
        <is>
          <t>ACADÉMICOS</t>
        </is>
      </c>
      <c r="E7" s="73" t="inlineStr">
        <is>
          <t>VIP</t>
        </is>
      </c>
      <c r="F7" s="73" t="inlineStr">
        <is>
          <t>PENDIENTE</t>
        </is>
      </c>
      <c r="G7" s="73" t="inlineStr">
        <is>
          <t>Rector</t>
        </is>
      </c>
      <c r="H7" s="73" t="inlineStr">
        <is>
          <t>Benito Umaña Hermosilla</t>
        </is>
      </c>
      <c r="I7" s="73" t="inlineStr">
        <is>
          <t>Rector Universidad del Bío-Bío</t>
        </is>
      </c>
    </row>
    <row r="8">
      <c r="A8" s="74" t="inlineStr">
        <is>
          <t>PENDIENTE POR ASIGNAR</t>
        </is>
      </c>
      <c r="B8" s="73" t="n">
        <v>245</v>
      </c>
      <c r="C8" s="73" t="n">
        <v>245</v>
      </c>
      <c r="D8" s="73" t="inlineStr">
        <is>
          <t>ACADÉMICOS</t>
        </is>
      </c>
      <c r="E8" s="73" t="inlineStr">
        <is>
          <t>VIP</t>
        </is>
      </c>
      <c r="F8" s="73" t="inlineStr">
        <is>
          <t>PENDIENTE</t>
        </is>
      </c>
      <c r="G8" s="73" t="inlineStr">
        <is>
          <t>Rector</t>
        </is>
      </c>
      <c r="H8" s="73" t="inlineStr">
        <is>
          <t>Roger Sepulveda Carrasco</t>
        </is>
      </c>
      <c r="I8" s="73" t="inlineStr">
        <is>
          <t>Rector Universidad Santo Tomás</t>
        </is>
      </c>
    </row>
    <row r="9">
      <c r="A9" s="74" t="inlineStr">
        <is>
          <t>PENDIENTE POR ASIGNAR</t>
        </is>
      </c>
      <c r="B9" s="73" t="n">
        <v>246</v>
      </c>
      <c r="C9" s="73" t="n">
        <v>246</v>
      </c>
      <c r="D9" s="73" t="inlineStr">
        <is>
          <t>ACADÉMICOS</t>
        </is>
      </c>
      <c r="E9" s="73" t="inlineStr">
        <is>
          <t>VIP</t>
        </is>
      </c>
      <c r="F9" s="73" t="inlineStr">
        <is>
          <t>PENDIENTE</t>
        </is>
      </c>
      <c r="G9" s="73" t="inlineStr">
        <is>
          <t>Rector</t>
        </is>
      </c>
      <c r="H9" s="73" t="inlineStr">
        <is>
          <t>Federico Valdés Lafontaine</t>
        </is>
      </c>
      <c r="I9" s="73" t="inlineStr">
        <is>
          <t>Rector U.D.D. Sede Concepción</t>
        </is>
      </c>
    </row>
    <row r="10">
      <c r="A10" s="74" t="inlineStr">
        <is>
          <t>PENDIENTE POR ASIGNAR</t>
        </is>
      </c>
      <c r="B10" s="73" t="n">
        <v>249</v>
      </c>
      <c r="C10" s="73" t="n">
        <v>249</v>
      </c>
      <c r="D10" s="73" t="inlineStr">
        <is>
          <t>ACADÉMICOS</t>
        </is>
      </c>
      <c r="E10" s="73" t="inlineStr">
        <is>
          <t>VIP</t>
        </is>
      </c>
      <c r="F10" s="73" t="inlineStr">
        <is>
          <t>PENDIENTE</t>
        </is>
      </c>
      <c r="G10" s="73" t="inlineStr">
        <is>
          <t>Rector</t>
        </is>
      </c>
      <c r="H10" s="73" t="inlineStr">
        <is>
          <t>Cristhian Mellado Cid</t>
        </is>
      </c>
      <c r="I10" s="73" t="inlineStr">
        <is>
          <t>Rector Universidad Católica de la Santísima Concepción</t>
        </is>
      </c>
    </row>
    <row r="11">
      <c r="A11" s="74" t="inlineStr">
        <is>
          <t>PENDIENTE POR ASIGNAR</t>
        </is>
      </c>
      <c r="B11" s="73" t="n">
        <v>250</v>
      </c>
      <c r="C11" s="73" t="n">
        <v>250</v>
      </c>
      <c r="D11" s="73" t="inlineStr">
        <is>
          <t>ACADÉMICOS</t>
        </is>
      </c>
      <c r="E11" s="73" t="inlineStr">
        <is>
          <t>VIP</t>
        </is>
      </c>
      <c r="F11" s="73" t="inlineStr">
        <is>
          <t>PENDIENTE</t>
        </is>
      </c>
      <c r="G11" s="73" t="inlineStr">
        <is>
          <t>Rector</t>
        </is>
      </c>
      <c r="H11" s="73" t="inlineStr">
        <is>
          <t>Claudio Concha Navalón</t>
        </is>
      </c>
      <c r="I11" s="73" t="inlineStr">
        <is>
          <t>Vicerrector Universidad San Sebastián</t>
        </is>
      </c>
    </row>
    <row r="12">
      <c r="A12" s="74" t="inlineStr">
        <is>
          <t>PENDIENTE POR ASIGNAR</t>
        </is>
      </c>
      <c r="B12" s="73" t="n">
        <v>252</v>
      </c>
      <c r="C12" s="73" t="n">
        <v>252</v>
      </c>
      <c r="D12" s="73" t="inlineStr">
        <is>
          <t>ACADÉMICOS</t>
        </is>
      </c>
      <c r="E12" s="73" t="inlineStr">
        <is>
          <t>VIP</t>
        </is>
      </c>
      <c r="F12" s="73" t="inlineStr">
        <is>
          <t>PENDIENTE</t>
        </is>
      </c>
      <c r="G12" s="73" t="inlineStr">
        <is>
          <t>Rector</t>
        </is>
      </c>
      <c r="H12" s="73" t="inlineStr">
        <is>
          <t>Henry Monks Ruiz</t>
        </is>
      </c>
      <c r="I12" s="73" t="inlineStr">
        <is>
          <t>Vicerrector Inacap</t>
        </is>
      </c>
    </row>
    <row r="13">
      <c r="A13" s="74" t="inlineStr">
        <is>
          <t>PENDIENTE POR ASIGNAR</t>
        </is>
      </c>
      <c r="B13" s="73" t="n">
        <v>253</v>
      </c>
      <c r="C13" s="73" t="n">
        <v>253</v>
      </c>
      <c r="D13" s="73" t="inlineStr">
        <is>
          <t>ACADÉMICOS</t>
        </is>
      </c>
      <c r="E13" s="73" t="inlineStr">
        <is>
          <t>VIP</t>
        </is>
      </c>
      <c r="F13" s="73" t="inlineStr">
        <is>
          <t>PENDIENTE</t>
        </is>
      </c>
      <c r="G13" s="73" t="inlineStr">
        <is>
          <t>Rector</t>
        </is>
      </c>
      <c r="H13" s="73" t="inlineStr">
        <is>
          <t>Carlos Gonzälez Correa</t>
        </is>
      </c>
      <c r="I13" s="73" t="inlineStr">
        <is>
          <t>Vicerrector Universidad Andrés Bello</t>
        </is>
      </c>
    </row>
    <row r="14">
      <c r="A14" s="74" t="inlineStr">
        <is>
          <t>PENDIENTE POR ASIGNAR</t>
        </is>
      </c>
      <c r="B14" s="73" t="n">
        <v>255</v>
      </c>
      <c r="C14" s="73" t="n">
        <v>255</v>
      </c>
      <c r="D14" s="73" t="inlineStr">
        <is>
          <t>ACADÉMICOS</t>
        </is>
      </c>
      <c r="E14" s="73" t="inlineStr">
        <is>
          <t>VIP</t>
        </is>
      </c>
      <c r="F14" s="73" t="inlineStr">
        <is>
          <t>SI</t>
        </is>
      </c>
      <c r="G14" s="73" t="inlineStr">
        <is>
          <t>Señora</t>
        </is>
      </c>
      <c r="H14" s="73" t="inlineStr">
        <is>
          <t>Paz Hormazábal Poblete</t>
        </is>
      </c>
      <c r="I14" s="73" t="inlineStr">
        <is>
          <t>Vicerrectora Universidad de Las Américas sede Concepción - Vicepresidenta CIDERE Biobio</t>
        </is>
      </c>
    </row>
    <row r="15">
      <c r="A15" s="74" t="inlineStr">
        <is>
          <t>PENDIENTE POR ASIGNAR</t>
        </is>
      </c>
      <c r="B15" s="73" t="n">
        <v>259</v>
      </c>
      <c r="C15" s="73" t="n">
        <v>259</v>
      </c>
      <c r="D15" s="73" t="inlineStr">
        <is>
          <t>MADRINA</t>
        </is>
      </c>
      <c r="E15" s="73" t="inlineStr">
        <is>
          <t>VIP</t>
        </is>
      </c>
      <c r="F15" s="73" t="inlineStr">
        <is>
          <t>PENDIENTE</t>
        </is>
      </c>
      <c r="G15" s="73" t="inlineStr">
        <is>
          <t>Presidente</t>
        </is>
      </c>
      <c r="H15" s="73" t="inlineStr">
        <is>
          <t>Holger Paulmann</t>
        </is>
      </c>
      <c r="I15" s="73" t="inlineStr">
        <is>
          <t>Presidente ICARE</t>
        </is>
      </c>
    </row>
    <row r="16">
      <c r="A16" s="74" t="inlineStr">
        <is>
          <t>PENDIENTE POR ASIGNAR</t>
        </is>
      </c>
      <c r="B16" s="73" t="n">
        <v>260</v>
      </c>
      <c r="C16" s="73" t="n">
        <v>260</v>
      </c>
      <c r="D16" s="73" t="inlineStr">
        <is>
          <t>MADRINA</t>
        </is>
      </c>
      <c r="E16" s="73" t="inlineStr">
        <is>
          <t>VIP</t>
        </is>
      </c>
      <c r="F16" s="73" t="inlineStr">
        <is>
          <t>PENDIENTE</t>
        </is>
      </c>
      <c r="G16" s="73" t="inlineStr"/>
      <c r="H16" s="73" t="inlineStr">
        <is>
          <t>Mónica Álvarez P.</t>
        </is>
      </c>
      <c r="I16" s="73" t="inlineStr">
        <is>
          <t>Vicepresidenta ICARE</t>
        </is>
      </c>
    </row>
    <row r="17">
      <c r="A17" s="74" t="inlineStr">
        <is>
          <t>PENDIENTE POR ASIGNAR</t>
        </is>
      </c>
      <c r="B17" s="73" t="n">
        <v>261</v>
      </c>
      <c r="C17" s="73" t="n">
        <v>261</v>
      </c>
      <c r="D17" s="73" t="inlineStr">
        <is>
          <t>MADRINA</t>
        </is>
      </c>
      <c r="E17" s="73" t="inlineStr">
        <is>
          <t>VIP</t>
        </is>
      </c>
      <c r="F17" s="73" t="inlineStr">
        <is>
          <t>PENDIENTE</t>
        </is>
      </c>
      <c r="G17" s="73" t="inlineStr">
        <is>
          <t>Rector</t>
        </is>
      </c>
      <c r="H17" s="73" t="inlineStr">
        <is>
          <t>Renzo Corona S.</t>
        </is>
      </c>
      <c r="I17" s="73" t="inlineStr">
        <is>
          <t>Director Tesorero ICARE</t>
        </is>
      </c>
    </row>
    <row r="18">
      <c r="A18" s="74" t="inlineStr">
        <is>
          <t>PENDIENTE POR ASIGNAR</t>
        </is>
      </c>
      <c r="B18" s="73" t="n">
        <v>287</v>
      </c>
      <c r="C18" s="73" t="n">
        <v>287</v>
      </c>
      <c r="D18" s="73" t="inlineStr">
        <is>
          <t>INVITADOS DGSA</t>
        </is>
      </c>
      <c r="E18" s="73" t="inlineStr">
        <is>
          <t>VIP</t>
        </is>
      </c>
      <c r="F18" s="73" t="inlineStr">
        <is>
          <t>PENDIENTE</t>
        </is>
      </c>
      <c r="G18" s="73" t="inlineStr">
        <is>
          <t>Rector</t>
        </is>
      </c>
      <c r="H18" s="73" t="inlineStr">
        <is>
          <t>Joaquin Dagá Kunze</t>
        </is>
      </c>
      <c r="I18" s="73" t="inlineStr">
        <is>
          <t>Director General de Obras Públicas</t>
        </is>
      </c>
    </row>
    <row r="19">
      <c r="A19" s="74" t="inlineStr">
        <is>
          <t>PENDIENTE POR ASIGNAR</t>
        </is>
      </c>
      <c r="B19" s="73" t="n">
        <v>292</v>
      </c>
      <c r="C19" s="73" t="n">
        <v>292</v>
      </c>
      <c r="D19" s="73" t="inlineStr">
        <is>
          <t>INVITADOS DGSA</t>
        </is>
      </c>
      <c r="E19" s="73" t="inlineStr">
        <is>
          <t>VIP</t>
        </is>
      </c>
      <c r="F19" s="73" t="inlineStr">
        <is>
          <t>PENDIENTE</t>
        </is>
      </c>
      <c r="G19" s="73" t="inlineStr">
        <is>
          <t>Capitán de Fragata</t>
        </is>
      </c>
      <c r="H19" s="73" t="inlineStr">
        <is>
          <t>Nelson Morais</t>
        </is>
      </c>
      <c r="I19" s="73" t="inlineStr">
        <is>
          <t>MFG PoN Program Office representative Armada de Portugal</t>
        </is>
      </c>
    </row>
    <row r="20">
      <c r="A20" s="74" t="inlineStr">
        <is>
          <t>PENDIENTE POR ASIGNAR</t>
        </is>
      </c>
      <c r="B20" s="73" t="n">
        <v>299</v>
      </c>
      <c r="C20" s="73" t="n">
        <v>299</v>
      </c>
      <c r="D20" s="73" t="inlineStr">
        <is>
          <t>INVITADOS DGSA</t>
        </is>
      </c>
      <c r="E20" s="73" t="inlineStr">
        <is>
          <t>VIP</t>
        </is>
      </c>
      <c r="F20" s="73" t="inlineStr">
        <is>
          <t>SI</t>
        </is>
      </c>
      <c r="G20" s="73" t="inlineStr"/>
      <c r="H20" s="73" t="inlineStr">
        <is>
          <t>David Gonzalez Lorenzo</t>
        </is>
      </c>
      <c r="I20" s="73" t="inlineStr">
        <is>
          <t>Gerente General Puerto Huachipato</t>
        </is>
      </c>
    </row>
    <row r="21">
      <c r="A21" s="74" t="inlineStr">
        <is>
          <t>PENDIENTE POR ASIGNAR</t>
        </is>
      </c>
      <c r="B21" s="73" t="n">
        <v>303</v>
      </c>
      <c r="C21" s="73" t="n">
        <v>303</v>
      </c>
      <c r="D21" s="73" t="inlineStr">
        <is>
          <t>CIVILES</t>
        </is>
      </c>
      <c r="E21" s="73" t="inlineStr">
        <is>
          <t>VIP</t>
        </is>
      </c>
      <c r="F21" s="73" t="inlineStr">
        <is>
          <t>SI</t>
        </is>
      </c>
      <c r="G21" s="73" t="inlineStr">
        <is>
          <t>Señor</t>
        </is>
      </c>
      <c r="H21" s="73" t="inlineStr">
        <is>
          <t>Gonzalo Tampier Brockhaus</t>
        </is>
      </c>
      <c r="I21" s="73" t="inlineStr">
        <is>
          <t>Director de Desarrrollo e Innovación Universidad Austral - Comité CORFO</t>
        </is>
      </c>
    </row>
    <row r="22">
      <c r="A22" s="74" t="inlineStr">
        <is>
          <t>PENDIENTE POR ASIGNAR</t>
        </is>
      </c>
      <c r="B22" s="73" t="n">
        <v>316</v>
      </c>
      <c r="C22" s="73" t="n">
        <v>316</v>
      </c>
      <c r="D22" s="73" t="inlineStr">
        <is>
          <t>MILITARES</t>
        </is>
      </c>
      <c r="E22" s="73" t="inlineStr">
        <is>
          <t>VIP</t>
        </is>
      </c>
      <c r="F22" s="73" t="inlineStr">
        <is>
          <t>SI</t>
        </is>
      </c>
      <c r="G22" s="73" t="inlineStr">
        <is>
          <t>Capitán de Navío</t>
        </is>
      </c>
      <c r="H22" s="73" t="inlineStr">
        <is>
          <t>Alessandro Pulleghini Flores</t>
        </is>
      </c>
      <c r="I22" s="73" t="inlineStr">
        <is>
          <t>Edecán SEPRE</t>
        </is>
      </c>
    </row>
    <row r="23">
      <c r="A23" s="74" t="inlineStr">
        <is>
          <t>PENDIENTE POR ASIGNAR</t>
        </is>
      </c>
      <c r="B23" s="73" t="n">
        <v>317</v>
      </c>
      <c r="C23" s="73" t="n">
        <v>317</v>
      </c>
      <c r="D23" s="73" t="inlineStr">
        <is>
          <t>MILITARES</t>
        </is>
      </c>
      <c r="E23" s="73" t="inlineStr">
        <is>
          <t>VIP</t>
        </is>
      </c>
      <c r="F23" s="73" t="inlineStr">
        <is>
          <t>SI</t>
        </is>
      </c>
      <c r="G23" s="73" t="inlineStr">
        <is>
          <t>Capitán de Fragata</t>
        </is>
      </c>
      <c r="H23" s="73" t="inlineStr">
        <is>
          <t>Pablo Berg Aldoney</t>
        </is>
      </c>
      <c r="I23" s="73" t="inlineStr">
        <is>
          <t>AYUDORALM</t>
        </is>
      </c>
    </row>
    <row r="24">
      <c r="A24" s="74" t="inlineStr">
        <is>
          <t>PENDIENTE POR ASIGNAR</t>
        </is>
      </c>
      <c r="B24" s="73" t="n">
        <v>318</v>
      </c>
      <c r="C24" s="73" t="n">
        <v>318</v>
      </c>
      <c r="D24" s="73" t="inlineStr">
        <is>
          <t>MILITARES</t>
        </is>
      </c>
      <c r="E24" s="73" t="inlineStr">
        <is>
          <t>VIP</t>
        </is>
      </c>
      <c r="F24" s="73" t="inlineStr">
        <is>
          <t>SI</t>
        </is>
      </c>
      <c r="G24" s="73" t="inlineStr">
        <is>
          <t>Capitán de NavÍo IM</t>
        </is>
      </c>
      <c r="H24" s="73" t="inlineStr">
        <is>
          <t>César Negrete Cristi</t>
        </is>
      </c>
      <c r="I24" s="73" t="inlineStr">
        <is>
          <t>Oficial Enlace Armada de las SSFFAA</t>
        </is>
      </c>
    </row>
    <row r="25">
      <c r="A25" s="74" t="inlineStr">
        <is>
          <t>PENDIENTE POR ASIGNAR</t>
        </is>
      </c>
      <c r="B25" s="73" t="n">
        <v>319</v>
      </c>
      <c r="C25" s="73" t="n">
        <v>319</v>
      </c>
      <c r="D25" s="73" t="inlineStr">
        <is>
          <t>MILITARES</t>
        </is>
      </c>
      <c r="E25" s="73" t="inlineStr">
        <is>
          <t>VIP</t>
        </is>
      </c>
      <c r="F25" s="73" t="inlineStr">
        <is>
          <t>SI</t>
        </is>
      </c>
      <c r="G25" s="73" t="inlineStr">
        <is>
          <t>Capitán de Navío</t>
        </is>
      </c>
      <c r="H25" s="73" t="inlineStr">
        <is>
          <t>Christian Marambio Taylor</t>
        </is>
      </c>
      <c r="I25" s="73" t="inlineStr">
        <is>
          <t>Edecan Presidente del Senado</t>
        </is>
      </c>
    </row>
    <row r="26">
      <c r="A26" s="74" t="inlineStr">
        <is>
          <t>PENDIENTE POR ASIGNAR</t>
        </is>
      </c>
      <c r="B26" s="73" t="n">
        <v>320</v>
      </c>
      <c r="C26" s="73" t="n">
        <v>320</v>
      </c>
      <c r="D26" s="73" t="inlineStr">
        <is>
          <t>MILITARES</t>
        </is>
      </c>
      <c r="E26" s="73" t="inlineStr">
        <is>
          <t>VIP</t>
        </is>
      </c>
      <c r="F26" s="73" t="inlineStr">
        <is>
          <t>SI</t>
        </is>
      </c>
      <c r="G26" s="73" t="inlineStr">
        <is>
          <t>Capitán de Fragata</t>
        </is>
      </c>
      <c r="H26" s="73" t="inlineStr">
        <is>
          <t>Joaquín Opazo Rojas</t>
        </is>
      </c>
      <c r="I26" s="73" t="inlineStr">
        <is>
          <t>Ayudor MINDEF</t>
        </is>
      </c>
    </row>
    <row r="27">
      <c r="A27" s="74" t="inlineStr">
        <is>
          <t>PENDIENTE POR ASIGNAR</t>
        </is>
      </c>
      <c r="B27" s="73" t="n">
        <v>321</v>
      </c>
      <c r="C27" s="73" t="n">
        <v>321</v>
      </c>
      <c r="D27" s="73" t="inlineStr">
        <is>
          <t>MILITARES</t>
        </is>
      </c>
      <c r="E27" s="73" t="inlineStr">
        <is>
          <t>VIP</t>
        </is>
      </c>
      <c r="F27" s="73" t="inlineStr">
        <is>
          <t>SI</t>
        </is>
      </c>
      <c r="G27" s="73" t="inlineStr">
        <is>
          <t>Capitán de Fragata</t>
        </is>
      </c>
      <c r="H27" s="73" t="inlineStr">
        <is>
          <t>Luis González Otero</t>
        </is>
      </c>
      <c r="I27" s="73" t="inlineStr">
        <is>
          <t>Ayudor VA peruano</t>
        </is>
      </c>
    </row>
    <row r="28">
      <c r="A28" s="74" t="inlineStr">
        <is>
          <t>PENDIENTE POR ASIGNAR</t>
        </is>
      </c>
      <c r="B28" s="73" t="n">
        <v>343</v>
      </c>
      <c r="C28" s="73" t="n">
        <v>343</v>
      </c>
      <c r="D28" s="73" t="inlineStr">
        <is>
          <t>MILITARES</t>
        </is>
      </c>
      <c r="E28" s="73" t="inlineStr">
        <is>
          <t>VIP</t>
        </is>
      </c>
      <c r="F28" s="73" t="inlineStr">
        <is>
          <t>PENDIENTE</t>
        </is>
      </c>
      <c r="G28" s="73" t="inlineStr">
        <is>
          <t>Contraalmirante</t>
        </is>
      </c>
      <c r="H28" s="73" t="inlineStr">
        <is>
          <t>Victor Pasquel Meléndez</t>
        </is>
      </c>
      <c r="I28" s="73" t="inlineStr">
        <is>
          <t>Agregado Naval de México</t>
        </is>
      </c>
    </row>
    <row r="29">
      <c r="A29" s="74" t="inlineStr">
        <is>
          <t>PENDIENTE POR ASIGNAR</t>
        </is>
      </c>
      <c r="B29" s="73" t="n">
        <v>398</v>
      </c>
      <c r="C29" s="73" t="n">
        <v>398</v>
      </c>
      <c r="D29" s="73" t="inlineStr">
        <is>
          <t xml:space="preserve">INVITADOS ASMAR </t>
        </is>
      </c>
      <c r="E29" s="73" t="inlineStr">
        <is>
          <t>VIP</t>
        </is>
      </c>
      <c r="F29" s="73" t="inlineStr">
        <is>
          <t>SI</t>
        </is>
      </c>
      <c r="G29" s="73" t="inlineStr">
        <is>
          <t>Señora</t>
        </is>
      </c>
      <c r="H29" s="73" t="inlineStr">
        <is>
          <t>Karen Krakman</t>
        </is>
      </c>
      <c r="I29" s="73" t="inlineStr">
        <is>
          <t>Consul Países Bajos Concepción</t>
        </is>
      </c>
    </row>
    <row r="30">
      <c r="A30" s="74" t="inlineStr">
        <is>
          <t>PENDIENTE POR ASIGNAR</t>
        </is>
      </c>
      <c r="B30" s="73" t="n">
        <v>399</v>
      </c>
      <c r="C30" s="73" t="n">
        <v>399</v>
      </c>
      <c r="D30" s="73" t="inlineStr">
        <is>
          <t xml:space="preserve">INVITADOS ASMAR </t>
        </is>
      </c>
      <c r="E30" s="73" t="inlineStr">
        <is>
          <t>VIP</t>
        </is>
      </c>
      <c r="F30" s="73" t="inlineStr">
        <is>
          <t>PENDIENTE</t>
        </is>
      </c>
      <c r="G30" s="73" t="inlineStr">
        <is>
          <t>Presidente</t>
        </is>
      </c>
      <c r="H30" s="73" t="inlineStr">
        <is>
          <t>Alvaro Fisher</t>
        </is>
      </c>
      <c r="I30" s="73" t="inlineStr">
        <is>
          <t>Presidente del Consejo Nacional de Innovación para el Desarrollo (CNID)</t>
        </is>
      </c>
    </row>
    <row r="31">
      <c r="A31" s="74" t="inlineStr">
        <is>
          <t>PENDIENTE POR ASIGNAR</t>
        </is>
      </c>
      <c r="B31" s="73" t="n">
        <v>400</v>
      </c>
      <c r="C31" s="73" t="n">
        <v>400</v>
      </c>
      <c r="D31" s="73" t="inlineStr">
        <is>
          <t xml:space="preserve">INVITADOS ASMAR </t>
        </is>
      </c>
      <c r="E31" s="73" t="inlineStr">
        <is>
          <t>VIP</t>
        </is>
      </c>
      <c r="F31" s="73" t="inlineStr">
        <is>
          <t>SI</t>
        </is>
      </c>
      <c r="G31" s="73" t="inlineStr"/>
      <c r="H31" s="73" t="inlineStr">
        <is>
          <t>Marcelo Fuster Roa</t>
        </is>
      </c>
      <c r="I31" s="73" t="inlineStr">
        <is>
          <t>Gerente General Corporativo ASIMET A.G. - Comité CORFO</t>
        </is>
      </c>
    </row>
    <row r="32">
      <c r="A32" s="74" t="inlineStr">
        <is>
          <t>PENDIENTE POR ASIGNAR</t>
        </is>
      </c>
      <c r="B32" s="73" t="n">
        <v>401</v>
      </c>
      <c r="C32" s="73" t="n">
        <v>401</v>
      </c>
      <c r="D32" s="73" t="inlineStr">
        <is>
          <t xml:space="preserve">INVITADOS ASMAR </t>
        </is>
      </c>
      <c r="E32" s="73" t="inlineStr">
        <is>
          <t>VIP</t>
        </is>
      </c>
      <c r="F32" s="73" t="inlineStr">
        <is>
          <t>SI</t>
        </is>
      </c>
      <c r="G32" s="73" t="inlineStr">
        <is>
          <t>Presidente</t>
        </is>
      </c>
      <c r="H32" s="73" t="inlineStr">
        <is>
          <t>Fernando García</t>
        </is>
      </c>
      <c r="I32" s="73" t="inlineStr">
        <is>
          <t>Presidente ASIMET A.G.</t>
        </is>
      </c>
    </row>
    <row r="33">
      <c r="A33" s="74" t="inlineStr">
        <is>
          <t>PENDIENTE POR ASIGNAR</t>
        </is>
      </c>
      <c r="B33" s="73" t="n">
        <v>416</v>
      </c>
      <c r="C33" s="73" t="n">
        <v>416</v>
      </c>
      <c r="D33" s="73" t="inlineStr">
        <is>
          <t xml:space="preserve">INVITADOS ASMAR </t>
        </is>
      </c>
      <c r="E33" s="73" t="inlineStr">
        <is>
          <t>VIP</t>
        </is>
      </c>
      <c r="F33" s="73" t="inlineStr">
        <is>
          <t>PENDIENTE</t>
        </is>
      </c>
      <c r="G33" s="73" t="inlineStr">
        <is>
          <t>BANCOS</t>
        </is>
      </c>
      <c r="H33" s="73" t="inlineStr">
        <is>
          <t>Bernardo Matte Larraín</t>
        </is>
      </c>
      <c r="I33" s="73" t="inlineStr">
        <is>
          <t>Vicepresidente Banco BICE</t>
        </is>
      </c>
    </row>
    <row r="34">
      <c r="A34" s="74" t="inlineStr">
        <is>
          <t>PENDIENTE POR ASIGNAR</t>
        </is>
      </c>
      <c r="B34" s="73" t="n">
        <v>429</v>
      </c>
      <c r="C34" s="73" t="n">
        <v>429</v>
      </c>
      <c r="D34" s="73" t="inlineStr">
        <is>
          <t xml:space="preserve">INVITADOS ASMAR </t>
        </is>
      </c>
      <c r="E34" s="73" t="inlineStr">
        <is>
          <t>VIP</t>
        </is>
      </c>
      <c r="F34" s="73" t="inlineStr">
        <is>
          <t>PENDIENTE</t>
        </is>
      </c>
      <c r="G34" s="73" t="inlineStr">
        <is>
          <t>SEGUROS</t>
        </is>
      </c>
      <c r="H34" s="73" t="inlineStr">
        <is>
          <t>Peter Foley</t>
        </is>
      </c>
      <c r="I34" s="73" t="inlineStr">
        <is>
          <t>Gerente General Lockton Seguros</t>
        </is>
      </c>
    </row>
    <row r="35">
      <c r="A35" s="74" t="inlineStr">
        <is>
          <t>PENDIENTE POR ASIGNAR</t>
        </is>
      </c>
      <c r="B35" s="73" t="n">
        <v>431</v>
      </c>
      <c r="C35" s="73" t="n">
        <v>431</v>
      </c>
      <c r="D35" s="73" t="inlineStr">
        <is>
          <t xml:space="preserve">INVITADOS ASMAR </t>
        </is>
      </c>
      <c r="E35" s="73" t="inlineStr">
        <is>
          <t>VIP</t>
        </is>
      </c>
      <c r="F35" s="73" t="inlineStr">
        <is>
          <t>SI</t>
        </is>
      </c>
      <c r="G35" s="73" t="inlineStr">
        <is>
          <t>SEGUROS</t>
        </is>
      </c>
      <c r="H35" s="73" t="inlineStr">
        <is>
          <t>Patricio Martínez Fernández</t>
        </is>
      </c>
      <c r="I35" s="73" t="inlineStr">
        <is>
          <t>Gerente General Mutual de Seguros de Chile</t>
        </is>
      </c>
    </row>
    <row r="36">
      <c r="A36" s="74" t="inlineStr">
        <is>
          <t>PENDIENTE POR ASIGNAR</t>
        </is>
      </c>
      <c r="B36" s="73" t="n">
        <v>435</v>
      </c>
      <c r="C36" s="73" t="n">
        <v>435</v>
      </c>
      <c r="D36" s="73" t="inlineStr">
        <is>
          <t xml:space="preserve">INVITADOS ASMAR </t>
        </is>
      </c>
      <c r="E36" s="73" t="inlineStr">
        <is>
          <t>VIP</t>
        </is>
      </c>
      <c r="F36" s="73" t="inlineStr">
        <is>
          <t>PENDIENTE</t>
        </is>
      </c>
      <c r="G36" s="73" t="inlineStr"/>
      <c r="H36" s="73" t="inlineStr">
        <is>
          <t>Manuel Bagnara</t>
        </is>
      </c>
      <c r="I36" s="73" t="inlineStr">
        <is>
          <t>Gerente General en ARMASUR A.G. - Comité CORFO</t>
        </is>
      </c>
    </row>
    <row r="37">
      <c r="A37" s="74" t="inlineStr">
        <is>
          <t>PENDIENTE POR ASIGNAR</t>
        </is>
      </c>
      <c r="B37" s="73" t="n">
        <v>443</v>
      </c>
      <c r="C37" s="73" t="n">
        <v>443</v>
      </c>
      <c r="D37" s="73" t="inlineStr">
        <is>
          <t xml:space="preserve">INVITADOS ASMAR </t>
        </is>
      </c>
      <c r="E37" s="73" t="inlineStr">
        <is>
          <t>VIP</t>
        </is>
      </c>
      <c r="F37" s="73" t="inlineStr">
        <is>
          <t>PENDIENTE</t>
        </is>
      </c>
      <c r="G37" s="73" t="inlineStr">
        <is>
          <t>Rector</t>
        </is>
      </c>
      <c r="H37" s="73" t="inlineStr">
        <is>
          <t>Jorge Sabag Villalobos</t>
        </is>
      </c>
      <c r="I37" s="73" t="inlineStr">
        <is>
          <t>Presidente Directorio EFE Sur</t>
        </is>
      </c>
    </row>
    <row r="38">
      <c r="A38" s="74" t="inlineStr">
        <is>
          <t>PENDIENTE POR ASIGNAR</t>
        </is>
      </c>
      <c r="B38" s="73" t="n">
        <v>448</v>
      </c>
      <c r="C38" s="73" t="n">
        <v>448</v>
      </c>
      <c r="D38" s="73" t="inlineStr">
        <is>
          <t xml:space="preserve">INVITADOS ASMAR </t>
        </is>
      </c>
      <c r="E38" s="73" t="inlineStr">
        <is>
          <t>VIP</t>
        </is>
      </c>
      <c r="F38" s="73" t="inlineStr">
        <is>
          <t>SI</t>
        </is>
      </c>
      <c r="G38" s="73" t="inlineStr">
        <is>
          <t>Señora</t>
        </is>
      </c>
      <c r="H38" s="73" t="inlineStr">
        <is>
          <t>Milka Gavilán Ortiz</t>
        </is>
      </c>
      <c r="I38" s="73" t="inlineStr">
        <is>
          <t>Comité CORFO - Presidenta Sindicato ASMAR</t>
        </is>
      </c>
    </row>
    <row r="39">
      <c r="A39" s="74" t="inlineStr">
        <is>
          <t>PENDIENTE POR ASIGNAR</t>
        </is>
      </c>
      <c r="B39" s="73" t="n">
        <v>459</v>
      </c>
      <c r="C39" s="73" t="n">
        <v>459</v>
      </c>
      <c r="D39" s="73" t="inlineStr">
        <is>
          <t xml:space="preserve">INVITADOS ASMAR </t>
        </is>
      </c>
      <c r="E39" s="73" t="inlineStr">
        <is>
          <t>VIP</t>
        </is>
      </c>
      <c r="F39" s="73" t="inlineStr">
        <is>
          <t>SI</t>
        </is>
      </c>
      <c r="G39" s="73" t="inlineStr"/>
      <c r="H39" s="73" t="inlineStr">
        <is>
          <t>Rodrigo Silva</t>
        </is>
      </c>
      <c r="I39" s="73" t="inlineStr">
        <is>
          <t>Gerente General COOPEUCH</t>
        </is>
      </c>
    </row>
    <row r="40">
      <c r="A40" s="74" t="inlineStr">
        <is>
          <t>PENDIENTE POR ASIGNAR</t>
        </is>
      </c>
      <c r="B40" s="73" t="n">
        <v>467</v>
      </c>
      <c r="C40" s="73" t="n">
        <v>467</v>
      </c>
      <c r="D40" s="73" t="inlineStr">
        <is>
          <t xml:space="preserve">INVITADOS ASMAR </t>
        </is>
      </c>
      <c r="E40" s="73" t="inlineStr">
        <is>
          <t>VIP</t>
        </is>
      </c>
      <c r="F40" s="73" t="inlineStr">
        <is>
          <t>PENDIENTE</t>
        </is>
      </c>
      <c r="G40" s="73" t="inlineStr"/>
      <c r="H40" s="73" t="inlineStr">
        <is>
          <t>Tomás Zavala Mujica</t>
        </is>
      </c>
      <c r="I40" s="73" t="inlineStr">
        <is>
          <t>Gerente General Caja Los Andes</t>
        </is>
      </c>
    </row>
    <row r="41">
      <c r="A41" s="74" t="inlineStr">
        <is>
          <t>PENDIENTE POR ASIGNAR</t>
        </is>
      </c>
      <c r="B41" s="73" t="n">
        <v>471</v>
      </c>
      <c r="C41" s="73" t="n">
        <v>471</v>
      </c>
      <c r="D41" s="73" t="inlineStr">
        <is>
          <t xml:space="preserve">INVITADOS ASMAR </t>
        </is>
      </c>
      <c r="E41" s="73" t="inlineStr">
        <is>
          <t>VIP</t>
        </is>
      </c>
      <c r="F41" s="73" t="inlineStr">
        <is>
          <t>SI</t>
        </is>
      </c>
      <c r="G41" s="73" t="inlineStr">
        <is>
          <t>Señor</t>
        </is>
      </c>
      <c r="H41" s="73" t="inlineStr">
        <is>
          <t>Carlos Cardoen Cornejo</t>
        </is>
      </c>
      <c r="I41" s="73" t="inlineStr">
        <is>
          <t>Invitado Especial Director ASMAR</t>
        </is>
      </c>
    </row>
    <row r="42">
      <c r="A42" s="74" t="inlineStr">
        <is>
          <t>PENDIENTE POR ASIGNAR</t>
        </is>
      </c>
      <c r="B42" s="73" t="n">
        <v>472</v>
      </c>
      <c r="C42" s="73" t="n">
        <v>472</v>
      </c>
      <c r="D42" s="73" t="inlineStr">
        <is>
          <t xml:space="preserve">INVITADOS ASMAR </t>
        </is>
      </c>
      <c r="E42" s="73" t="inlineStr">
        <is>
          <t>VIP</t>
        </is>
      </c>
      <c r="F42" s="73" t="inlineStr">
        <is>
          <t>SI</t>
        </is>
      </c>
      <c r="G42" s="73" t="inlineStr">
        <is>
          <t>Señor</t>
        </is>
      </c>
      <c r="H42" s="73" t="inlineStr">
        <is>
          <t>Rodrigo Cardoen Aylwin</t>
        </is>
      </c>
      <c r="I42" s="73" t="inlineStr">
        <is>
          <t>Invitado Especial Director ASMAR</t>
        </is>
      </c>
    </row>
    <row r="43">
      <c r="A43" s="74" t="inlineStr">
        <is>
          <t>PENDIENTE POR ASIGNAR</t>
        </is>
      </c>
      <c r="B43" s="73" t="n">
        <v>486</v>
      </c>
      <c r="C43" s="73" t="n">
        <v>486</v>
      </c>
      <c r="D43" s="73" t="inlineStr">
        <is>
          <t xml:space="preserve">INVITADOS ASMAR </t>
        </is>
      </c>
      <c r="E43" s="73" t="inlineStr">
        <is>
          <t>VIP</t>
        </is>
      </c>
      <c r="F43" s="73" t="inlineStr">
        <is>
          <t>SI</t>
        </is>
      </c>
      <c r="G43" s="73" t="inlineStr"/>
      <c r="H43" s="73" t="inlineStr">
        <is>
          <t>Cristian Vergara</t>
        </is>
      </c>
      <c r="I43" s="73" t="inlineStr">
        <is>
          <t>Gerente General ESSBIO</t>
        </is>
      </c>
    </row>
    <row r="44">
      <c r="A44" s="74" t="inlineStr">
        <is>
          <t>PENDIENTE POR ASIGNAR</t>
        </is>
      </c>
      <c r="B44" s="73" t="n">
        <v>487</v>
      </c>
      <c r="C44" s="73" t="n">
        <v>487</v>
      </c>
      <c r="D44" s="73" t="inlineStr">
        <is>
          <t xml:space="preserve">INVITADOS ASMAR </t>
        </is>
      </c>
      <c r="E44" s="73" t="inlineStr">
        <is>
          <t>VIP</t>
        </is>
      </c>
      <c r="F44" s="73" t="inlineStr">
        <is>
          <t>PENDIENTE</t>
        </is>
      </c>
      <c r="G44" s="73" t="inlineStr"/>
      <c r="H44" s="73" t="inlineStr">
        <is>
          <t>Peter Schmohl</t>
        </is>
      </c>
      <c r="I44" s="73" t="inlineStr">
        <is>
          <t>Gerente Zonal ESSBIO</t>
        </is>
      </c>
    </row>
    <row r="45">
      <c r="A45" s="74" t="inlineStr">
        <is>
          <t>PENDIENTE POR ASIGNAR</t>
        </is>
      </c>
      <c r="B45" s="73" t="n">
        <v>488</v>
      </c>
      <c r="C45" s="73" t="n">
        <v>488</v>
      </c>
      <c r="D45" s="73" t="inlineStr">
        <is>
          <t xml:space="preserve">INVITADOS ASMAR </t>
        </is>
      </c>
      <c r="E45" s="73" t="inlineStr">
        <is>
          <t>VIP</t>
        </is>
      </c>
      <c r="F45" s="73" t="inlineStr">
        <is>
          <t>PENDIENTE</t>
        </is>
      </c>
      <c r="G45" s="73" t="inlineStr"/>
      <c r="H45" s="73" t="inlineStr">
        <is>
          <t>David Fernández</t>
        </is>
      </c>
      <c r="I45" s="73" t="inlineStr">
        <is>
          <t>Gerente General CIDERE</t>
        </is>
      </c>
    </row>
    <row r="46">
      <c r="A46" s="74" t="inlineStr">
        <is>
          <t>PENDIENTE POR ASIGNAR</t>
        </is>
      </c>
      <c r="B46" s="73" t="n">
        <v>489</v>
      </c>
      <c r="C46" s="73" t="n">
        <v>489</v>
      </c>
      <c r="D46" s="73" t="inlineStr">
        <is>
          <t xml:space="preserve">INVITADOS ASMAR </t>
        </is>
      </c>
      <c r="E46" s="73" t="inlineStr">
        <is>
          <t>VIP</t>
        </is>
      </c>
      <c r="F46" s="73" t="inlineStr">
        <is>
          <t>SI</t>
        </is>
      </c>
      <c r="G46" s="73" t="inlineStr">
        <is>
          <t>Señor</t>
        </is>
      </c>
      <c r="H46" s="73" t="inlineStr">
        <is>
          <t>Nelson Donoso</t>
        </is>
      </c>
      <c r="I46" s="73" t="inlineStr">
        <is>
          <t>Presidente IRADE</t>
        </is>
      </c>
    </row>
    <row r="47">
      <c r="A47" s="74" t="inlineStr">
        <is>
          <t>PENDIENTE POR ASIGNAR</t>
        </is>
      </c>
      <c r="B47" s="73" t="n">
        <v>490</v>
      </c>
      <c r="C47" s="73" t="n">
        <v>490</v>
      </c>
      <c r="D47" s="73" t="inlineStr">
        <is>
          <t xml:space="preserve">INVITADOS ASMAR </t>
        </is>
      </c>
      <c r="E47" s="73" t="inlineStr">
        <is>
          <t>VIP</t>
        </is>
      </c>
      <c r="F47" s="73" t="inlineStr">
        <is>
          <t>SI</t>
        </is>
      </c>
      <c r="G47" s="73" t="inlineStr">
        <is>
          <t>Señora</t>
        </is>
      </c>
      <c r="H47" s="73" t="inlineStr">
        <is>
          <t>Bernardita Roa Astete</t>
        </is>
      </c>
      <c r="I47" s="73" t="inlineStr">
        <is>
          <t>Gerente General IRADE</t>
        </is>
      </c>
    </row>
    <row r="48">
      <c r="A48" s="74" t="inlineStr">
        <is>
          <t>PENDIENTE POR ASIGNAR</t>
        </is>
      </c>
      <c r="B48" s="73" t="n">
        <v>507</v>
      </c>
      <c r="C48" s="73" t="n">
        <v>507</v>
      </c>
      <c r="D48" s="73" t="inlineStr">
        <is>
          <t xml:space="preserve">INVITADOS ASMAR </t>
        </is>
      </c>
      <c r="E48" s="73" t="inlineStr">
        <is>
          <t>VIP</t>
        </is>
      </c>
      <c r="F48" s="73" t="inlineStr">
        <is>
          <t>SI</t>
        </is>
      </c>
      <c r="G48" s="73" t="inlineStr">
        <is>
          <t>Señor</t>
        </is>
      </c>
      <c r="H48" s="73" t="inlineStr">
        <is>
          <t>Francisco Sotomayor</t>
        </is>
      </c>
      <c r="I48" s="73" t="inlineStr">
        <is>
          <t>CEO GL Events Chile</t>
        </is>
      </c>
    </row>
    <row r="49">
      <c r="A49" s="74" t="inlineStr">
        <is>
          <t>PENDIENTE POR ASIGNAR</t>
        </is>
      </c>
      <c r="B49" s="73" t="n">
        <v>519</v>
      </c>
      <c r="C49" s="73" t="n">
        <v>519</v>
      </c>
      <c r="D49" s="73" t="inlineStr">
        <is>
          <t>PROVEEDORES</t>
        </is>
      </c>
      <c r="E49" s="73" t="inlineStr">
        <is>
          <t>VIP</t>
        </is>
      </c>
      <c r="F49" s="73" t="inlineStr">
        <is>
          <t>PENDIENTE</t>
        </is>
      </c>
      <c r="G49" s="73" t="inlineStr">
        <is>
          <t>Rector</t>
        </is>
      </c>
      <c r="H49" s="73" t="inlineStr">
        <is>
          <t>Hans Kossmann</t>
        </is>
      </c>
      <c r="I49" s="73" t="inlineStr">
        <is>
          <t>Presidente Directorio ASENAV</t>
        </is>
      </c>
    </row>
    <row r="50">
      <c r="A50" s="74" t="inlineStr">
        <is>
          <t>PENDIENTE POR ASIGNAR</t>
        </is>
      </c>
      <c r="B50" s="73" t="n">
        <v>520</v>
      </c>
      <c r="C50" s="73" t="n">
        <v>520</v>
      </c>
      <c r="D50" s="73" t="inlineStr">
        <is>
          <t>PROVEEDORES</t>
        </is>
      </c>
      <c r="E50" s="73" t="inlineStr">
        <is>
          <t>VIP</t>
        </is>
      </c>
      <c r="F50" s="73" t="inlineStr">
        <is>
          <t>SI</t>
        </is>
      </c>
      <c r="G50" s="73" t="inlineStr"/>
      <c r="H50" s="73" t="inlineStr">
        <is>
          <t>Fernando Rodríguez</t>
        </is>
      </c>
      <c r="I50" s="73" t="inlineStr">
        <is>
          <t>Gerente General ASENAV</t>
        </is>
      </c>
    </row>
    <row r="51">
      <c r="A51" s="74" t="inlineStr">
        <is>
          <t>PENDIENTE POR ASIGNAR</t>
        </is>
      </c>
      <c r="B51" s="73" t="n">
        <v>524</v>
      </c>
      <c r="C51" s="73" t="n">
        <v>524</v>
      </c>
      <c r="D51" s="73" t="inlineStr">
        <is>
          <t>PROVEEDORES</t>
        </is>
      </c>
      <c r="E51" s="73" t="inlineStr">
        <is>
          <t>VIP</t>
        </is>
      </c>
      <c r="F51" s="73" t="inlineStr">
        <is>
          <t>SI</t>
        </is>
      </c>
      <c r="G51" s="73" t="inlineStr">
        <is>
          <t>Capitán de Navío (R)</t>
        </is>
      </c>
      <c r="H51" s="73" t="inlineStr">
        <is>
          <t>Francisco Hederra Pinto</t>
        </is>
      </c>
      <c r="I51" s="73" t="inlineStr">
        <is>
          <t>Gerente General SISDEF</t>
        </is>
      </c>
    </row>
    <row r="52">
      <c r="A52" s="74" t="inlineStr">
        <is>
          <t>PENDIENTE POR ASIGNAR</t>
        </is>
      </c>
      <c r="B52" s="73" t="n">
        <v>532</v>
      </c>
      <c r="C52" s="73" t="n">
        <v>532</v>
      </c>
      <c r="D52" s="73" t="inlineStr">
        <is>
          <t>PROVEEDORES</t>
        </is>
      </c>
      <c r="E52" s="73" t="inlineStr">
        <is>
          <t>VIP</t>
        </is>
      </c>
      <c r="F52" s="73" t="inlineStr">
        <is>
          <t>SI</t>
        </is>
      </c>
      <c r="G52" s="73" t="inlineStr">
        <is>
          <t>Señor</t>
        </is>
      </c>
      <c r="H52" s="73" t="inlineStr">
        <is>
          <t>Jorge Mutschler Castillo</t>
        </is>
      </c>
      <c r="I52" s="73" t="inlineStr">
        <is>
          <t>Gerente General Sociedad Comercial Equipos Industriales S.A. INDUELECTRO</t>
        </is>
      </c>
    </row>
    <row r="53">
      <c r="A53" s="74" t="inlineStr">
        <is>
          <t>PENDIENTE POR ASIGNAR</t>
        </is>
      </c>
      <c r="B53" s="73" t="n">
        <v>533</v>
      </c>
      <c r="C53" s="73" t="n">
        <v>533</v>
      </c>
      <c r="D53" s="73" t="inlineStr">
        <is>
          <t>PROVEEDORES</t>
        </is>
      </c>
      <c r="E53" s="73" t="inlineStr">
        <is>
          <t>VIP</t>
        </is>
      </c>
      <c r="F53" s="73" t="inlineStr">
        <is>
          <t>SI</t>
        </is>
      </c>
      <c r="G53" s="73" t="inlineStr"/>
      <c r="H53" s="73" t="inlineStr">
        <is>
          <t>Roberta Mutschler</t>
        </is>
      </c>
      <c r="I53" s="73" t="inlineStr">
        <is>
          <t>Subgerente General Sociedad Comercial Equipos Industriales S.A. INDUELECTRO</t>
        </is>
      </c>
    </row>
    <row r="54">
      <c r="A54" s="74" t="inlineStr">
        <is>
          <t>PENDIENTE POR ASIGNAR</t>
        </is>
      </c>
      <c r="B54" s="73" t="n">
        <v>535</v>
      </c>
      <c r="C54" s="73" t="n">
        <v>535</v>
      </c>
      <c r="D54" s="73" t="inlineStr">
        <is>
          <t>PROVEEDORES</t>
        </is>
      </c>
      <c r="E54" s="73" t="inlineStr">
        <is>
          <t>VIP</t>
        </is>
      </c>
      <c r="F54" s="73" t="inlineStr">
        <is>
          <t>SI</t>
        </is>
      </c>
      <c r="G54" s="73" t="inlineStr"/>
      <c r="H54" s="73" t="inlineStr">
        <is>
          <t>José Luis Fauré Cañas</t>
        </is>
      </c>
      <c r="I54" s="73" t="inlineStr">
        <is>
          <t>Gerente General CODELPA S.A.</t>
        </is>
      </c>
    </row>
    <row r="55">
      <c r="A55" s="74" t="inlineStr">
        <is>
          <t>PENDIENTE POR ASIGNAR</t>
        </is>
      </c>
      <c r="B55" s="73" t="n">
        <v>536</v>
      </c>
      <c r="C55" s="73" t="n">
        <v>536</v>
      </c>
      <c r="D55" s="73" t="inlineStr">
        <is>
          <t>PROVEEDORES</t>
        </is>
      </c>
      <c r="E55" s="73" t="inlineStr">
        <is>
          <t>VIP</t>
        </is>
      </c>
      <c r="F55" s="73" t="inlineStr">
        <is>
          <t>SI</t>
        </is>
      </c>
      <c r="G55" s="73" t="inlineStr"/>
      <c r="H55" s="73" t="inlineStr">
        <is>
          <t>Pedro Iturriaga González</t>
        </is>
      </c>
      <c r="I55" s="73" t="inlineStr">
        <is>
          <t>Gerente General PROINGAS S.A.</t>
        </is>
      </c>
    </row>
    <row r="56">
      <c r="A56" s="74" t="inlineStr">
        <is>
          <t>PENDIENTE POR ASIGNAR</t>
        </is>
      </c>
      <c r="B56" s="73" t="n">
        <v>538</v>
      </c>
      <c r="C56" s="73" t="n">
        <v>538</v>
      </c>
      <c r="D56" s="73" t="inlineStr">
        <is>
          <t>PROVEEDORES</t>
        </is>
      </c>
      <c r="E56" s="73" t="inlineStr">
        <is>
          <t>VIP</t>
        </is>
      </c>
      <c r="F56" s="73" t="inlineStr">
        <is>
          <t>SI</t>
        </is>
      </c>
      <c r="G56" s="73" t="inlineStr">
        <is>
          <t>Rector</t>
        </is>
      </c>
      <c r="H56" s="73" t="inlineStr">
        <is>
          <t>Roberto Rodriguez</t>
        </is>
      </c>
      <c r="I56" s="73" t="inlineStr">
        <is>
          <t>Director General IBERCISA DECK Machinery S.A.</t>
        </is>
      </c>
    </row>
    <row r="57">
      <c r="A57" s="74" t="inlineStr">
        <is>
          <t>PENDIENTE POR ASIGNAR</t>
        </is>
      </c>
      <c r="B57" s="73" t="n">
        <v>540</v>
      </c>
      <c r="C57" s="73" t="n">
        <v>540</v>
      </c>
      <c r="D57" s="73" t="inlineStr">
        <is>
          <t>PROVEEDORES</t>
        </is>
      </c>
      <c r="E57" s="73" t="inlineStr">
        <is>
          <t>VIP</t>
        </is>
      </c>
      <c r="F57" s="73" t="inlineStr">
        <is>
          <t>SI</t>
        </is>
      </c>
      <c r="G57" s="73" t="inlineStr">
        <is>
          <t>Capitán de Navío (R)</t>
        </is>
      </c>
      <c r="H57" s="73" t="inlineStr">
        <is>
          <t>Sidney Chellew Daydi</t>
        </is>
      </c>
      <c r="I57" s="73" t="inlineStr">
        <is>
          <t>Gerente General SOCIBER</t>
        </is>
      </c>
    </row>
    <row r="58">
      <c r="A58" s="74" t="inlineStr">
        <is>
          <t>PENDIENTE POR ASIGNAR</t>
        </is>
      </c>
      <c r="B58" s="73" t="n">
        <v>543</v>
      </c>
      <c r="C58" s="73" t="n">
        <v>543</v>
      </c>
      <c r="D58" s="73" t="inlineStr">
        <is>
          <t>PROVEEDORES</t>
        </is>
      </c>
      <c r="E58" s="73" t="inlineStr">
        <is>
          <t>VIP</t>
        </is>
      </c>
      <c r="F58" s="73" t="inlineStr">
        <is>
          <t>SI</t>
        </is>
      </c>
      <c r="G58" s="73" t="inlineStr"/>
      <c r="H58" s="73" t="inlineStr">
        <is>
          <t>Gise Van Mourik</t>
        </is>
      </c>
      <c r="I58" s="73" t="inlineStr">
        <is>
          <t>Gerente Ventas, Wärtsilä Marine</t>
        </is>
      </c>
    </row>
    <row r="59">
      <c r="A59" s="74" t="inlineStr">
        <is>
          <t>PENDIENTE POR ASIGNAR</t>
        </is>
      </c>
      <c r="B59" s="73" t="n">
        <v>548</v>
      </c>
      <c r="C59" s="73" t="n">
        <v>548</v>
      </c>
      <c r="D59" s="73" t="inlineStr">
        <is>
          <t>PROVEEDORES</t>
        </is>
      </c>
      <c r="E59" s="73" t="inlineStr">
        <is>
          <t>VIP</t>
        </is>
      </c>
      <c r="F59" s="73" t="inlineStr">
        <is>
          <t>PENDIENTE</t>
        </is>
      </c>
      <c r="G59" s="73" t="inlineStr"/>
      <c r="H59" s="73" t="inlineStr">
        <is>
          <t>Iván Almendra</t>
        </is>
      </c>
      <c r="I59" s="73" t="inlineStr">
        <is>
          <t>Gerente Zona Sur B. Bosch</t>
        </is>
      </c>
    </row>
    <row r="60">
      <c r="A60" s="74" t="inlineStr">
        <is>
          <t>PENDIENTE POR ASIGNAR</t>
        </is>
      </c>
      <c r="B60" s="73" t="n">
        <v>549</v>
      </c>
      <c r="C60" s="73" t="n">
        <v>549</v>
      </c>
      <c r="D60" s="73" t="inlineStr">
        <is>
          <t>PROVEEDORES</t>
        </is>
      </c>
      <c r="E60" s="73" t="inlineStr">
        <is>
          <t>VIP</t>
        </is>
      </c>
      <c r="F60" s="73" t="inlineStr">
        <is>
          <t>PENDIENTE</t>
        </is>
      </c>
      <c r="G60" s="73" t="inlineStr">
        <is>
          <t>Presidente</t>
        </is>
      </c>
      <c r="H60" s="73" t="inlineStr">
        <is>
          <t>Javier Gamundi Fernández</t>
        </is>
      </c>
      <c r="I60" s="73" t="inlineStr">
        <is>
          <t>Presidente FRIZONIA</t>
        </is>
      </c>
    </row>
    <row r="61">
      <c r="A61" s="74" t="inlineStr">
        <is>
          <t>PENDIENTE POR ASIGNAR</t>
        </is>
      </c>
      <c r="B61" s="73" t="n">
        <v>550</v>
      </c>
      <c r="C61" s="73" t="n">
        <v>550</v>
      </c>
      <c r="D61" s="73" t="inlineStr">
        <is>
          <t>PROVEEDORES</t>
        </is>
      </c>
      <c r="E61" s="73" t="inlineStr">
        <is>
          <t>VIP</t>
        </is>
      </c>
      <c r="F61" s="73" t="inlineStr">
        <is>
          <t>SI</t>
        </is>
      </c>
      <c r="G61" s="73" t="inlineStr"/>
      <c r="H61" s="73" t="inlineStr">
        <is>
          <t>Carlos González</t>
        </is>
      </c>
      <c r="I61" s="73" t="inlineStr">
        <is>
          <t>CEO  FRIZONIA Regrigeración, climatización .S.L.</t>
        </is>
      </c>
    </row>
    <row r="62">
      <c r="A62" s="74" t="inlineStr">
        <is>
          <t>PENDIENTE POR ASIGNAR</t>
        </is>
      </c>
      <c r="B62" s="73" t="n">
        <v>551</v>
      </c>
      <c r="C62" s="73" t="n">
        <v>551</v>
      </c>
      <c r="D62" s="73" t="inlineStr">
        <is>
          <t>PROVEEDORES</t>
        </is>
      </c>
      <c r="E62" s="73" t="inlineStr">
        <is>
          <t>VIP</t>
        </is>
      </c>
      <c r="F62" s="73" t="inlineStr">
        <is>
          <t>SI</t>
        </is>
      </c>
      <c r="G62" s="73" t="inlineStr">
        <is>
          <t>Presidente</t>
        </is>
      </c>
      <c r="H62" s="73" t="inlineStr">
        <is>
          <t>Patricio Fernández Goberna</t>
        </is>
      </c>
      <c r="I62" s="73" t="inlineStr">
        <is>
          <t>Presidente Industrias Ferri S.A.</t>
        </is>
      </c>
    </row>
    <row r="63">
      <c r="A63" s="74" t="inlineStr">
        <is>
          <t>PENDIENTE POR ASIGNAR</t>
        </is>
      </c>
      <c r="B63" s="73" t="n">
        <v>555</v>
      </c>
      <c r="C63" s="73" t="n">
        <v>555</v>
      </c>
      <c r="D63" s="73" t="inlineStr">
        <is>
          <t>PROVEEDORES</t>
        </is>
      </c>
      <c r="E63" s="73" t="inlineStr">
        <is>
          <t>VIP</t>
        </is>
      </c>
      <c r="F63" s="73" t="inlineStr">
        <is>
          <t>PENDIENTE</t>
        </is>
      </c>
      <c r="G63" s="73" t="inlineStr"/>
      <c r="H63" s="73" t="inlineStr">
        <is>
          <t>Daniel Sánchez de Pablo</t>
        </is>
      </c>
      <c r="I63" s="73" t="inlineStr">
        <is>
          <t>Executive Vicepresident  SP Consultores y Servicios</t>
        </is>
      </c>
    </row>
    <row r="64">
      <c r="A64" s="74" t="inlineStr">
        <is>
          <t>PENDIENTE POR ASIGNAR</t>
        </is>
      </c>
      <c r="B64" s="73" t="n">
        <v>556</v>
      </c>
      <c r="C64" s="73" t="n">
        <v>556</v>
      </c>
      <c r="D64" s="73" t="inlineStr">
        <is>
          <t>PROVEEDORES</t>
        </is>
      </c>
      <c r="E64" s="73" t="inlineStr">
        <is>
          <t>VIP</t>
        </is>
      </c>
      <c r="F64" s="73" t="inlineStr">
        <is>
          <t>PENDIENTE</t>
        </is>
      </c>
      <c r="G64" s="73" t="inlineStr"/>
      <c r="H64" s="73" t="inlineStr">
        <is>
          <t>Antonio José Llago Hermida</t>
        </is>
      </c>
      <c r="I64" s="73" t="inlineStr">
        <is>
          <t>CEO GABADI</t>
        </is>
      </c>
    </row>
    <row r="65">
      <c r="A65" s="74" t="inlineStr">
        <is>
          <t>PENDIENTE POR ASIGNAR</t>
        </is>
      </c>
      <c r="B65" s="73" t="n">
        <v>557</v>
      </c>
      <c r="C65" s="73" t="n">
        <v>557</v>
      </c>
      <c r="D65" s="73" t="inlineStr">
        <is>
          <t>PROVEEDORES</t>
        </is>
      </c>
      <c r="E65" s="73" t="inlineStr">
        <is>
          <t>VIP</t>
        </is>
      </c>
      <c r="F65" s="73" t="inlineStr">
        <is>
          <t>SI</t>
        </is>
      </c>
      <c r="G65" s="73" t="inlineStr"/>
      <c r="H65" s="73" t="inlineStr">
        <is>
          <t>Pablo Guerrero Salgado</t>
        </is>
      </c>
      <c r="I65" s="73" t="inlineStr">
        <is>
          <t>COO GABADI</t>
        </is>
      </c>
    </row>
    <row r="66">
      <c r="A66" s="74" t="inlineStr">
        <is>
          <t>PENDIENTE POR ASIGNAR</t>
        </is>
      </c>
      <c r="B66" s="73" t="n">
        <v>558</v>
      </c>
      <c r="C66" s="73" t="n">
        <v>558</v>
      </c>
      <c r="D66" s="73" t="inlineStr">
        <is>
          <t>PROVEEDORES</t>
        </is>
      </c>
      <c r="E66" s="73" t="inlineStr">
        <is>
          <t>VIP</t>
        </is>
      </c>
      <c r="F66" s="73" t="inlineStr">
        <is>
          <t>PENDIENTE</t>
        </is>
      </c>
      <c r="G66" s="73" t="inlineStr"/>
      <c r="H66" s="73" t="inlineStr">
        <is>
          <t>Atle David Monsen</t>
        </is>
      </c>
      <c r="I66" s="73" t="inlineStr">
        <is>
          <t>Sales and marketing KONGSBERG MARITIME AS</t>
        </is>
      </c>
    </row>
    <row r="67">
      <c r="A67" s="74" t="inlineStr">
        <is>
          <t>PENDIENTE POR ASIGNAR</t>
        </is>
      </c>
      <c r="B67" s="73" t="n">
        <v>559</v>
      </c>
      <c r="C67" s="73" t="n">
        <v>559</v>
      </c>
      <c r="D67" s="73" t="inlineStr">
        <is>
          <t>PROVEEDORES</t>
        </is>
      </c>
      <c r="E67" s="73" t="inlineStr">
        <is>
          <t>VIP</t>
        </is>
      </c>
      <c r="F67" s="73" t="inlineStr">
        <is>
          <t>PENDIENTE</t>
        </is>
      </c>
      <c r="G67" s="73" t="inlineStr"/>
      <c r="H67" s="73" t="inlineStr">
        <is>
          <t>Ivan Danchev Ivanov</t>
        </is>
      </c>
      <c r="I67" s="73" t="inlineStr">
        <is>
          <t>Project Manager KONGSBERG MARITIME AS</t>
        </is>
      </c>
    </row>
    <row r="68">
      <c r="A68" s="74" t="inlineStr">
        <is>
          <t>PENDIENTE POR ASIGNAR</t>
        </is>
      </c>
      <c r="B68" s="73" t="n">
        <v>560</v>
      </c>
      <c r="C68" s="73" t="n">
        <v>560</v>
      </c>
      <c r="D68" s="73" t="inlineStr">
        <is>
          <t>PROVEEDORES</t>
        </is>
      </c>
      <c r="E68" s="73" t="inlineStr">
        <is>
          <t>VIP</t>
        </is>
      </c>
      <c r="F68" s="73" t="inlineStr">
        <is>
          <t>PENDIENTE</t>
        </is>
      </c>
      <c r="G68" s="73" t="inlineStr"/>
      <c r="H68" s="73" t="inlineStr">
        <is>
          <t>Benedetto Catanzato</t>
        </is>
      </c>
      <c r="I68" s="73" t="inlineStr">
        <is>
          <t>CEO MELCAL SpA</t>
        </is>
      </c>
    </row>
    <row r="69">
      <c r="A69" s="74" t="inlineStr">
        <is>
          <t>PENDIENTE POR ASIGNAR</t>
        </is>
      </c>
      <c r="B69" s="73" t="n">
        <v>561</v>
      </c>
      <c r="C69" s="73" t="n">
        <v>561</v>
      </c>
      <c r="D69" s="73" t="inlineStr">
        <is>
          <t>PROVEEDORES</t>
        </is>
      </c>
      <c r="E69" s="73" t="inlineStr">
        <is>
          <t>VIP</t>
        </is>
      </c>
      <c r="F69" s="73" t="inlineStr">
        <is>
          <t>PENDIENTE</t>
        </is>
      </c>
      <c r="G69" s="73" t="inlineStr"/>
      <c r="H69" s="73" t="inlineStr">
        <is>
          <t>Daniele Apolo</t>
        </is>
      </c>
      <c r="I69" s="73" t="inlineStr">
        <is>
          <t>Project Manager MELCAL SpA</t>
        </is>
      </c>
    </row>
    <row r="70">
      <c r="A70" s="74" t="inlineStr">
        <is>
          <t>PENDIENTE POR ASIGNAR</t>
        </is>
      </c>
      <c r="B70" s="73" t="n">
        <v>562</v>
      </c>
      <c r="C70" s="73" t="n">
        <v>562</v>
      </c>
      <c r="D70" s="73" t="inlineStr">
        <is>
          <t>PROVEEDORES</t>
        </is>
      </c>
      <c r="E70" s="73" t="inlineStr">
        <is>
          <t>VIP</t>
        </is>
      </c>
      <c r="F70" s="73" t="inlineStr">
        <is>
          <t>PENDIENTE</t>
        </is>
      </c>
      <c r="G70" s="73" t="inlineStr"/>
      <c r="H70" s="73" t="inlineStr">
        <is>
          <t>Björn Ullbro</t>
        </is>
      </c>
      <c r="I70" s="73" t="inlineStr">
        <is>
          <t>CEO de EVAC Group</t>
        </is>
      </c>
    </row>
    <row r="71">
      <c r="A71" s="74" t="inlineStr">
        <is>
          <t>PENDIENTE POR ASIGNAR</t>
        </is>
      </c>
      <c r="B71" s="73" t="n">
        <v>563</v>
      </c>
      <c r="C71" s="73" t="n">
        <v>563</v>
      </c>
      <c r="D71" s="73" t="inlineStr">
        <is>
          <t>PROVEEDORES</t>
        </is>
      </c>
      <c r="E71" s="73" t="inlineStr">
        <is>
          <t>VIP</t>
        </is>
      </c>
      <c r="F71" s="73" t="inlineStr">
        <is>
          <t>PENDIENTE</t>
        </is>
      </c>
      <c r="G71" s="73" t="inlineStr"/>
      <c r="H71" s="73" t="inlineStr">
        <is>
          <t>Li Chen</t>
        </is>
      </c>
      <c r="I71" s="73" t="inlineStr">
        <is>
          <t>Project Manager de EVAC Group</t>
        </is>
      </c>
    </row>
    <row r="72">
      <c r="A72" s="74" t="inlineStr">
        <is>
          <t>PENDIENTE POR ASIGNAR</t>
        </is>
      </c>
      <c r="B72" s="73" t="n">
        <v>564</v>
      </c>
      <c r="C72" s="73" t="n">
        <v>564</v>
      </c>
      <c r="D72" s="73" t="inlineStr">
        <is>
          <t>PROVEEDORES</t>
        </is>
      </c>
      <c r="E72" s="73" t="inlineStr">
        <is>
          <t>VIP</t>
        </is>
      </c>
      <c r="F72" s="73" t="inlineStr">
        <is>
          <t>PENDIENTE</t>
        </is>
      </c>
      <c r="G72" s="73" t="inlineStr"/>
      <c r="H72" s="73" t="inlineStr">
        <is>
          <t>Dirk Lange</t>
        </is>
      </c>
      <c r="I72" s="73" t="inlineStr">
        <is>
          <t>Senior Project Manager Damen Marine Components</t>
        </is>
      </c>
    </row>
    <row r="73">
      <c r="A73" s="74" t="inlineStr">
        <is>
          <t>PENDIENTE POR ASIGNAR</t>
        </is>
      </c>
      <c r="B73" s="73" t="n">
        <v>566</v>
      </c>
      <c r="C73" s="73" t="n">
        <v>566</v>
      </c>
      <c r="D73" s="73" t="inlineStr">
        <is>
          <t>PROVEEDORES</t>
        </is>
      </c>
      <c r="E73" s="73" t="inlineStr">
        <is>
          <t>VIP</t>
        </is>
      </c>
      <c r="F73" s="73" t="inlineStr">
        <is>
          <t>PENDIENTE</t>
        </is>
      </c>
      <c r="G73" s="73" t="inlineStr"/>
      <c r="H73" s="73" t="inlineStr">
        <is>
          <t>Tobias Zimmermann</t>
        </is>
      </c>
      <c r="I73" s="73" t="inlineStr">
        <is>
          <t>Technical Project Manager KARL DOSE GmbH</t>
        </is>
      </c>
    </row>
    <row r="74">
      <c r="A74" s="74" t="inlineStr">
        <is>
          <t>PENDIENTE POR ASIGNAR</t>
        </is>
      </c>
      <c r="B74" s="73" t="n">
        <v>574</v>
      </c>
      <c r="C74" s="73" t="n">
        <v>574</v>
      </c>
      <c r="D74" s="73" t="inlineStr">
        <is>
          <t>PROVEEDORES</t>
        </is>
      </c>
      <c r="E74" s="73" t="inlineStr">
        <is>
          <t>VIP</t>
        </is>
      </c>
      <c r="F74" s="73" t="inlineStr">
        <is>
          <t>PENDIENTE</t>
        </is>
      </c>
      <c r="G74" s="73" t="inlineStr"/>
      <c r="H74" s="73" t="inlineStr">
        <is>
          <t>Kai Hupka</t>
        </is>
      </c>
      <c r="I74" s="73" t="inlineStr">
        <is>
          <t>Project Manager MINIMAX Fire Solutions</t>
        </is>
      </c>
    </row>
    <row r="75">
      <c r="A75" s="74" t="inlineStr">
        <is>
          <t>PENDIENTE POR ASIGNAR</t>
        </is>
      </c>
      <c r="B75" s="73" t="n">
        <v>577</v>
      </c>
      <c r="C75" s="73" t="n">
        <v>577</v>
      </c>
      <c r="D75" s="73" t="inlineStr">
        <is>
          <t>PROVEEDORES</t>
        </is>
      </c>
      <c r="E75" s="73" t="inlineStr">
        <is>
          <t>VIP</t>
        </is>
      </c>
      <c r="F75" s="73" t="inlineStr">
        <is>
          <t>SI</t>
        </is>
      </c>
      <c r="G75" s="73" t="inlineStr"/>
      <c r="H75" s="73" t="inlineStr">
        <is>
          <t>Walter Espinoza Birr</t>
        </is>
      </c>
      <c r="I75" s="73" t="inlineStr">
        <is>
          <t>Agente VARD Marine Brasil</t>
        </is>
      </c>
    </row>
    <row r="76">
      <c r="A76" s="74" t="inlineStr">
        <is>
          <t>PENDIENTE POR ASIGNAR</t>
        </is>
      </c>
      <c r="B76" s="73" t="n">
        <v>584</v>
      </c>
      <c r="C76" s="73" t="n">
        <v>584</v>
      </c>
      <c r="D76" s="73" t="inlineStr">
        <is>
          <t>PROVEEDORES</t>
        </is>
      </c>
      <c r="E76" s="73" t="inlineStr">
        <is>
          <t>VIP</t>
        </is>
      </c>
      <c r="F76" s="73" t="inlineStr">
        <is>
          <t>SI</t>
        </is>
      </c>
      <c r="G76" s="73" t="inlineStr"/>
      <c r="H76" s="73" t="inlineStr">
        <is>
          <t>Felipe Howard</t>
        </is>
      </c>
      <c r="I76" s="73" t="inlineStr">
        <is>
          <t>Gerente General HUMBOLDT</t>
        </is>
      </c>
    </row>
    <row r="77">
      <c r="A77" s="74" t="inlineStr">
        <is>
          <t>PENDIENTE POR ASIGNAR</t>
        </is>
      </c>
      <c r="B77" s="73" t="n">
        <v>586</v>
      </c>
      <c r="C77" s="73" t="n">
        <v>586</v>
      </c>
      <c r="D77" s="73" t="inlineStr">
        <is>
          <t>PROVEEDORES</t>
        </is>
      </c>
      <c r="E77" s="73" t="inlineStr">
        <is>
          <t>VIP</t>
        </is>
      </c>
      <c r="F77" s="73" t="inlineStr">
        <is>
          <t>PENDIENTE</t>
        </is>
      </c>
      <c r="G77" s="73" t="inlineStr">
        <is>
          <t>Rector</t>
        </is>
      </c>
      <c r="H77" s="73" t="inlineStr">
        <is>
          <t>Juan De La Cueva</t>
        </is>
      </c>
      <c r="I77" s="73" t="inlineStr">
        <is>
          <t>Director Comercial NAVANTIA</t>
        </is>
      </c>
    </row>
    <row r="78">
      <c r="A78" s="74" t="inlineStr">
        <is>
          <t>PENDIENTE POR ASIGNAR</t>
        </is>
      </c>
      <c r="B78" s="73" t="n">
        <v>587</v>
      </c>
      <c r="C78" s="73" t="n">
        <v>587</v>
      </c>
      <c r="D78" s="73" t="inlineStr">
        <is>
          <t>PROVEEDORES</t>
        </is>
      </c>
      <c r="E78" s="73" t="inlineStr">
        <is>
          <t>VIP</t>
        </is>
      </c>
      <c r="F78" s="73" t="inlineStr">
        <is>
          <t>SI</t>
        </is>
      </c>
      <c r="G78" s="73" t="inlineStr">
        <is>
          <t>Almte.</t>
        </is>
      </c>
      <c r="H78" s="73" t="inlineStr">
        <is>
          <t>Javier Romero Caramelo</t>
        </is>
      </c>
      <c r="I78" s="73" t="inlineStr">
        <is>
          <t>Director de Gabinete Presidente- Líder de la Delegacion de NAVANTIA</t>
        </is>
      </c>
    </row>
    <row r="79">
      <c r="A79" s="74" t="inlineStr">
        <is>
          <t>PENDIENTE POR ASIGNAR</t>
        </is>
      </c>
      <c r="B79" s="73" t="n">
        <v>588</v>
      </c>
      <c r="C79" s="73" t="n">
        <v>588</v>
      </c>
      <c r="D79" s="73" t="inlineStr">
        <is>
          <t>PROVEEDORES</t>
        </is>
      </c>
      <c r="E79" s="73" t="inlineStr">
        <is>
          <t>VIP</t>
        </is>
      </c>
      <c r="F79" s="73" t="inlineStr">
        <is>
          <t>PENDIENTE</t>
        </is>
      </c>
      <c r="G79" s="73" t="inlineStr"/>
      <c r="H79" s="73" t="inlineStr">
        <is>
          <t>Aaron López</t>
        </is>
      </c>
      <c r="I79" s="73" t="inlineStr">
        <is>
          <t>Ex Country Manager NAVANTIA</t>
        </is>
      </c>
    </row>
    <row r="80">
      <c r="A80" s="74" t="inlineStr">
        <is>
          <t>PENDIENTE POR ASIGNAR</t>
        </is>
      </c>
      <c r="B80" s="73" t="n">
        <v>589</v>
      </c>
      <c r="C80" s="73" t="n">
        <v>589</v>
      </c>
      <c r="D80" s="73" t="inlineStr">
        <is>
          <t>PROVEEDORES</t>
        </is>
      </c>
      <c r="E80" s="73" t="inlineStr">
        <is>
          <t>VIP</t>
        </is>
      </c>
      <c r="F80" s="73" t="inlineStr">
        <is>
          <t>PENDIENTE</t>
        </is>
      </c>
      <c r="G80" s="73" t="inlineStr">
        <is>
          <t>Presidente</t>
        </is>
      </c>
      <c r="H80" s="73" t="inlineStr">
        <is>
          <t>Ricardo Domínguez</t>
        </is>
      </c>
      <c r="I80" s="73" t="inlineStr">
        <is>
          <t>Presidente NAVANTIA</t>
        </is>
      </c>
    </row>
    <row r="81">
      <c r="A81" s="74" t="inlineStr">
        <is>
          <t>PENDIENTE POR ASIGNAR</t>
        </is>
      </c>
      <c r="B81" s="73" t="n">
        <v>590</v>
      </c>
      <c r="C81" s="73" t="n">
        <v>590</v>
      </c>
      <c r="D81" s="73" t="inlineStr">
        <is>
          <t>PROVEEDORES</t>
        </is>
      </c>
      <c r="E81" s="73" t="inlineStr">
        <is>
          <t>VIP</t>
        </is>
      </c>
      <c r="F81" s="73" t="inlineStr">
        <is>
          <t>SI</t>
        </is>
      </c>
      <c r="G81" s="73" t="inlineStr">
        <is>
          <t>Presidente</t>
        </is>
      </c>
      <c r="H81" s="73" t="inlineStr">
        <is>
          <t>Eduardo Dobarro Rubido</t>
        </is>
      </c>
      <c r="I81" s="73" t="inlineStr">
        <is>
          <t>Vicepresidente Negocio de Fragatas y Buques de Intervención NAVANTIA</t>
        </is>
      </c>
    </row>
    <row r="82">
      <c r="A82" s="74" t="inlineStr">
        <is>
          <t>PENDIENTE POR ASIGNAR</t>
        </is>
      </c>
      <c r="B82" s="73" t="n">
        <v>591</v>
      </c>
      <c r="C82" s="73" t="n">
        <v>591</v>
      </c>
      <c r="D82" s="73" t="inlineStr">
        <is>
          <t>PROVEEDORES</t>
        </is>
      </c>
      <c r="E82" s="73" t="inlineStr">
        <is>
          <t>VIP</t>
        </is>
      </c>
      <c r="F82" s="73" t="inlineStr">
        <is>
          <t>SI</t>
        </is>
      </c>
      <c r="G82" s="73" t="inlineStr">
        <is>
          <t>Rector</t>
        </is>
      </c>
      <c r="H82" s="73" t="inlineStr">
        <is>
          <t>Pablo Menéndez Gómez</t>
        </is>
      </c>
      <c r="I82" s="73" t="inlineStr">
        <is>
          <t>Director Comercial América, NAVANTIA</t>
        </is>
      </c>
    </row>
    <row r="83">
      <c r="A83" s="74" t="inlineStr">
        <is>
          <t>PENDIENTE POR ASIGNAR</t>
        </is>
      </c>
      <c r="B83" s="73" t="n">
        <v>592</v>
      </c>
      <c r="C83" s="73" t="n">
        <v>592</v>
      </c>
      <c r="D83" s="73" t="inlineStr">
        <is>
          <t>PROVEEDORES</t>
        </is>
      </c>
      <c r="E83" s="73" t="inlineStr">
        <is>
          <t>VIP</t>
        </is>
      </c>
      <c r="F83" s="73" t="inlineStr">
        <is>
          <t>PENDIENTE</t>
        </is>
      </c>
      <c r="G83" s="73" t="inlineStr">
        <is>
          <t>Rector</t>
        </is>
      </c>
      <c r="H83" s="73" t="inlineStr">
        <is>
          <t>Gonzalo Mateo</t>
        </is>
      </c>
      <c r="I83" s="73" t="inlineStr">
        <is>
          <t>Director NAVANTIA</t>
        </is>
      </c>
    </row>
    <row r="84">
      <c r="A84" s="74" t="inlineStr">
        <is>
          <t>PENDIENTE POR ASIGNAR</t>
        </is>
      </c>
      <c r="B84" s="73" t="n">
        <v>594</v>
      </c>
      <c r="C84" s="73" t="n">
        <v>594</v>
      </c>
      <c r="D84" s="73" t="inlineStr">
        <is>
          <t>PROVEEDORES</t>
        </is>
      </c>
      <c r="E84" s="73" t="inlineStr">
        <is>
          <t>VIP</t>
        </is>
      </c>
      <c r="F84" s="73" t="inlineStr">
        <is>
          <t>SI</t>
        </is>
      </c>
      <c r="G84" s="73" t="inlineStr">
        <is>
          <t>Rector</t>
        </is>
      </c>
      <c r="H84" s="73" t="inlineStr">
        <is>
          <t>Pablo Fernández</t>
        </is>
      </c>
      <c r="I84" s="73" t="inlineStr">
        <is>
          <t>Director Corporativo Grupo Fernandez Jove</t>
        </is>
      </c>
    </row>
    <row r="85">
      <c r="A85" s="74" t="inlineStr">
        <is>
          <t>PENDIENTE POR ASIGNAR</t>
        </is>
      </c>
      <c r="B85" s="73" t="n">
        <v>596</v>
      </c>
      <c r="C85" s="73" t="n">
        <v>596</v>
      </c>
      <c r="D85" s="73" t="inlineStr">
        <is>
          <t>PROVEEDORES</t>
        </is>
      </c>
      <c r="E85" s="73" t="inlineStr">
        <is>
          <t>VIP</t>
        </is>
      </c>
      <c r="F85" s="73" t="inlineStr">
        <is>
          <t>PENDIENTE</t>
        </is>
      </c>
      <c r="G85" s="73" t="inlineStr"/>
      <c r="H85" s="73" t="inlineStr">
        <is>
          <t>Federico Álvarez Ordoñez</t>
        </is>
      </c>
      <c r="I85" s="73" t="inlineStr">
        <is>
          <t>Gerente Comercial División Marina GHENOVA</t>
        </is>
      </c>
    </row>
    <row r="86">
      <c r="A86" s="74" t="inlineStr">
        <is>
          <t>PENDIENTE POR ASIGNAR</t>
        </is>
      </c>
      <c r="B86" s="73" t="n">
        <v>599</v>
      </c>
      <c r="C86" s="73" t="n">
        <v>599</v>
      </c>
      <c r="D86" s="73" t="inlineStr">
        <is>
          <t>PROVEEDORES</t>
        </is>
      </c>
      <c r="E86" s="73" t="inlineStr">
        <is>
          <t>VIP</t>
        </is>
      </c>
      <c r="F86" s="73" t="inlineStr">
        <is>
          <t>PENDIENTE</t>
        </is>
      </c>
      <c r="G86" s="73" t="inlineStr"/>
      <c r="H86" s="73" t="inlineStr">
        <is>
          <t>Héctor Bacigalupo Falcón</t>
        </is>
      </c>
      <c r="I86" s="73" t="inlineStr">
        <is>
          <t>Gerente General SONAPESCA</t>
        </is>
      </c>
    </row>
    <row r="87">
      <c r="A87" s="74" t="inlineStr">
        <is>
          <t>PENDIENTE POR ASIGNAR</t>
        </is>
      </c>
      <c r="B87" s="73" t="n">
        <v>602</v>
      </c>
      <c r="C87" s="73" t="n">
        <v>602</v>
      </c>
      <c r="D87" s="73" t="inlineStr">
        <is>
          <t xml:space="preserve">ASMAR </t>
        </is>
      </c>
      <c r="E87" s="73" t="inlineStr">
        <is>
          <t>VIP</t>
        </is>
      </c>
      <c r="F87" s="73" t="inlineStr">
        <is>
          <t>SI</t>
        </is>
      </c>
      <c r="G87" s="73" t="inlineStr">
        <is>
          <t>Capitán de Navío</t>
        </is>
      </c>
      <c r="H87" s="73" t="inlineStr">
        <is>
          <t>Rafael Castillo Vallejos</t>
        </is>
      </c>
      <c r="I87" s="73" t="inlineStr">
        <is>
          <t>Admistrador ASMAR (T)</t>
        </is>
      </c>
    </row>
    <row r="88">
      <c r="A88" s="74" t="inlineStr">
        <is>
          <t>PENDIENTE POR ASIGNAR</t>
        </is>
      </c>
      <c r="B88" s="73" t="n">
        <v>614</v>
      </c>
      <c r="C88" s="73" t="n">
        <v>614</v>
      </c>
      <c r="D88" s="73" t="inlineStr">
        <is>
          <t>ASMAR DIRECCIÓN</t>
        </is>
      </c>
      <c r="E88" s="73" t="inlineStr">
        <is>
          <t>VIP</t>
        </is>
      </c>
      <c r="F88" s="73" t="inlineStr">
        <is>
          <t>SI</t>
        </is>
      </c>
      <c r="G88" s="73" t="inlineStr">
        <is>
          <t>Vicealmirante</t>
        </is>
      </c>
      <c r="H88" s="73" t="inlineStr">
        <is>
          <t>Guillermo Luttges Mathieu</t>
        </is>
      </c>
      <c r="I88" s="73" t="inlineStr">
        <is>
          <t>Gerente Corporativo  de Construcción Naval</t>
        </is>
      </c>
    </row>
  </sheetData>
  <autoFilter ref="A4:I88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I80"/>
  <sheetViews>
    <sheetView showGridLines="0" workbookViewId="0">
      <selection activeCell="A1" sqref="A1"/>
    </sheetView>
  </sheetViews>
  <sheetFormatPr baseColWidth="10" defaultColWidth="8.73046875" defaultRowHeight="14.25"/>
  <cols>
    <col width="18" customWidth="1" style="6" min="1" max="1"/>
    <col width="18" customWidth="1" style="6" min="3" max="3"/>
    <col width="18" customWidth="1" style="6" min="5" max="5"/>
    <col width="18" customWidth="1" style="6" min="7" max="7"/>
    <col width="18" customWidth="1" min="9" max="9"/>
  </cols>
  <sheetData>
    <row r="1" ht="18" customHeight="1">
      <c r="A1" s="51" t="inlineStr">
        <is>
          <t>LISTAS Y PARÁMETROS</t>
        </is>
      </c>
      <c r="B1" s="53" t="n"/>
      <c r="C1" s="53" t="n"/>
      <c r="D1" s="53" t="n"/>
      <c r="E1" s="53" t="n"/>
      <c r="F1" s="53" t="n"/>
      <c r="G1" s="53" t="n"/>
      <c r="H1" s="53" t="n"/>
      <c r="I1" s="53" t="n"/>
    </row>
    <row r="2" ht="18" customHeight="1">
      <c r="A2" s="53" t="n"/>
      <c r="B2" s="53" t="n"/>
      <c r="C2" s="53" t="n"/>
      <c r="D2" s="53" t="n"/>
      <c r="E2" s="53" t="n"/>
      <c r="F2" s="53" t="n"/>
      <c r="G2" s="53" t="n"/>
      <c r="H2" s="53" t="n"/>
      <c r="I2" s="53" t="n"/>
    </row>
    <row r="3" ht="18" customHeight="1">
      <c r="A3" s="41" t="inlineStr">
        <is>
          <t>ASISTENCIA</t>
        </is>
      </c>
      <c r="B3" s="53" t="n"/>
      <c r="C3" s="41" t="inlineStr">
        <is>
          <t>TRIBUNAS</t>
        </is>
      </c>
      <c r="D3" s="53" t="n"/>
      <c r="E3" s="41" t="inlineStr">
        <is>
          <t>FUENTES</t>
        </is>
      </c>
      <c r="F3" s="53" t="n"/>
      <c r="G3" s="41" t="inlineStr">
        <is>
          <t>FUENTES OPA</t>
        </is>
      </c>
      <c r="H3" s="53" t="n"/>
      <c r="I3" s="41" t="inlineStr">
        <is>
          <t>CAPACIDAD VIP</t>
        </is>
      </c>
    </row>
    <row r="4" ht="18" customHeight="1">
      <c r="A4" s="47" t="inlineStr">
        <is>
          <t>SI</t>
        </is>
      </c>
      <c r="B4" s="53" t="n"/>
      <c r="C4" s="47" t="inlineStr">
        <is>
          <t>VIP</t>
        </is>
      </c>
      <c r="D4" s="53" t="n"/>
      <c r="E4" s="47" t="inlineStr">
        <is>
          <t>ACADÉMICOS</t>
        </is>
      </c>
      <c r="F4" s="53" t="n"/>
      <c r="G4" s="47" t="inlineStr">
        <is>
          <t>OPA</t>
        </is>
      </c>
      <c r="H4" s="53" t="n"/>
      <c r="I4" s="47" t="inlineStr">
        <is>
          <t>149 asientos</t>
        </is>
      </c>
    </row>
    <row r="5" ht="18" customHeight="1">
      <c r="A5" s="47" t="inlineStr">
        <is>
          <t>NO</t>
        </is>
      </c>
      <c r="B5" s="53" t="n"/>
      <c r="C5" s="47" t="inlineStr">
        <is>
          <t>LATERAL VIP</t>
        </is>
      </c>
      <c r="D5" s="53" t="n"/>
      <c r="E5" s="47" t="inlineStr">
        <is>
          <t>ASMAR</t>
        </is>
      </c>
      <c r="F5" s="53" t="n"/>
      <c r="G5" s="47" t="inlineStr">
        <is>
          <t>OPA/ASMAR</t>
        </is>
      </c>
      <c r="H5" s="53" t="n"/>
      <c r="I5" s="47" t="inlineStr">
        <is>
          <t>Centro A21</t>
        </is>
      </c>
    </row>
    <row r="6" ht="18" customHeight="1">
      <c r="A6" s="47" t="inlineStr">
        <is>
          <t>PENDIENTE</t>
        </is>
      </c>
      <c r="B6" s="53" t="n"/>
      <c r="C6" s="47" t="inlineStr">
        <is>
          <t>LATERAL</t>
        </is>
      </c>
      <c r="D6" s="53" t="n"/>
      <c r="E6" s="47" t="inlineStr">
        <is>
          <t>ASMAR DIRECCIÓN</t>
        </is>
      </c>
      <c r="F6" s="53" t="n"/>
      <c r="G6" s="47" t="inlineStr">
        <is>
          <t>OPA/CIVILES</t>
        </is>
      </c>
      <c r="H6" s="53" t="n"/>
      <c r="I6" s="47" t="inlineStr">
        <is>
          <t>Solo tribuna VIP</t>
        </is>
      </c>
    </row>
    <row r="7" ht="18" customHeight="1">
      <c r="A7" s="53" t="n"/>
      <c r="B7" s="53" t="n"/>
      <c r="C7" s="53" t="n"/>
      <c r="D7" s="53" t="n"/>
      <c r="E7" s="47" t="inlineStr">
        <is>
          <t>ASMARMAG</t>
        </is>
      </c>
      <c r="F7" s="53" t="n"/>
      <c r="G7" s="47" t="inlineStr">
        <is>
          <t>OPA/DGSA</t>
        </is>
      </c>
      <c r="H7" s="53" t="n"/>
      <c r="I7" s="53" t="n"/>
    </row>
    <row r="8" ht="18" customHeight="1">
      <c r="A8" s="53" t="n"/>
      <c r="B8" s="53" t="n"/>
      <c r="C8" s="53" t="n"/>
      <c r="D8" s="53" t="n"/>
      <c r="E8" s="47" t="inlineStr">
        <is>
          <t>ASMARTALC</t>
        </is>
      </c>
      <c r="F8" s="53" t="n"/>
      <c r="G8" s="47" t="inlineStr">
        <is>
          <t>OPA/MILITAR</t>
        </is>
      </c>
      <c r="H8" s="53" t="n"/>
      <c r="I8" s="53" t="n"/>
    </row>
    <row r="9" ht="18" customHeight="1">
      <c r="A9" s="53" t="n"/>
      <c r="B9" s="53" t="n"/>
      <c r="C9" s="53" t="n"/>
      <c r="D9" s="53" t="n"/>
      <c r="E9" s="47" t="inlineStr">
        <is>
          <t>ASMARVALP</t>
        </is>
      </c>
      <c r="F9" s="53" t="n"/>
      <c r="G9" s="53" t="n"/>
      <c r="H9" s="53" t="n"/>
      <c r="I9" s="53" t="n"/>
    </row>
    <row r="10" ht="18" customHeight="1">
      <c r="A10" s="53" t="n"/>
      <c r="B10" s="53" t="n"/>
      <c r="C10" s="53" t="n"/>
      <c r="D10" s="53" t="n"/>
      <c r="E10" s="47" t="inlineStr">
        <is>
          <t>CIVILES</t>
        </is>
      </c>
      <c r="F10" s="53" t="n"/>
      <c r="G10" s="53" t="n"/>
      <c r="H10" s="53" t="n"/>
      <c r="I10" s="53" t="n"/>
    </row>
    <row r="11" ht="18" customHeight="1">
      <c r="A11" s="53" t="n"/>
      <c r="B11" s="53" t="n"/>
      <c r="C11" s="53" t="n"/>
      <c r="D11" s="53" t="n"/>
      <c r="E11" s="47" t="inlineStr">
        <is>
          <t>INVITADOS ASMAR</t>
        </is>
      </c>
      <c r="F11" s="53" t="n"/>
      <c r="G11" s="53" t="n"/>
      <c r="H11" s="53" t="n"/>
      <c r="I11" s="53" t="n"/>
    </row>
    <row r="12" ht="18" customHeight="1">
      <c r="A12" s="53" t="n"/>
      <c r="B12" s="53" t="n"/>
      <c r="C12" s="53" t="n"/>
      <c r="D12" s="53" t="n"/>
      <c r="E12" s="47" t="inlineStr">
        <is>
          <t>INVITADOS DGSA</t>
        </is>
      </c>
      <c r="F12" s="53" t="n"/>
      <c r="G12" s="53" t="n"/>
      <c r="H12" s="53" t="n"/>
      <c r="I12" s="53" t="n"/>
    </row>
    <row r="13" ht="18" customHeight="1">
      <c r="A13" s="53" t="n"/>
      <c r="B13" s="53" t="n"/>
      <c r="C13" s="53" t="n"/>
      <c r="D13" s="53" t="n"/>
      <c r="E13" s="47" t="inlineStr">
        <is>
          <t>MADRINA</t>
        </is>
      </c>
      <c r="F13" s="53" t="n"/>
      <c r="G13" s="53" t="n"/>
      <c r="H13" s="53" t="n"/>
      <c r="I13" s="53" t="n"/>
    </row>
    <row r="14" ht="18" customHeight="1">
      <c r="A14" s="53" t="n"/>
      <c r="B14" s="53" t="n"/>
      <c r="C14" s="53" t="n"/>
      <c r="D14" s="53" t="n"/>
      <c r="E14" s="47" t="inlineStr">
        <is>
          <t>MANDOS SEZONA</t>
        </is>
      </c>
      <c r="F14" s="53" t="n"/>
      <c r="G14" s="53" t="n"/>
      <c r="H14" s="53" t="n"/>
      <c r="I14" s="53" t="n"/>
    </row>
    <row r="15" ht="18" customHeight="1">
      <c r="A15" s="53" t="n"/>
      <c r="B15" s="53" t="n"/>
      <c r="C15" s="53" t="n"/>
      <c r="D15" s="53" t="n"/>
      <c r="E15" s="47" t="inlineStr">
        <is>
          <t>MILITARES</t>
        </is>
      </c>
      <c r="F15" s="53" t="n"/>
      <c r="G15" s="53" t="n"/>
      <c r="H15" s="53" t="n"/>
      <c r="I15" s="53" t="n"/>
    </row>
    <row r="16" ht="18" customHeight="1">
      <c r="A16" s="53" t="n"/>
      <c r="B16" s="53" t="n"/>
      <c r="C16" s="53" t="n"/>
      <c r="D16" s="53" t="n"/>
      <c r="E16" s="47" t="inlineStr">
        <is>
          <t>OPA</t>
        </is>
      </c>
      <c r="F16" s="53" t="n"/>
      <c r="G16" s="53" t="n"/>
      <c r="H16" s="53" t="n"/>
      <c r="I16" s="53" t="n"/>
    </row>
    <row r="17" ht="18" customHeight="1">
      <c r="A17" s="53" t="n"/>
      <c r="B17" s="53" t="n"/>
      <c r="C17" s="53" t="n"/>
      <c r="D17" s="53" t="n"/>
      <c r="E17" s="47" t="inlineStr">
        <is>
          <t>OPA/ASMAR</t>
        </is>
      </c>
      <c r="F17" s="53" t="n"/>
      <c r="G17" s="53" t="n"/>
      <c r="H17" s="53" t="n"/>
      <c r="I17" s="53" t="n"/>
    </row>
    <row r="18" ht="18" customHeight="1">
      <c r="A18" s="53" t="n"/>
      <c r="B18" s="53" t="n"/>
      <c r="C18" s="53" t="n"/>
      <c r="D18" s="53" t="n"/>
      <c r="E18" s="47" t="inlineStr">
        <is>
          <t>OPA/CIVILES</t>
        </is>
      </c>
      <c r="F18" s="53" t="n"/>
      <c r="G18" s="53" t="n"/>
      <c r="H18" s="53" t="n"/>
      <c r="I18" s="53" t="n"/>
    </row>
    <row r="19" ht="18" customHeight="1">
      <c r="A19" s="53" t="n"/>
      <c r="B19" s="53" t="n"/>
      <c r="C19" s="53" t="n"/>
      <c r="D19" s="53" t="n"/>
      <c r="E19" s="47" t="inlineStr">
        <is>
          <t>OPA/DGSA</t>
        </is>
      </c>
      <c r="F19" s="53" t="n"/>
      <c r="G19" s="53" t="n"/>
      <c r="H19" s="53" t="n"/>
      <c r="I19" s="53" t="n"/>
    </row>
    <row r="20" ht="18" customHeight="1">
      <c r="A20" s="53" t="n"/>
      <c r="B20" s="53" t="n"/>
      <c r="C20" s="53" t="n"/>
      <c r="D20" s="53" t="n"/>
      <c r="E20" s="47" t="inlineStr">
        <is>
          <t>OPA/MILITAR</t>
        </is>
      </c>
      <c r="F20" s="53" t="n"/>
      <c r="G20" s="53" t="n"/>
      <c r="H20" s="53" t="n"/>
      <c r="I20" s="53" t="n"/>
    </row>
    <row r="21" ht="18" customHeight="1">
      <c r="A21" s="53" t="n"/>
      <c r="B21" s="53" t="n"/>
      <c r="C21" s="53" t="n"/>
      <c r="D21" s="53" t="n"/>
      <c r="E21" s="47" t="inlineStr">
        <is>
          <t>PREMIADOS</t>
        </is>
      </c>
      <c r="F21" s="53" t="n"/>
      <c r="G21" s="53" t="n"/>
      <c r="H21" s="53" t="n"/>
      <c r="I21" s="53" t="n"/>
    </row>
    <row r="22" ht="18" customHeight="1">
      <c r="A22" s="53" t="n"/>
      <c r="B22" s="53" t="n"/>
      <c r="C22" s="53" t="n"/>
      <c r="D22" s="53" t="n"/>
      <c r="E22" s="47" t="inlineStr">
        <is>
          <t>PROVEEDORES</t>
        </is>
      </c>
      <c r="F22" s="53" t="n"/>
      <c r="G22" s="53" t="n"/>
      <c r="H22" s="53" t="n"/>
      <c r="I22" s="53" t="n"/>
    </row>
    <row r="23" ht="18" customHeight="1">
      <c r="A23" s="53" t="n"/>
      <c r="B23" s="53" t="n"/>
      <c r="C23" s="53" t="n"/>
      <c r="D23" s="53" t="n"/>
      <c r="E23" s="53" t="n"/>
      <c r="F23" s="53" t="n"/>
      <c r="G23" s="53" t="n"/>
      <c r="H23" s="53" t="n"/>
      <c r="I23" s="53" t="n"/>
    </row>
    <row r="24" ht="18" customHeight="1">
      <c r="A24" s="53" t="n"/>
      <c r="B24" s="53" t="n"/>
      <c r="C24" s="53" t="n"/>
      <c r="D24" s="53" t="n"/>
      <c r="E24" s="53" t="n"/>
      <c r="F24" s="53" t="n"/>
      <c r="G24" s="53" t="n"/>
      <c r="H24" s="53" t="n"/>
      <c r="I24" s="53" t="n"/>
    </row>
    <row r="25" ht="18" customHeight="1">
      <c r="A25" s="53" t="n"/>
      <c r="B25" s="53" t="n"/>
      <c r="C25" s="53" t="n"/>
      <c r="D25" s="53" t="n"/>
      <c r="E25" s="53" t="n"/>
      <c r="F25" s="53" t="n"/>
      <c r="G25" s="53" t="n"/>
      <c r="H25" s="53" t="n"/>
      <c r="I25" s="53" t="n"/>
    </row>
    <row r="26" ht="18" customHeight="1">
      <c r="A26" s="53" t="n"/>
      <c r="B26" s="53" t="n"/>
      <c r="C26" s="53" t="n"/>
      <c r="D26" s="53" t="n"/>
      <c r="E26" s="53" t="n"/>
      <c r="F26" s="53" t="n"/>
      <c r="G26" s="53" t="n"/>
      <c r="H26" s="53" t="n"/>
      <c r="I26" s="53" t="n"/>
    </row>
    <row r="27" ht="18" customHeight="1">
      <c r="A27" s="53" t="n"/>
      <c r="B27" s="53" t="n"/>
      <c r="C27" s="53" t="n"/>
      <c r="D27" s="53" t="n"/>
      <c r="E27" s="53" t="n"/>
      <c r="F27" s="53" t="n"/>
      <c r="G27" s="53" t="n"/>
      <c r="H27" s="53" t="n"/>
      <c r="I27" s="53" t="n"/>
    </row>
    <row r="28" ht="18" customHeight="1">
      <c r="A28" s="53" t="n"/>
      <c r="B28" s="53" t="n"/>
      <c r="C28" s="53" t="n"/>
      <c r="D28" s="53" t="n"/>
      <c r="E28" s="53" t="n"/>
      <c r="F28" s="53" t="n"/>
      <c r="G28" s="53" t="n"/>
      <c r="H28" s="53" t="n"/>
      <c r="I28" s="53" t="n"/>
    </row>
    <row r="29" ht="18" customHeight="1">
      <c r="A29" s="53" t="n"/>
      <c r="B29" s="53" t="n"/>
      <c r="C29" s="53" t="n"/>
      <c r="D29" s="53" t="n"/>
      <c r="E29" s="53" t="n"/>
      <c r="F29" s="53" t="n"/>
      <c r="G29" s="53" t="n"/>
      <c r="H29" s="53" t="n"/>
      <c r="I29" s="53" t="n"/>
    </row>
    <row r="30" ht="18" customHeight="1">
      <c r="A30" s="53" t="n"/>
      <c r="B30" s="53" t="n"/>
      <c r="C30" s="53" t="n"/>
      <c r="D30" s="53" t="n"/>
      <c r="E30" s="53" t="n"/>
      <c r="F30" s="53" t="n"/>
      <c r="G30" s="53" t="n"/>
      <c r="H30" s="53" t="n"/>
      <c r="I30" s="53" t="n"/>
    </row>
    <row r="31" ht="18" customHeight="1">
      <c r="A31" s="53" t="n"/>
      <c r="B31" s="53" t="n"/>
      <c r="C31" s="53" t="n"/>
      <c r="D31" s="53" t="n"/>
      <c r="E31" s="53" t="n"/>
      <c r="F31" s="53" t="n"/>
      <c r="G31" s="53" t="n"/>
      <c r="H31" s="53" t="n"/>
      <c r="I31" s="53" t="n"/>
    </row>
    <row r="32" ht="18" customHeight="1">
      <c r="A32" s="53" t="n"/>
      <c r="B32" s="53" t="n"/>
      <c r="C32" s="53" t="n"/>
      <c r="D32" s="53" t="n"/>
      <c r="E32" s="53" t="n"/>
      <c r="F32" s="53" t="n"/>
      <c r="G32" s="53" t="n"/>
      <c r="H32" s="53" t="n"/>
      <c r="I32" s="53" t="n"/>
    </row>
    <row r="33" ht="18" customHeight="1">
      <c r="A33" s="53" t="n"/>
      <c r="B33" s="53" t="n"/>
      <c r="C33" s="53" t="n"/>
      <c r="D33" s="53" t="n"/>
      <c r="E33" s="53" t="n"/>
      <c r="F33" s="53" t="n"/>
      <c r="G33" s="53" t="n"/>
      <c r="H33" s="53" t="n"/>
      <c r="I33" s="53" t="n"/>
    </row>
    <row r="34" ht="18" customHeight="1">
      <c r="A34" s="53" t="n"/>
      <c r="B34" s="53" t="n"/>
      <c r="C34" s="53" t="n"/>
      <c r="D34" s="53" t="n"/>
      <c r="E34" s="53" t="n"/>
      <c r="F34" s="53" t="n"/>
      <c r="G34" s="53" t="n"/>
      <c r="H34" s="53" t="n"/>
      <c r="I34" s="53" t="n"/>
    </row>
    <row r="35" ht="18" customHeight="1">
      <c r="A35" s="53" t="n"/>
      <c r="B35" s="53" t="n"/>
      <c r="C35" s="53" t="n"/>
      <c r="D35" s="53" t="n"/>
      <c r="E35" s="53" t="n"/>
      <c r="F35" s="53" t="n"/>
      <c r="G35" s="53" t="n"/>
      <c r="H35" s="53" t="n"/>
      <c r="I35" s="53" t="n"/>
    </row>
    <row r="36" ht="18" customHeight="1">
      <c r="A36" s="53" t="n"/>
      <c r="B36" s="53" t="n"/>
      <c r="C36" s="53" t="n"/>
      <c r="D36" s="53" t="n"/>
      <c r="E36" s="53" t="n"/>
      <c r="F36" s="53" t="n"/>
      <c r="G36" s="53" t="n"/>
      <c r="H36" s="53" t="n"/>
      <c r="I36" s="53" t="n"/>
    </row>
    <row r="37" ht="18" customHeight="1">
      <c r="A37" s="53" t="n"/>
      <c r="B37" s="53" t="n"/>
      <c r="C37" s="53" t="n"/>
      <c r="D37" s="53" t="n"/>
      <c r="E37" s="53" t="n"/>
      <c r="F37" s="53" t="n"/>
      <c r="G37" s="53" t="n"/>
      <c r="H37" s="53" t="n"/>
      <c r="I37" s="53" t="n"/>
    </row>
    <row r="38" ht="18" customHeight="1">
      <c r="A38" s="53" t="n"/>
      <c r="B38" s="53" t="n"/>
      <c r="C38" s="53" t="n"/>
      <c r="D38" s="53" t="n"/>
      <c r="E38" s="53" t="n"/>
      <c r="F38" s="53" t="n"/>
      <c r="G38" s="53" t="n"/>
      <c r="H38" s="53" t="n"/>
      <c r="I38" s="53" t="n"/>
    </row>
    <row r="39" ht="18" customHeight="1">
      <c r="A39" s="53" t="n"/>
      <c r="B39" s="53" t="n"/>
      <c r="C39" s="53" t="n"/>
      <c r="D39" s="53" t="n"/>
      <c r="E39" s="53" t="n"/>
      <c r="F39" s="53" t="n"/>
      <c r="G39" s="53" t="n"/>
      <c r="H39" s="53" t="n"/>
      <c r="I39" s="53" t="n"/>
    </row>
    <row r="40" ht="18" customHeight="1">
      <c r="A40" s="53" t="n"/>
      <c r="B40" s="53" t="n"/>
      <c r="C40" s="53" t="n"/>
      <c r="D40" s="53" t="n"/>
      <c r="E40" s="53" t="n"/>
      <c r="F40" s="53" t="n"/>
      <c r="G40" s="53" t="n"/>
      <c r="H40" s="53" t="n"/>
      <c r="I40" s="53" t="n"/>
    </row>
    <row r="41" ht="18" customHeight="1">
      <c r="A41" s="53" t="n"/>
      <c r="B41" s="53" t="n"/>
      <c r="C41" s="53" t="n"/>
      <c r="D41" s="53" t="n"/>
      <c r="E41" s="53" t="n"/>
      <c r="F41" s="53" t="n"/>
      <c r="G41" s="53" t="n"/>
      <c r="H41" s="53" t="n"/>
      <c r="I41" s="53" t="n"/>
    </row>
    <row r="42" ht="18" customHeight="1">
      <c r="A42" s="53" t="n"/>
      <c r="B42" s="53" t="n"/>
      <c r="C42" s="53" t="n"/>
      <c r="D42" s="53" t="n"/>
      <c r="E42" s="53" t="n"/>
      <c r="F42" s="53" t="n"/>
      <c r="G42" s="53" t="n"/>
      <c r="H42" s="53" t="n"/>
      <c r="I42" s="53" t="n"/>
    </row>
    <row r="43" ht="18" customHeight="1">
      <c r="A43" s="53" t="n"/>
      <c r="B43" s="53" t="n"/>
      <c r="C43" s="53" t="n"/>
      <c r="D43" s="53" t="n"/>
      <c r="E43" s="53" t="n"/>
      <c r="F43" s="53" t="n"/>
      <c r="G43" s="53" t="n"/>
      <c r="H43" s="53" t="n"/>
      <c r="I43" s="53" t="n"/>
    </row>
    <row r="44" ht="18" customHeight="1">
      <c r="A44" s="53" t="n"/>
      <c r="B44" s="53" t="n"/>
      <c r="C44" s="53" t="n"/>
      <c r="D44" s="53" t="n"/>
      <c r="E44" s="53" t="n"/>
      <c r="F44" s="53" t="n"/>
      <c r="G44" s="53" t="n"/>
      <c r="H44" s="53" t="n"/>
      <c r="I44" s="53" t="n"/>
    </row>
    <row r="45" ht="18" customHeight="1">
      <c r="A45" s="53" t="n"/>
      <c r="B45" s="53" t="n"/>
      <c r="C45" s="53" t="n"/>
      <c r="D45" s="53" t="n"/>
      <c r="E45" s="53" t="n"/>
      <c r="F45" s="53" t="n"/>
      <c r="G45" s="53" t="n"/>
      <c r="H45" s="53" t="n"/>
      <c r="I45" s="53" t="n"/>
    </row>
    <row r="46" ht="18" customHeight="1">
      <c r="A46" s="53" t="n"/>
      <c r="B46" s="53" t="n"/>
      <c r="C46" s="53" t="n"/>
      <c r="D46" s="53" t="n"/>
      <c r="E46" s="53" t="n"/>
      <c r="F46" s="53" t="n"/>
      <c r="G46" s="53" t="n"/>
      <c r="H46" s="53" t="n"/>
      <c r="I46" s="53" t="n"/>
    </row>
    <row r="47" ht="18" customHeight="1">
      <c r="A47" s="53" t="n"/>
      <c r="B47" s="53" t="n"/>
      <c r="C47" s="53" t="n"/>
      <c r="D47" s="53" t="n"/>
      <c r="E47" s="53" t="n"/>
      <c r="F47" s="53" t="n"/>
      <c r="G47" s="53" t="n"/>
      <c r="H47" s="53" t="n"/>
      <c r="I47" s="53" t="n"/>
    </row>
    <row r="48" ht="18" customHeight="1">
      <c r="A48" s="53" t="n"/>
      <c r="B48" s="53" t="n"/>
      <c r="C48" s="53" t="n"/>
      <c r="D48" s="53" t="n"/>
      <c r="E48" s="53" t="n"/>
      <c r="F48" s="53" t="n"/>
      <c r="G48" s="53" t="n"/>
      <c r="H48" s="53" t="n"/>
      <c r="I48" s="53" t="n"/>
    </row>
    <row r="49" ht="18" customHeight="1">
      <c r="A49" s="53" t="n"/>
      <c r="B49" s="53" t="n"/>
      <c r="C49" s="53" t="n"/>
      <c r="D49" s="53" t="n"/>
      <c r="E49" s="53" t="n"/>
      <c r="F49" s="53" t="n"/>
      <c r="G49" s="53" t="n"/>
      <c r="H49" s="53" t="n"/>
      <c r="I49" s="53" t="n"/>
    </row>
    <row r="50" ht="18" customHeight="1">
      <c r="A50" s="53" t="n"/>
      <c r="B50" s="53" t="n"/>
      <c r="C50" s="53" t="n"/>
      <c r="D50" s="53" t="n"/>
      <c r="E50" s="53" t="n"/>
      <c r="F50" s="53" t="n"/>
      <c r="G50" s="53" t="n"/>
      <c r="H50" s="53" t="n"/>
      <c r="I50" s="53" t="n"/>
    </row>
    <row r="51" ht="18" customHeight="1">
      <c r="A51" s="53" t="n"/>
      <c r="B51" s="53" t="n"/>
      <c r="C51" s="53" t="n"/>
      <c r="D51" s="53" t="n"/>
      <c r="E51" s="53" t="n"/>
      <c r="F51" s="53" t="n"/>
      <c r="G51" s="53" t="n"/>
      <c r="H51" s="53" t="n"/>
      <c r="I51" s="53" t="n"/>
    </row>
    <row r="52" ht="18" customHeight="1">
      <c r="A52" s="53" t="n"/>
      <c r="B52" s="53" t="n"/>
      <c r="C52" s="53" t="n"/>
      <c r="D52" s="53" t="n"/>
      <c r="E52" s="53" t="n"/>
      <c r="F52" s="53" t="n"/>
      <c r="G52" s="53" t="n"/>
      <c r="H52" s="53" t="n"/>
      <c r="I52" s="53" t="n"/>
    </row>
    <row r="53" ht="18" customHeight="1">
      <c r="A53" s="53" t="n"/>
      <c r="B53" s="53" t="n"/>
      <c r="C53" s="53" t="n"/>
      <c r="D53" s="53" t="n"/>
      <c r="E53" s="53" t="n"/>
      <c r="F53" s="53" t="n"/>
      <c r="G53" s="53" t="n"/>
      <c r="H53" s="53" t="n"/>
      <c r="I53" s="53" t="n"/>
    </row>
    <row r="54" ht="18" customHeight="1">
      <c r="A54" s="53" t="n"/>
      <c r="B54" s="53" t="n"/>
      <c r="C54" s="53" t="n"/>
      <c r="D54" s="53" t="n"/>
      <c r="E54" s="53" t="n"/>
      <c r="F54" s="53" t="n"/>
      <c r="G54" s="53" t="n"/>
      <c r="H54" s="53" t="n"/>
      <c r="I54" s="53" t="n"/>
    </row>
    <row r="55" ht="18" customHeight="1">
      <c r="A55" s="53" t="n"/>
      <c r="B55" s="53" t="n"/>
      <c r="C55" s="53" t="n"/>
      <c r="D55" s="53" t="n"/>
      <c r="E55" s="53" t="n"/>
      <c r="F55" s="53" t="n"/>
      <c r="G55" s="53" t="n"/>
      <c r="H55" s="53" t="n"/>
      <c r="I55" s="53" t="n"/>
    </row>
    <row r="56" ht="18" customHeight="1">
      <c r="A56" s="53" t="n"/>
      <c r="B56" s="53" t="n"/>
      <c r="C56" s="53" t="n"/>
      <c r="D56" s="53" t="n"/>
      <c r="E56" s="53" t="n"/>
      <c r="F56" s="53" t="n"/>
      <c r="G56" s="53" t="n"/>
      <c r="H56" s="53" t="n"/>
      <c r="I56" s="53" t="n"/>
    </row>
    <row r="57" ht="18" customHeight="1">
      <c r="A57" s="53" t="n"/>
      <c r="B57" s="53" t="n"/>
      <c r="C57" s="53" t="n"/>
      <c r="D57" s="53" t="n"/>
      <c r="E57" s="53" t="n"/>
      <c r="F57" s="53" t="n"/>
      <c r="G57" s="53" t="n"/>
      <c r="H57" s="53" t="n"/>
      <c r="I57" s="53" t="n"/>
    </row>
    <row r="58" ht="18" customHeight="1">
      <c r="A58" s="53" t="n"/>
      <c r="B58" s="53" t="n"/>
      <c r="C58" s="53" t="n"/>
      <c r="D58" s="53" t="n"/>
      <c r="E58" s="53" t="n"/>
      <c r="F58" s="53" t="n"/>
      <c r="G58" s="53" t="n"/>
      <c r="H58" s="53" t="n"/>
      <c r="I58" s="53" t="n"/>
    </row>
    <row r="59" ht="18" customHeight="1">
      <c r="A59" s="53" t="n"/>
      <c r="B59" s="53" t="n"/>
      <c r="C59" s="53" t="n"/>
      <c r="D59" s="53" t="n"/>
      <c r="E59" s="53" t="n"/>
      <c r="F59" s="53" t="n"/>
      <c r="G59" s="53" t="n"/>
      <c r="H59" s="53" t="n"/>
      <c r="I59" s="53" t="n"/>
    </row>
    <row r="60" ht="18" customHeight="1">
      <c r="A60" s="53" t="n"/>
      <c r="B60" s="53" t="n"/>
      <c r="C60" s="53" t="n"/>
      <c r="D60" s="53" t="n"/>
      <c r="E60" s="53" t="n"/>
      <c r="F60" s="53" t="n"/>
      <c r="G60" s="53" t="n"/>
      <c r="H60" s="53" t="n"/>
      <c r="I60" s="53" t="n"/>
    </row>
    <row r="61" ht="18" customHeight="1">
      <c r="A61" s="53" t="n"/>
      <c r="B61" s="53" t="n"/>
      <c r="C61" s="53" t="n"/>
      <c r="D61" s="53" t="n"/>
      <c r="E61" s="53" t="n"/>
      <c r="F61" s="53" t="n"/>
      <c r="G61" s="53" t="n"/>
      <c r="H61" s="53" t="n"/>
      <c r="I61" s="53" t="n"/>
    </row>
    <row r="62" ht="18" customHeight="1">
      <c r="A62" s="53" t="n"/>
      <c r="B62" s="53" t="n"/>
      <c r="C62" s="53" t="n"/>
      <c r="D62" s="53" t="n"/>
      <c r="E62" s="53" t="n"/>
      <c r="F62" s="53" t="n"/>
      <c r="G62" s="53" t="n"/>
      <c r="H62" s="53" t="n"/>
      <c r="I62" s="53" t="n"/>
    </row>
    <row r="63" ht="18" customHeight="1">
      <c r="A63" s="53" t="n"/>
      <c r="B63" s="53" t="n"/>
      <c r="C63" s="53" t="n"/>
      <c r="D63" s="53" t="n"/>
      <c r="E63" s="53" t="n"/>
      <c r="F63" s="53" t="n"/>
      <c r="G63" s="53" t="n"/>
      <c r="H63" s="53" t="n"/>
      <c r="I63" s="53" t="n"/>
    </row>
    <row r="64" ht="18" customHeight="1">
      <c r="A64" s="53" t="n"/>
      <c r="B64" s="53" t="n"/>
      <c r="C64" s="53" t="n"/>
      <c r="D64" s="53" t="n"/>
      <c r="E64" s="53" t="n"/>
      <c r="F64" s="53" t="n"/>
      <c r="G64" s="53" t="n"/>
      <c r="H64" s="53" t="n"/>
      <c r="I64" s="53" t="n"/>
    </row>
    <row r="65" ht="18" customHeight="1">
      <c r="A65" s="53" t="n"/>
      <c r="B65" s="53" t="n"/>
      <c r="C65" s="53" t="n"/>
      <c r="D65" s="53" t="n"/>
      <c r="E65" s="53" t="n"/>
      <c r="F65" s="53" t="n"/>
      <c r="G65" s="53" t="n"/>
      <c r="H65" s="53" t="n"/>
      <c r="I65" s="53" t="n"/>
    </row>
    <row r="66" ht="18" customHeight="1">
      <c r="A66" s="53" t="n"/>
      <c r="B66" s="53" t="n"/>
      <c r="C66" s="53" t="n"/>
      <c r="D66" s="53" t="n"/>
      <c r="E66" s="53" t="n"/>
      <c r="F66" s="53" t="n"/>
      <c r="G66" s="53" t="n"/>
      <c r="H66" s="53" t="n"/>
      <c r="I66" s="53" t="n"/>
    </row>
    <row r="67" ht="18" customHeight="1">
      <c r="A67" s="53" t="n"/>
      <c r="B67" s="53" t="n"/>
      <c r="C67" s="53" t="n"/>
      <c r="D67" s="53" t="n"/>
      <c r="E67" s="53" t="n"/>
      <c r="F67" s="53" t="n"/>
      <c r="G67" s="53" t="n"/>
      <c r="H67" s="53" t="n"/>
      <c r="I67" s="53" t="n"/>
    </row>
    <row r="68" ht="18" customHeight="1">
      <c r="A68" s="53" t="n"/>
      <c r="B68" s="53" t="n"/>
      <c r="C68" s="53" t="n"/>
      <c r="D68" s="53" t="n"/>
      <c r="E68" s="53" t="n"/>
      <c r="F68" s="53" t="n"/>
      <c r="G68" s="53" t="n"/>
      <c r="H68" s="53" t="n"/>
      <c r="I68" s="53" t="n"/>
    </row>
    <row r="69" ht="18" customHeight="1">
      <c r="A69" s="53" t="n"/>
      <c r="B69" s="53" t="n"/>
      <c r="C69" s="53" t="n"/>
      <c r="D69" s="53" t="n"/>
      <c r="E69" s="53" t="n"/>
      <c r="F69" s="53" t="n"/>
      <c r="G69" s="53" t="n"/>
      <c r="H69" s="53" t="n"/>
      <c r="I69" s="53" t="n"/>
    </row>
    <row r="70" ht="18" customHeight="1">
      <c r="A70" s="53" t="n"/>
      <c r="B70" s="53" t="n"/>
      <c r="C70" s="53" t="n"/>
      <c r="D70" s="53" t="n"/>
      <c r="E70" s="53" t="n"/>
      <c r="F70" s="53" t="n"/>
      <c r="G70" s="53" t="n"/>
      <c r="H70" s="53" t="n"/>
      <c r="I70" s="53" t="n"/>
    </row>
    <row r="71" ht="18" customHeight="1">
      <c r="A71" s="53" t="n"/>
      <c r="B71" s="53" t="n"/>
      <c r="C71" s="53" t="n"/>
      <c r="D71" s="53" t="n"/>
      <c r="E71" s="53" t="n"/>
      <c r="F71" s="53" t="n"/>
      <c r="G71" s="53" t="n"/>
      <c r="H71" s="53" t="n"/>
      <c r="I71" s="53" t="n"/>
    </row>
    <row r="72" ht="18" customHeight="1">
      <c r="A72" s="53" t="n"/>
      <c r="B72" s="53" t="n"/>
      <c r="C72" s="53" t="n"/>
      <c r="D72" s="53" t="n"/>
      <c r="E72" s="53" t="n"/>
      <c r="F72" s="53" t="n"/>
      <c r="G72" s="53" t="n"/>
      <c r="H72" s="53" t="n"/>
      <c r="I72" s="53" t="n"/>
    </row>
    <row r="73" ht="18" customHeight="1">
      <c r="A73" s="53" t="n"/>
      <c r="B73" s="53" t="n"/>
      <c r="C73" s="53" t="n"/>
      <c r="D73" s="53" t="n"/>
      <c r="E73" s="53" t="n"/>
      <c r="F73" s="53" t="n"/>
      <c r="G73" s="53" t="n"/>
      <c r="H73" s="53" t="n"/>
      <c r="I73" s="53" t="n"/>
    </row>
    <row r="74" ht="18" customHeight="1">
      <c r="A74" s="53" t="n"/>
      <c r="B74" s="53" t="n"/>
      <c r="C74" s="53" t="n"/>
      <c r="D74" s="53" t="n"/>
      <c r="E74" s="53" t="n"/>
      <c r="F74" s="53" t="n"/>
      <c r="G74" s="53" t="n"/>
      <c r="H74" s="53" t="n"/>
      <c r="I74" s="53" t="n"/>
    </row>
    <row r="75" ht="18" customHeight="1">
      <c r="A75" s="53" t="n"/>
      <c r="B75" s="53" t="n"/>
      <c r="C75" s="53" t="n"/>
      <c r="D75" s="53" t="n"/>
      <c r="E75" s="53" t="n"/>
      <c r="F75" s="53" t="n"/>
      <c r="G75" s="53" t="n"/>
      <c r="H75" s="53" t="n"/>
      <c r="I75" s="53" t="n"/>
    </row>
    <row r="76" ht="18" customHeight="1">
      <c r="A76" s="53" t="n"/>
      <c r="B76" s="53" t="n"/>
      <c r="C76" s="53" t="n"/>
      <c r="D76" s="53" t="n"/>
      <c r="E76" s="53" t="n"/>
      <c r="F76" s="53" t="n"/>
      <c r="G76" s="53" t="n"/>
      <c r="H76" s="53" t="n"/>
      <c r="I76" s="53" t="n"/>
    </row>
    <row r="77" ht="18" customHeight="1">
      <c r="A77" s="53" t="n"/>
      <c r="B77" s="53" t="n"/>
      <c r="C77" s="53" t="n"/>
      <c r="D77" s="53" t="n"/>
      <c r="E77" s="53" t="n"/>
      <c r="F77" s="53" t="n"/>
      <c r="G77" s="53" t="n"/>
      <c r="H77" s="53" t="n"/>
      <c r="I77" s="53" t="n"/>
    </row>
    <row r="78" ht="18" customHeight="1">
      <c r="A78" s="53" t="n"/>
      <c r="B78" s="53" t="n"/>
      <c r="C78" s="53" t="n"/>
      <c r="D78" s="53" t="n"/>
      <c r="E78" s="53" t="n"/>
      <c r="F78" s="53" t="n"/>
      <c r="G78" s="53" t="n"/>
      <c r="H78" s="53" t="n"/>
      <c r="I78" s="53" t="n"/>
    </row>
    <row r="79" ht="18" customHeight="1">
      <c r="A79" s="53" t="n"/>
      <c r="B79" s="53" t="n"/>
      <c r="C79" s="53" t="n"/>
      <c r="D79" s="53" t="n"/>
      <c r="E79" s="53" t="n"/>
      <c r="F79" s="53" t="n"/>
      <c r="G79" s="53" t="n"/>
      <c r="H79" s="53" t="n"/>
      <c r="I79" s="53" t="n"/>
    </row>
    <row r="80" ht="18" customHeight="1">
      <c r="A80" s="53" t="n"/>
      <c r="B80" s="53" t="n"/>
      <c r="C80" s="53" t="n"/>
      <c r="D80" s="53" t="n"/>
      <c r="E80" s="53" t="n"/>
      <c r="F80" s="53" t="n"/>
      <c r="G80" s="53" t="n"/>
      <c r="H80" s="53" t="n"/>
      <c r="I80" s="53" t="n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Matias Carter</dc:creator>
  <dcterms:created xmlns:dcterms="http://purl.org/dc/terms/" xmlns:xsi="http://www.w3.org/2001/XMLSchema-instance" xsi:type="dcterms:W3CDTF">2026-06-12T15:39:53Z</dcterms:created>
  <dcterms:modified xmlns:dcterms="http://purl.org/dc/terms/" xmlns:xsi="http://www.w3.org/2001/XMLSchema-instance" xsi:type="dcterms:W3CDTF">2026-06-13T01:49:15Z</dcterms:modified>
  <cp:lastModifiedBy>Matias Carter</cp:lastModifiedBy>
</cp:coreProperties>
</file>