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592E1F67-4F45-4A58-9CFD-009B804B960A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ondiciones" sheetId="3" r:id="rId1"/>
    <sheet name="posiciones" sheetId="2" r:id="rId2"/>
    <sheet name="Pesos" sheetId="1" r:id="rId3"/>
    <sheet name="Plan de Estib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1" l="1"/>
  <c r="M60" i="1"/>
  <c r="M51" i="1"/>
  <c r="M41" i="1"/>
  <c r="M31" i="1"/>
  <c r="M22" i="1"/>
  <c r="N12" i="1"/>
  <c r="O56" i="1"/>
  <c r="O47" i="1"/>
  <c r="O37" i="1"/>
  <c r="O26" i="1"/>
  <c r="O18" i="1"/>
  <c r="J5" i="1"/>
  <c r="J8" i="1"/>
  <c r="I8" i="1"/>
  <c r="H8" i="1"/>
  <c r="J7" i="1"/>
  <c r="I7" i="1"/>
  <c r="H7" i="1"/>
  <c r="H5" i="1"/>
  <c r="I5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I4" i="1" l="1"/>
  <c r="J4" i="1"/>
  <c r="U57" i="1" l="1"/>
  <c r="U27" i="1"/>
  <c r="U19" i="1"/>
  <c r="U48" i="1"/>
  <c r="U38" i="1"/>
  <c r="V19" i="1"/>
  <c r="V57" i="1"/>
  <c r="V48" i="1"/>
  <c r="V27" i="1"/>
  <c r="V38" i="1"/>
  <c r="C6" i="1"/>
  <c r="C4" i="1" l="1"/>
  <c r="H6" i="1"/>
  <c r="H4" i="1" s="1"/>
  <c r="P47" i="1" l="1"/>
  <c r="P37" i="1"/>
  <c r="P26" i="1"/>
  <c r="N4" i="1"/>
  <c r="N16" i="1" s="1"/>
  <c r="P18" i="1"/>
  <c r="P56" i="1"/>
  <c r="T38" i="1"/>
  <c r="M39" i="1" s="1"/>
  <c r="M44" i="1" s="1"/>
  <c r="T57" i="1"/>
  <c r="M8" i="1"/>
  <c r="N15" i="1" s="1"/>
  <c r="T27" i="1"/>
  <c r="T48" i="1"/>
  <c r="M49" i="1" s="1"/>
  <c r="M53" i="1" s="1"/>
  <c r="T19" i="1"/>
  <c r="M58" i="1" l="1"/>
  <c r="M61" i="1" s="1"/>
  <c r="R18" i="1"/>
  <c r="P23" i="1"/>
  <c r="P22" i="1"/>
  <c r="R56" i="1"/>
  <c r="P61" i="1"/>
  <c r="P60" i="1" s="1"/>
  <c r="P34" i="1"/>
  <c r="R26" i="1"/>
  <c r="P33" i="1"/>
  <c r="M29" i="1"/>
  <c r="M34" i="1" s="1"/>
  <c r="P44" i="1"/>
  <c r="R37" i="1"/>
  <c r="P43" i="1"/>
  <c r="M20" i="1"/>
  <c r="M23" i="1" s="1"/>
  <c r="P53" i="1"/>
  <c r="P52" i="1" s="1"/>
  <c r="R47" i="1"/>
</calcChain>
</file>

<file path=xl/sharedStrings.xml><?xml version="1.0" encoding="utf-8"?>
<sst xmlns="http://schemas.openxmlformats.org/spreadsheetml/2006/main" count="496" uniqueCount="213">
  <si>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</si>
  <si>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</si>
  <si>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</si>
  <si>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</si>
  <si>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</si>
  <si>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</si>
  <si>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</si>
  <si>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</si>
  <si>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</si>
  <si>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</si>
  <si>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</si>
  <si>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</si>
  <si>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</si>
  <si>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</si>
  <si>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</si>
  <si>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</si>
  <si>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</si>
  <si>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</si>
  <si>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</si>
  <si>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</si>
  <si>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</si>
  <si>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</si>
  <si>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</si>
  <si>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</si>
  <si>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</si>
  <si>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</si>
  <si>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</si>
  <si>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</si>
  <si>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</si>
  <si>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</si>
  <si>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</si>
  <si>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</si>
  <si>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</si>
  <si>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</si>
  <si>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</si>
  <si>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</si>
  <si>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</si>
  <si>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</si>
  <si>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</si>
  <si>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</si>
  <si>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</si>
  <si>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</si>
  <si>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</si>
  <si>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</si>
  <si>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</si>
  <si>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</si>
  <si>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</si>
  <si>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</si>
  <si>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</si>
  <si>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</si>
  <si>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</si>
  <si>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</si>
  <si>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</si>
  <si>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</si>
  <si>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</si>
  <si>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</si>
  <si>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</si>
  <si>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</si>
  <si>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</si>
  <si>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</si>
  <si>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</si>
  <si>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</si>
  <si>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</si>
  <si>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</si>
  <si>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</si>
  <si>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</si>
  <si>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</si>
  <si>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</si>
  <si>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</si>
  <si>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</si>
  <si>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</si>
  <si>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</si>
  <si>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</si>
  <si>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</si>
  <si>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</si>
  <si>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</si>
  <si>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</si>
  <si>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</si>
  <si>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</si>
  <si>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</si>
  <si>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</si>
  <si>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</si>
  <si>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</si>
  <si>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</si>
  <si>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</si>
  <si>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</si>
  <si>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</si>
  <si>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</si>
  <si>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</si>
  <si>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</si>
  <si>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</si>
  <si>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</si>
  <si>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</si>
  <si>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</si>
  <si>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</si>
  <si>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</si>
  <si>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</si>
  <si>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</si>
  <si>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</si>
  <si>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</si>
  <si>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</si>
  <si>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</si>
  <si>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</si>
  <si>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</si>
  <si>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</si>
  <si>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</si>
  <si>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</si>
  <si>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</si>
  <si>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</si>
  <si>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</si>
  <si>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</si>
  <si>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</si>
  <si>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</si>
  <si>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</si>
  <si>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</si>
  <si>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</si>
  <si>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</si>
  <si>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</si>
  <si>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</si>
  <si>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</si>
  <si>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</si>
  <si>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</si>
  <si>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</si>
  <si>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</si>
  <si>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</si>
  <si>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</si>
  <si>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</si>
  <si>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</si>
  <si>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</si>
  <si>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</si>
  <si>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</si>
  <si>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</si>
  <si>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</si>
  <si>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</si>
  <si>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</si>
  <si>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</si>
  <si>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</si>
  <si>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</si>
  <si>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</si>
  <si>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</si>
  <si>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</si>
  <si>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</si>
  <si>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</si>
  <si>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</si>
  <si>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</si>
  <si>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</si>
  <si>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</si>
  <si>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</si>
  <si>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</si>
  <si>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</si>
  <si>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</si>
  <si>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</si>
  <si>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</si>
  <si>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</si>
  <si>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</si>
  <si>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</si>
  <si>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</si>
  <si>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</si>
  <si>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</si>
  <si>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</si>
  <si>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</si>
  <si>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</si>
  <si>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</si>
  <si>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</si>
  <si>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</si>
  <si>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</si>
  <si>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</si>
  <si>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</si>
  <si>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</si>
  <si>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</si>
  <si>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</si>
  <si>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</si>
  <si>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</si>
  <si>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</si>
  <si>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</si>
  <si>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</si>
  <si>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</si>
  <si>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</si>
  <si>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</si>
  <si>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</si>
  <si>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</si>
  <si>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</si>
  <si>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</si>
  <si>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</si>
  <si>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</si>
  <si>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</si>
  <si>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</si>
  <si>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Desplazamiento</t>
  </si>
  <si>
    <t>Calado medio</t>
  </si>
  <si>
    <t>Desplazamiento Ligero</t>
  </si>
  <si>
    <t>Desplazamiento Carga</t>
  </si>
  <si>
    <t>Centro de gravedad (G)</t>
  </si>
  <si>
    <t>KG</t>
  </si>
  <si>
    <t>Calado Medio (Curvas)</t>
  </si>
  <si>
    <t>Altura metacentro (Curva)</t>
  </si>
  <si>
    <t>cm</t>
  </si>
  <si>
    <t>KM</t>
  </si>
  <si>
    <t>GM</t>
  </si>
  <si>
    <t>CG</t>
  </si>
  <si>
    <t>CALLAO</t>
  </si>
  <si>
    <t>GUAYAQUIL</t>
  </si>
  <si>
    <t>PANAMÁ</t>
  </si>
  <si>
    <t>CARTAGENA</t>
  </si>
  <si>
    <t>HOUSTON</t>
  </si>
  <si>
    <t>Desplazamiento (- callao)</t>
  </si>
  <si>
    <t>Desplazamiento (- callao y - gua)</t>
  </si>
  <si>
    <t>Desplazamiento carga</t>
  </si>
  <si>
    <t>Calado (Curvas)</t>
  </si>
  <si>
    <t>INICIAL</t>
  </si>
  <si>
    <t>M_LAT</t>
  </si>
  <si>
    <t>M_LONG</t>
  </si>
  <si>
    <t>Altura metacentro (Curvas)</t>
  </si>
  <si>
    <t>Desplazamiento al zarpe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</si>
</sst>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0"/>
  </numFmts>
  <fonts count="3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2" borderId="0" xfId="0" applyFill="1"/>
    <xf numFmtId="0" fontId="0" fillId="3" borderId="1" xfId="0" applyFill="1" applyBorder="1"/>
    <xf numFmtId="0" fontId="2" fillId="3" borderId="27" xfId="0" applyFont="1" applyFill="1" applyBorder="1"/>
    <xf numFmtId="0" fontId="0" fillId="4" borderId="1" xfId="0" applyFill="1" applyBorder="1"/>
    <xf numFmtId="0" fontId="2" fillId="4" borderId="27" xfId="0" applyFont="1" applyFill="1" applyBorder="1"/>
    <xf numFmtId="0" fontId="0" fillId="5" borderId="1" xfId="0" applyFill="1" applyBorder="1"/>
    <xf numFmtId="0" fontId="2" fillId="6" borderId="27" xfId="0" applyFont="1" applyFill="1" applyBorder="1"/>
    <xf numFmtId="0" fontId="0" fillId="7" borderId="1" xfId="0" applyFill="1" applyBorder="1"/>
    <xf numFmtId="0" fontId="2" fillId="8" borderId="27" xfId="0" applyFont="1" applyFill="1" applyBorder="1"/>
    <xf numFmtId="0" fontId="0" fillId="9" borderId="1" xfId="0" applyFill="1" applyBorder="1"/>
    <xf numFmtId="0" fontId="2" fillId="9" borderId="27" xfId="0" applyFont="1" applyFill="1" applyBorder="1"/>
    <xf numFmtId="0" fontId="2" fillId="5" borderId="27" xfId="0" applyFont="1" applyFill="1" applyBorder="1"/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2" fillId="6" borderId="28" xfId="0" applyFont="1" applyFill="1" applyBorder="1"/>
    <xf numFmtId="0" fontId="2" fillId="6" borderId="29" xfId="0" applyFont="1" applyFill="1" applyBorder="1"/>
    <xf numFmtId="0" fontId="2" fillId="6" borderId="30" xfId="0" applyFont="1" applyFill="1" applyBorder="1"/>
    <xf numFmtId="0" fontId="2" fillId="6" borderId="31" xfId="0" applyFont="1" applyFill="1" applyBorder="1"/>
    <xf numFmtId="0" fontId="2" fillId="6" borderId="32" xfId="0" applyFont="1" applyFill="1" applyBorder="1"/>
    <xf numFmtId="0" fontId="2" fillId="6" borderId="33" xfId="0" applyFont="1" applyFill="1" applyBorder="1"/>
    <xf numFmtId="0" fontId="2" fillId="6" borderId="34" xfId="0" applyFont="1" applyFill="1" applyBorder="1"/>
    <xf numFmtId="0" fontId="2" fillId="6" borderId="35" xfId="0" applyFont="1" applyFill="1" applyBorder="1"/>
    <xf numFmtId="0" fontId="2" fillId="6" borderId="36" xfId="0" applyFont="1" applyFill="1" applyBorder="1"/>
    <xf numFmtId="0" fontId="2" fillId="5" borderId="37" xfId="0" applyFont="1" applyFill="1" applyBorder="1"/>
    <xf numFmtId="0" fontId="2" fillId="5" borderId="38" xfId="0" applyFont="1" applyFill="1" applyBorder="1"/>
    <xf numFmtId="0" fontId="2" fillId="5" borderId="39" xfId="0" applyFont="1" applyFill="1" applyBorder="1"/>
    <xf numFmtId="0" fontId="2" fillId="5" borderId="30" xfId="0" applyFont="1" applyFill="1" applyBorder="1"/>
    <xf numFmtId="0" fontId="2" fillId="5" borderId="40" xfId="0" applyFont="1" applyFill="1" applyBorder="1"/>
    <xf numFmtId="0" fontId="2" fillId="5" borderId="34" xfId="0" applyFont="1" applyFill="1" applyBorder="1"/>
    <xf numFmtId="0" fontId="2" fillId="5" borderId="41" xfId="0" applyFont="1" applyFill="1" applyBorder="1"/>
    <xf numFmtId="0" fontId="2" fillId="5" borderId="42" xfId="0" applyFont="1" applyFill="1" applyBorder="1"/>
    <xf numFmtId="0" fontId="2" fillId="4" borderId="38" xfId="0" applyFont="1" applyFill="1" applyBorder="1"/>
    <xf numFmtId="0" fontId="2" fillId="4" borderId="30" xfId="0" applyFont="1" applyFill="1" applyBorder="1"/>
    <xf numFmtId="0" fontId="2" fillId="4" borderId="34" xfId="0" applyFont="1" applyFill="1" applyBorder="1"/>
    <xf numFmtId="0" fontId="2" fillId="4" borderId="43" xfId="0" applyFont="1" applyFill="1" applyBorder="1"/>
    <xf numFmtId="0" fontId="2" fillId="4" borderId="37" xfId="0" applyFont="1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2" fillId="4" borderId="41" xfId="0" applyFont="1" applyFill="1" applyBorder="1"/>
    <xf numFmtId="0" fontId="2" fillId="4" borderId="42" xfId="0" applyFont="1" applyFill="1" applyBorder="1"/>
    <xf numFmtId="0" fontId="2" fillId="8" borderId="38" xfId="0" applyFont="1" applyFill="1" applyBorder="1"/>
    <xf numFmtId="0" fontId="2" fillId="8" borderId="41" xfId="0" applyFont="1" applyFill="1" applyBorder="1"/>
    <xf numFmtId="0" fontId="2" fillId="8" borderId="30" xfId="0" applyFont="1" applyFill="1" applyBorder="1"/>
    <xf numFmtId="0" fontId="2" fillId="8" borderId="43" xfId="0" applyFont="1" applyFill="1" applyBorder="1"/>
    <xf numFmtId="0" fontId="2" fillId="8" borderId="34" xfId="0" applyFont="1" applyFill="1" applyBorder="1"/>
    <xf numFmtId="0" fontId="2" fillId="8" borderId="42" xfId="0" applyFont="1" applyFill="1" applyBorder="1"/>
    <xf numFmtId="0" fontId="2" fillId="3" borderId="38" xfId="0" applyFont="1" applyFill="1" applyBorder="1"/>
    <xf numFmtId="0" fontId="2" fillId="3" borderId="30" xfId="0" applyFont="1" applyFill="1" applyBorder="1"/>
    <xf numFmtId="0" fontId="2" fillId="3" borderId="34" xfId="0" applyFont="1" applyFill="1" applyBorder="1"/>
    <xf numFmtId="0" fontId="2" fillId="3" borderId="37" xfId="0" applyFont="1" applyFill="1" applyBorder="1"/>
    <xf numFmtId="0" fontId="2" fillId="3" borderId="39" xfId="0" applyFont="1" applyFill="1" applyBorder="1"/>
    <xf numFmtId="0" fontId="2" fillId="3" borderId="40" xfId="0" applyFont="1" applyFill="1" applyBorder="1"/>
    <xf numFmtId="0" fontId="2" fillId="9" borderId="38" xfId="0" applyFont="1" applyFill="1" applyBorder="1"/>
    <xf numFmtId="0" fontId="2" fillId="9" borderId="30" xfId="0" applyFont="1" applyFill="1" applyBorder="1"/>
    <xf numFmtId="0" fontId="2" fillId="9" borderId="34" xfId="0" applyFont="1" applyFill="1" applyBorder="1"/>
    <xf numFmtId="0" fontId="2" fillId="4" borderId="0" xfId="0" applyFont="1" applyFill="1" applyBorder="1"/>
    <xf numFmtId="0" fontId="2" fillId="6" borderId="0" xfId="0" applyFont="1" applyFill="1" applyBorder="1"/>
    <xf numFmtId="0" fontId="0" fillId="0" borderId="0" xfId="0" applyFill="1" applyBorder="1"/>
    <xf numFmtId="0" fontId="0" fillId="9" borderId="44" xfId="0" applyFill="1" applyBorder="1"/>
    <xf numFmtId="0" fontId="0" fillId="9" borderId="45" xfId="0" applyFill="1" applyBorder="1"/>
    <xf numFmtId="0" fontId="0" fillId="9" borderId="46" xfId="0" applyFill="1" applyBorder="1"/>
    <xf numFmtId="0" fontId="0" fillId="3" borderId="44" xfId="0" applyFill="1" applyBorder="1"/>
    <xf numFmtId="0" fontId="0" fillId="3" borderId="45" xfId="0" applyFill="1" applyBorder="1"/>
    <xf numFmtId="0" fontId="0" fillId="3" borderId="46" xfId="0" applyFill="1" applyBorder="1"/>
    <xf numFmtId="0" fontId="0" fillId="5" borderId="44" xfId="0" applyFill="1" applyBorder="1"/>
    <xf numFmtId="0" fontId="0" fillId="5" borderId="45" xfId="0" applyFill="1" applyBorder="1"/>
    <xf numFmtId="0" fontId="0" fillId="5" borderId="46" xfId="0" applyFill="1" applyBorder="1"/>
    <xf numFmtId="0" fontId="0" fillId="7" borderId="44" xfId="0" applyFill="1" applyBorder="1"/>
    <xf numFmtId="0" fontId="0" fillId="7" borderId="45" xfId="0" applyFill="1" applyBorder="1"/>
    <xf numFmtId="0" fontId="0" fillId="7" borderId="46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10" borderId="47" xfId="0" applyFill="1" applyBorder="1"/>
    <xf numFmtId="0" fontId="0" fillId="10" borderId="48" xfId="0" applyFill="1" applyBorder="1"/>
    <xf numFmtId="0" fontId="0" fillId="10" borderId="49" xfId="0" applyFill="1" applyBorder="1"/>
    <xf numFmtId="0" fontId="0" fillId="10" borderId="2" xfId="0" applyFill="1" applyBorder="1"/>
    <xf numFmtId="0" fontId="0" fillId="10" borderId="3" xfId="0" applyFill="1" applyBorder="1"/>
    <xf numFmtId="1" fontId="0" fillId="10" borderId="3" xfId="0" applyNumberFormat="1" applyFill="1" applyBorder="1"/>
    <xf numFmtId="0" fontId="0" fillId="10" borderId="50" xfId="0" applyFill="1" applyBorder="1"/>
    <xf numFmtId="0" fontId="0" fillId="10" borderId="51" xfId="0" applyFill="1" applyBorder="1"/>
    <xf numFmtId="0" fontId="0" fillId="10" borderId="0" xfId="0" applyFill="1" applyBorder="1"/>
    <xf numFmtId="0" fontId="0" fillId="10" borderId="52" xfId="0" applyFill="1" applyBorder="1"/>
    <xf numFmtId="167" fontId="0" fillId="10" borderId="0" xfId="0" applyNumberFormat="1" applyFill="1" applyBorder="1"/>
    <xf numFmtId="0" fontId="0" fillId="3" borderId="47" xfId="0" applyFill="1" applyBorder="1"/>
    <xf numFmtId="0" fontId="0" fillId="3" borderId="48" xfId="0" applyFill="1" applyBorder="1"/>
    <xf numFmtId="0" fontId="0" fillId="3" borderId="49" xfId="0" applyFill="1" applyBorder="1"/>
    <xf numFmtId="0" fontId="0" fillId="3" borderId="51" xfId="0" applyFill="1" applyBorder="1"/>
    <xf numFmtId="0" fontId="0" fillId="3" borderId="0" xfId="0" applyFill="1" applyBorder="1"/>
    <xf numFmtId="0" fontId="0" fillId="3" borderId="52" xfId="0" applyFill="1" applyBorder="1"/>
    <xf numFmtId="0" fontId="0" fillId="9" borderId="47" xfId="0" applyFill="1" applyBorder="1"/>
    <xf numFmtId="0" fontId="0" fillId="9" borderId="48" xfId="0" applyFill="1" applyBorder="1"/>
    <xf numFmtId="0" fontId="0" fillId="9" borderId="49" xfId="0" applyFill="1" applyBorder="1"/>
    <xf numFmtId="0" fontId="0" fillId="9" borderId="51" xfId="0" applyFill="1" applyBorder="1"/>
    <xf numFmtId="0" fontId="0" fillId="9" borderId="0" xfId="0" applyFill="1" applyBorder="1"/>
    <xf numFmtId="0" fontId="0" fillId="9" borderId="52" xfId="0" applyFill="1" applyBorder="1"/>
    <xf numFmtId="0" fontId="0" fillId="4" borderId="47" xfId="0" applyFill="1" applyBorder="1"/>
    <xf numFmtId="0" fontId="0" fillId="4" borderId="48" xfId="0" applyFill="1" applyBorder="1"/>
    <xf numFmtId="0" fontId="0" fillId="4" borderId="49" xfId="0" applyFill="1" applyBorder="1"/>
    <xf numFmtId="0" fontId="0" fillId="4" borderId="51" xfId="0" applyFill="1" applyBorder="1"/>
    <xf numFmtId="0" fontId="0" fillId="4" borderId="0" xfId="0" applyFill="1" applyBorder="1"/>
    <xf numFmtId="0" fontId="0" fillId="4" borderId="52" xfId="0" applyFill="1" applyBorder="1"/>
    <xf numFmtId="0" fontId="0" fillId="7" borderId="47" xfId="0" applyFill="1" applyBorder="1"/>
    <xf numFmtId="0" fontId="0" fillId="7" borderId="48" xfId="0" applyFill="1" applyBorder="1"/>
    <xf numFmtId="0" fontId="0" fillId="7" borderId="49" xfId="0" applyFill="1" applyBorder="1"/>
    <xf numFmtId="0" fontId="0" fillId="7" borderId="51" xfId="0" applyFill="1" applyBorder="1"/>
    <xf numFmtId="0" fontId="0" fillId="7" borderId="0" xfId="0" applyFill="1" applyBorder="1"/>
    <xf numFmtId="0" fontId="0" fillId="7" borderId="52" xfId="0" applyFill="1" applyBorder="1"/>
    <xf numFmtId="0" fontId="0" fillId="5" borderId="47" xfId="0" applyFill="1" applyBorder="1"/>
    <xf numFmtId="0" fontId="0" fillId="5" borderId="48" xfId="0" applyFill="1" applyBorder="1"/>
    <xf numFmtId="0" fontId="0" fillId="5" borderId="49" xfId="0" applyFill="1" applyBorder="1"/>
    <xf numFmtId="0" fontId="0" fillId="5" borderId="51" xfId="0" applyFill="1" applyBorder="1"/>
    <xf numFmtId="0" fontId="0" fillId="5" borderId="0" xfId="0" applyFill="1" applyBorder="1"/>
    <xf numFmtId="0" fontId="0" fillId="5" borderId="52" xfId="0" applyFill="1" applyBorder="1"/>
    <xf numFmtId="2" fontId="0" fillId="3" borderId="46" xfId="0" applyNumberFormat="1" applyFill="1" applyBorder="1"/>
    <xf numFmtId="2" fontId="0" fillId="9" borderId="46" xfId="0" applyNumberFormat="1" applyFill="1" applyBorder="1"/>
    <xf numFmtId="2" fontId="0" fillId="5" borderId="46" xfId="0" applyNumberFormat="1" applyFill="1" applyBorder="1"/>
    <xf numFmtId="2" fontId="0" fillId="7" borderId="46" xfId="0" applyNumberFormat="1" applyFill="1" applyBorder="1"/>
    <xf numFmtId="2" fontId="0" fillId="10" borderId="4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777241</xdr:colOff>
      <xdr:row>0</xdr:row>
      <xdr:rowOff>0</xdr:rowOff>
    </xdr:from>
    <xdr:to>
      <xdr:col>18</xdr:col>
      <xdr:colOff>525781</xdr:colOff>
      <xdr:row>26</xdr:row>
      <xdr:rowOff>165372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195A3B-3F05-4FC5-A648-6B863940B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5041" y="0"/>
          <a:ext cx="9166860" cy="49202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580591" y="3947891"/>
          <a:ext cx="328317" cy="154027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6DBCBE02-2953-47BD-AEE5-CB4B197CA624}"/>
            </a:ext>
          </a:extLst>
        </xdr:cNvPr>
        <xdr:cNvCxnSpPr/>
      </xdr:nvCxnSpPr>
      <xdr:spPr>
        <a:xfrm flipH="1">
          <a:off x="5547360" y="815721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D31B0B34-C552-4543-A8D4-DFC9FDC4C17A}"/>
            </a:ext>
          </a:extLst>
        </xdr:cNvPr>
        <xdr:cNvCxnSpPr/>
      </xdr:nvCxnSpPr>
      <xdr:spPr>
        <a:xfrm flipH="1">
          <a:off x="5528310" y="79914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912ADF16-8241-492A-973E-F805B66DC6C2}"/>
            </a:ext>
          </a:extLst>
        </xdr:cNvPr>
        <xdr:cNvCxnSpPr/>
      </xdr:nvCxnSpPr>
      <xdr:spPr>
        <a:xfrm flipH="1">
          <a:off x="5509260" y="781621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38A9FE89-1D24-49AB-BB1B-F960698B2F8F}"/>
            </a:ext>
          </a:extLst>
        </xdr:cNvPr>
        <xdr:cNvCxnSpPr/>
      </xdr:nvCxnSpPr>
      <xdr:spPr>
        <a:xfrm flipH="1">
          <a:off x="5499735" y="762190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30" name="18 Conector recto">
          <a:extLst>
            <a:ext uri="{FF2B5EF4-FFF2-40B4-BE49-F238E27FC236}">
              <a16:creationId xmlns:a16="http://schemas.microsoft.com/office/drawing/2014/main" id="{0B5F7563-832D-487E-B2C9-E10FADA8F0F5}"/>
            </a:ext>
          </a:extLst>
        </xdr:cNvPr>
        <xdr:cNvCxnSpPr/>
      </xdr:nvCxnSpPr>
      <xdr:spPr>
        <a:xfrm flipH="1">
          <a:off x="5499735" y="62198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51" name="15 Conector recto">
          <a:extLst>
            <a:ext uri="{FF2B5EF4-FFF2-40B4-BE49-F238E27FC236}">
              <a16:creationId xmlns:a16="http://schemas.microsoft.com/office/drawing/2014/main" id="{B0449840-6BC4-4F0E-91F4-F33B6548F751}"/>
            </a:ext>
          </a:extLst>
        </xdr:cNvPr>
        <xdr:cNvCxnSpPr/>
      </xdr:nvCxnSpPr>
      <xdr:spPr>
        <a:xfrm flipH="1">
          <a:off x="5547360" y="675513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52" name="16 Conector recto">
          <a:extLst>
            <a:ext uri="{FF2B5EF4-FFF2-40B4-BE49-F238E27FC236}">
              <a16:creationId xmlns:a16="http://schemas.microsoft.com/office/drawing/2014/main" id="{D22E91F8-C130-43F1-989C-DF27A348B281}"/>
            </a:ext>
          </a:extLst>
        </xdr:cNvPr>
        <xdr:cNvCxnSpPr/>
      </xdr:nvCxnSpPr>
      <xdr:spPr>
        <a:xfrm flipH="1">
          <a:off x="5528310" y="658939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53" name="17 Conector recto">
          <a:extLst>
            <a:ext uri="{FF2B5EF4-FFF2-40B4-BE49-F238E27FC236}">
              <a16:creationId xmlns:a16="http://schemas.microsoft.com/office/drawing/2014/main" id="{AA335C0A-97C7-463C-95F4-BB7999B57D0C}"/>
            </a:ext>
          </a:extLst>
        </xdr:cNvPr>
        <xdr:cNvCxnSpPr/>
      </xdr:nvCxnSpPr>
      <xdr:spPr>
        <a:xfrm flipH="1">
          <a:off x="5509260" y="641413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54" name="15 Conector recto">
          <a:extLst>
            <a:ext uri="{FF2B5EF4-FFF2-40B4-BE49-F238E27FC236}">
              <a16:creationId xmlns:a16="http://schemas.microsoft.com/office/drawing/2014/main" id="{2D2E49C3-C7A3-4089-AC65-01A684359A85}"/>
            </a:ext>
          </a:extLst>
        </xdr:cNvPr>
        <xdr:cNvCxnSpPr/>
      </xdr:nvCxnSpPr>
      <xdr:spPr>
        <a:xfrm flipH="1">
          <a:off x="5547360" y="254889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55" name="16 Conector recto">
          <a:extLst>
            <a:ext uri="{FF2B5EF4-FFF2-40B4-BE49-F238E27FC236}">
              <a16:creationId xmlns:a16="http://schemas.microsoft.com/office/drawing/2014/main" id="{C39CDE36-3F23-41BA-A8BE-8D14B0F847BC}"/>
            </a:ext>
          </a:extLst>
        </xdr:cNvPr>
        <xdr:cNvCxnSpPr/>
      </xdr:nvCxnSpPr>
      <xdr:spPr>
        <a:xfrm flipH="1">
          <a:off x="5528310" y="238315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56" name="17 Conector recto">
          <a:extLst>
            <a:ext uri="{FF2B5EF4-FFF2-40B4-BE49-F238E27FC236}">
              <a16:creationId xmlns:a16="http://schemas.microsoft.com/office/drawing/2014/main" id="{56FD8478-B102-4640-9F21-BABE4DD49279}"/>
            </a:ext>
          </a:extLst>
        </xdr:cNvPr>
        <xdr:cNvCxnSpPr/>
      </xdr:nvCxnSpPr>
      <xdr:spPr>
        <a:xfrm flipH="1">
          <a:off x="5509260" y="220789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57" name="18 Conector recto">
          <a:extLst>
            <a:ext uri="{FF2B5EF4-FFF2-40B4-BE49-F238E27FC236}">
              <a16:creationId xmlns:a16="http://schemas.microsoft.com/office/drawing/2014/main" id="{7DC4161C-0284-41B4-94CB-9F71DD0DDA37}"/>
            </a:ext>
          </a:extLst>
        </xdr:cNvPr>
        <xdr:cNvCxnSpPr/>
      </xdr:nvCxnSpPr>
      <xdr:spPr>
        <a:xfrm flipH="1">
          <a:off x="5499735" y="201358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58" name="15 Conector recto">
          <a:extLst>
            <a:ext uri="{FF2B5EF4-FFF2-40B4-BE49-F238E27FC236}">
              <a16:creationId xmlns:a16="http://schemas.microsoft.com/office/drawing/2014/main" id="{99EF5896-8987-4E07-AD48-4CFEEAB77919}"/>
            </a:ext>
          </a:extLst>
        </xdr:cNvPr>
        <xdr:cNvCxnSpPr/>
      </xdr:nvCxnSpPr>
      <xdr:spPr>
        <a:xfrm flipH="1">
          <a:off x="5547360" y="395097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59" name="16 Conector recto">
          <a:extLst>
            <a:ext uri="{FF2B5EF4-FFF2-40B4-BE49-F238E27FC236}">
              <a16:creationId xmlns:a16="http://schemas.microsoft.com/office/drawing/2014/main" id="{3352E2F9-2F27-4858-AC95-70E15226B319}"/>
            </a:ext>
          </a:extLst>
        </xdr:cNvPr>
        <xdr:cNvCxnSpPr/>
      </xdr:nvCxnSpPr>
      <xdr:spPr>
        <a:xfrm flipH="1">
          <a:off x="5528310" y="378523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60" name="17 Conector recto">
          <a:extLst>
            <a:ext uri="{FF2B5EF4-FFF2-40B4-BE49-F238E27FC236}">
              <a16:creationId xmlns:a16="http://schemas.microsoft.com/office/drawing/2014/main" id="{B413AFAE-CFDC-4E63-A698-256246E04E26}"/>
            </a:ext>
          </a:extLst>
        </xdr:cNvPr>
        <xdr:cNvCxnSpPr/>
      </xdr:nvCxnSpPr>
      <xdr:spPr>
        <a:xfrm flipH="1">
          <a:off x="5509260" y="36099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61" name="18 Conector recto">
          <a:extLst>
            <a:ext uri="{FF2B5EF4-FFF2-40B4-BE49-F238E27FC236}">
              <a16:creationId xmlns:a16="http://schemas.microsoft.com/office/drawing/2014/main" id="{71D7BC80-48B9-4BBD-989D-7285FAB4D57F}"/>
            </a:ext>
          </a:extLst>
        </xdr:cNvPr>
        <xdr:cNvCxnSpPr/>
      </xdr:nvCxnSpPr>
      <xdr:spPr>
        <a:xfrm flipH="1">
          <a:off x="5499735" y="341566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3"/>
  <sheetViews>
    <sheetView topLeftCell="B1" zoomScale="87" workbookViewId="0">
      <selection activeCell="E19" sqref="E19"/>
    </sheetView>
  </sheetViews>
  <sheetFormatPr baseColWidth="10" defaultColWidth="11.44140625" defaultRowHeight="14.4" x14ac:dyDescent="0.3"/>
  <cols>
    <col min="1" max="1" width="4.44140625" customWidth="1"/>
    <col min="2" max="2" width="28.5546875" customWidth="1"/>
    <col min="3" max="3" width="9.33203125" customWidth="1"/>
  </cols>
  <sheetData>
    <row r="1" spans="2:8" x14ac:dyDescent="0.3">
      <c r="B1" t="s">
        <v>160</v>
      </c>
    </row>
    <row r="2" spans="2:8" x14ac:dyDescent="0.3">
      <c r="B2" s="32" t="s">
        <v>161</v>
      </c>
      <c r="C2" s="32">
        <v>2</v>
      </c>
      <c r="D2" s="32" t="s">
        <v>153</v>
      </c>
    </row>
    <row r="3" spans="2:8" x14ac:dyDescent="0.3">
      <c r="B3" s="32" t="s">
        <v>162</v>
      </c>
      <c r="C3" s="32">
        <v>4</v>
      </c>
      <c r="D3" s="32" t="s">
        <v>153</v>
      </c>
    </row>
    <row r="4" spans="2:8" x14ac:dyDescent="0.3">
      <c r="B4" t="s">
        <v>156</v>
      </c>
      <c r="C4">
        <v>20</v>
      </c>
      <c r="D4" t="s">
        <v>151</v>
      </c>
    </row>
    <row r="5" spans="2:8" x14ac:dyDescent="0.3">
      <c r="B5" t="s">
        <v>159</v>
      </c>
      <c r="C5">
        <v>6</v>
      </c>
      <c r="D5" t="s">
        <v>152</v>
      </c>
    </row>
    <row r="6" spans="2:8" x14ac:dyDescent="0.3">
      <c r="B6" t="s">
        <v>164</v>
      </c>
      <c r="C6">
        <v>38</v>
      </c>
      <c r="D6" t="s">
        <v>153</v>
      </c>
    </row>
    <row r="7" spans="2:8" x14ac:dyDescent="0.3">
      <c r="B7" t="s">
        <v>165</v>
      </c>
      <c r="C7">
        <v>44</v>
      </c>
      <c r="D7" t="s">
        <v>152</v>
      </c>
    </row>
    <row r="8" spans="2:8" x14ac:dyDescent="0.3">
      <c r="B8" s="32" t="s">
        <v>187</v>
      </c>
      <c r="C8" s="32">
        <v>4200</v>
      </c>
      <c r="D8" s="32" t="s">
        <v>151</v>
      </c>
      <c r="E8" s="32" t="s">
        <v>188</v>
      </c>
      <c r="F8" s="32">
        <v>3</v>
      </c>
      <c r="G8" s="32" t="s">
        <v>153</v>
      </c>
      <c r="H8" s="32"/>
    </row>
    <row r="9" spans="2:8" x14ac:dyDescent="0.3">
      <c r="B9" t="s">
        <v>154</v>
      </c>
    </row>
    <row r="10" spans="2:8" x14ac:dyDescent="0.3">
      <c r="B10" t="s">
        <v>150</v>
      </c>
      <c r="C10">
        <v>150</v>
      </c>
      <c r="D10" t="s">
        <v>151</v>
      </c>
    </row>
    <row r="11" spans="2:8" x14ac:dyDescent="0.3">
      <c r="B11" t="s">
        <v>172</v>
      </c>
    </row>
    <row r="12" spans="2:8" x14ac:dyDescent="0.3">
      <c r="B12" t="s">
        <v>158</v>
      </c>
    </row>
    <row r="13" spans="2:8" x14ac:dyDescent="0.3">
      <c r="B13" t="s">
        <v>157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zoomScale="57" zoomScaleNormal="140" workbookViewId="0">
      <selection activeCell="A48" sqref="A48"/>
    </sheetView>
  </sheetViews>
  <sheetFormatPr baseColWidth="10" defaultColWidth="11.44140625" defaultRowHeight="14.4" x14ac:dyDescent="0.3"/>
  <cols>
    <col min="1" max="1" width="5.44140625" customWidth="1"/>
    <col min="2" max="5" width="8.109375" customWidth="1"/>
    <col min="6" max="14" width="8.33203125" customWidth="1"/>
  </cols>
  <sheetData>
    <row r="2" spans="4:14" x14ac:dyDescent="0.3">
      <c r="F2" t="s">
        <v>65</v>
      </c>
    </row>
    <row r="3" spans="4:14" x14ac:dyDescent="0.3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3">
      <c r="M4" t="s">
        <v>75</v>
      </c>
    </row>
    <row r="5" spans="4:14" ht="15" thickBot="1" x14ac:dyDescent="0.3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5.6" thickTop="1" thickBot="1" x14ac:dyDescent="0.3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5.6" thickTop="1" thickBot="1" x14ac:dyDescent="0.3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5" thickTop="1" x14ac:dyDescent="0.3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3">
      <c r="M9" t="s">
        <v>74</v>
      </c>
    </row>
    <row r="13" spans="4:14" x14ac:dyDescent="0.3">
      <c r="E13" t="s">
        <v>70</v>
      </c>
      <c r="F13" t="s">
        <v>166</v>
      </c>
    </row>
    <row r="14" spans="4:14" x14ac:dyDescent="0.3">
      <c r="N14" t="s">
        <v>167</v>
      </c>
    </row>
    <row r="15" spans="4:14" ht="15" thickBot="1" x14ac:dyDescent="0.3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5.6" thickTop="1" thickBot="1" x14ac:dyDescent="0.3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5.6" thickTop="1" thickBot="1" x14ac:dyDescent="0.3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35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5.6" thickTop="1" thickBot="1" x14ac:dyDescent="0.3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5.6" thickTop="1" thickBot="1" x14ac:dyDescent="0.3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5.6" thickTop="1" thickBot="1" x14ac:dyDescent="0.3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5" thickTop="1" x14ac:dyDescent="0.3">
      <c r="M22" s="28" t="s">
        <v>169</v>
      </c>
    </row>
    <row r="23" spans="1:14" x14ac:dyDescent="0.3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3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V126"/>
  <sheetViews>
    <sheetView tabSelected="1" zoomScale="93" workbookViewId="0">
      <selection activeCell="M16" sqref="M16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  <col min="12" max="12" width="21.21875" bestFit="1" customWidth="1"/>
    <col min="15" max="15" width="22.6640625" customWidth="1"/>
    <col min="16" max="16" width="12" customWidth="1"/>
  </cols>
  <sheetData>
    <row r="2" spans="1:22" x14ac:dyDescent="0.3">
      <c r="L2" s="109" t="s">
        <v>208</v>
      </c>
      <c r="M2" s="110"/>
      <c r="N2" s="110"/>
      <c r="O2" s="111"/>
    </row>
    <row r="3" spans="1:22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s="116" t="s">
        <v>189</v>
      </c>
      <c r="M3" s="117"/>
      <c r="N3" s="117">
        <v>4200</v>
      </c>
      <c r="O3" s="118"/>
      <c r="P3" s="32" t="s">
        <v>161</v>
      </c>
      <c r="Q3" s="32">
        <v>2</v>
      </c>
      <c r="R3" s="32" t="s">
        <v>153</v>
      </c>
    </row>
    <row r="4" spans="1:22" x14ac:dyDescent="0.3">
      <c r="B4" s="8" t="s">
        <v>163</v>
      </c>
      <c r="C4" s="1">
        <f>SUM(C5:C126)</f>
        <v>7405</v>
      </c>
      <c r="D4" s="1"/>
      <c r="E4" s="1"/>
      <c r="F4" s="1"/>
      <c r="G4" s="1"/>
      <c r="H4" s="1">
        <f>SUM(H5:H126)</f>
        <v>51036</v>
      </c>
      <c r="I4" s="1">
        <f>SUM(I5:I126)</f>
        <v>21</v>
      </c>
      <c r="J4" s="1">
        <f>SUM(J5:J126)</f>
        <v>284725</v>
      </c>
      <c r="L4" s="116" t="s">
        <v>190</v>
      </c>
      <c r="M4" s="117"/>
      <c r="N4" s="117">
        <f>C4</f>
        <v>7405</v>
      </c>
      <c r="O4" s="118"/>
      <c r="P4" s="32" t="s">
        <v>162</v>
      </c>
      <c r="Q4" s="32">
        <v>4</v>
      </c>
      <c r="R4" s="32" t="s">
        <v>153</v>
      </c>
    </row>
    <row r="5" spans="1:22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E5*C$5</f>
        <v>25200</v>
      </c>
      <c r="I5" s="1">
        <f t="shared" ref="I5:J5" si="0">F5*D$5</f>
        <v>0</v>
      </c>
      <c r="J5" s="1">
        <f>G5*$C$5</f>
        <v>184800</v>
      </c>
      <c r="L5" s="116"/>
      <c r="M5" s="117"/>
      <c r="N5" s="117"/>
      <c r="O5" s="118"/>
      <c r="P5" t="s">
        <v>156</v>
      </c>
      <c r="Q5">
        <v>20</v>
      </c>
      <c r="R5" t="s">
        <v>151</v>
      </c>
    </row>
    <row r="6" spans="1:22" x14ac:dyDescent="0.3">
      <c r="A6" t="s">
        <v>171</v>
      </c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0</v>
      </c>
      <c r="H6" s="1">
        <f>E6*$C$6</f>
        <v>60</v>
      </c>
      <c r="I6" s="1"/>
      <c r="J6" s="1"/>
      <c r="L6" s="116"/>
      <c r="M6" s="117"/>
      <c r="N6" s="117"/>
      <c r="O6" s="118"/>
      <c r="P6" t="s">
        <v>159</v>
      </c>
      <c r="Q6">
        <v>6</v>
      </c>
      <c r="R6" t="s">
        <v>152</v>
      </c>
    </row>
    <row r="7" spans="1:22" x14ac:dyDescent="0.3">
      <c r="A7" s="44">
        <v>1</v>
      </c>
      <c r="B7" s="33" t="s">
        <v>8</v>
      </c>
      <c r="C7" s="44">
        <v>18</v>
      </c>
      <c r="D7" s="33" t="s">
        <v>47</v>
      </c>
      <c r="E7" s="34">
        <v>16</v>
      </c>
      <c r="F7" s="34">
        <v>-5</v>
      </c>
      <c r="G7" s="34">
        <v>42</v>
      </c>
      <c r="H7" s="33">
        <f>E7*$C7</f>
        <v>288</v>
      </c>
      <c r="I7" s="33">
        <f>F7*$C7</f>
        <v>-90</v>
      </c>
      <c r="J7" s="33">
        <f>G7*$C7</f>
        <v>756</v>
      </c>
      <c r="L7" s="116" t="s">
        <v>191</v>
      </c>
      <c r="M7" s="117"/>
      <c r="N7" s="117"/>
      <c r="O7" s="118"/>
      <c r="P7" t="s">
        <v>164</v>
      </c>
      <c r="Q7">
        <v>38</v>
      </c>
      <c r="R7" t="s">
        <v>153</v>
      </c>
    </row>
    <row r="8" spans="1:22" x14ac:dyDescent="0.3">
      <c r="A8" s="44">
        <v>2</v>
      </c>
      <c r="B8" s="33" t="s">
        <v>9</v>
      </c>
      <c r="C8" s="44">
        <v>23</v>
      </c>
      <c r="D8" s="33" t="s">
        <v>47</v>
      </c>
      <c r="E8" s="34">
        <v>16</v>
      </c>
      <c r="F8" s="34">
        <v>-2</v>
      </c>
      <c r="G8" s="34">
        <v>42</v>
      </c>
      <c r="H8" s="33">
        <f>E8*$C8</f>
        <v>368</v>
      </c>
      <c r="I8" s="33">
        <f>F8*$C8</f>
        <v>-46</v>
      </c>
      <c r="J8" s="33">
        <f>G8*$C8</f>
        <v>966</v>
      </c>
      <c r="L8" s="116" t="s">
        <v>192</v>
      </c>
      <c r="M8" s="119">
        <f>H4/C4</f>
        <v>6.8920999324780556</v>
      </c>
      <c r="N8" s="117"/>
      <c r="O8" s="118"/>
      <c r="P8" t="s">
        <v>165</v>
      </c>
      <c r="Q8">
        <v>44</v>
      </c>
      <c r="R8" t="s">
        <v>152</v>
      </c>
    </row>
    <row r="9" spans="1:22" x14ac:dyDescent="0.3">
      <c r="A9" s="44">
        <v>3</v>
      </c>
      <c r="B9" s="33" t="s">
        <v>10</v>
      </c>
      <c r="C9" s="44">
        <v>24</v>
      </c>
      <c r="D9" s="33" t="s">
        <v>47</v>
      </c>
      <c r="E9" s="34">
        <v>16</v>
      </c>
      <c r="F9" s="34">
        <v>2</v>
      </c>
      <c r="G9" s="34">
        <v>42</v>
      </c>
      <c r="H9" s="33">
        <f>E9*$C9</f>
        <v>384</v>
      </c>
      <c r="I9" s="33">
        <f>F9*$C9</f>
        <v>48</v>
      </c>
      <c r="J9" s="33">
        <f>G9*$C9</f>
        <v>1008</v>
      </c>
      <c r="L9" s="116"/>
      <c r="M9" s="119"/>
      <c r="N9" s="117"/>
      <c r="O9" s="118"/>
      <c r="P9" s="32" t="s">
        <v>187</v>
      </c>
      <c r="Q9" s="32">
        <v>4200</v>
      </c>
      <c r="R9" s="32" t="s">
        <v>151</v>
      </c>
      <c r="S9" s="32" t="s">
        <v>188</v>
      </c>
      <c r="T9" s="32">
        <v>3</v>
      </c>
      <c r="U9" s="32" t="s">
        <v>153</v>
      </c>
      <c r="V9" s="32"/>
    </row>
    <row r="10" spans="1:22" x14ac:dyDescent="0.3">
      <c r="A10" s="44">
        <v>4</v>
      </c>
      <c r="B10" s="33" t="s">
        <v>11</v>
      </c>
      <c r="C10" s="44">
        <v>22</v>
      </c>
      <c r="D10" s="33" t="s">
        <v>47</v>
      </c>
      <c r="E10" s="34">
        <v>16</v>
      </c>
      <c r="F10" s="34">
        <v>5</v>
      </c>
      <c r="G10" s="34">
        <v>42</v>
      </c>
      <c r="H10" s="33">
        <f>E10*$C10</f>
        <v>352</v>
      </c>
      <c r="I10" s="33">
        <f>F10*$C10</f>
        <v>110</v>
      </c>
      <c r="J10" s="33">
        <f>G10*$C10</f>
        <v>924</v>
      </c>
      <c r="L10" s="116" t="s">
        <v>193</v>
      </c>
      <c r="M10" s="117"/>
      <c r="N10" s="117">
        <v>5</v>
      </c>
      <c r="O10" s="118" t="s">
        <v>152</v>
      </c>
    </row>
    <row r="11" spans="1:22" x14ac:dyDescent="0.3">
      <c r="A11" s="44">
        <v>49</v>
      </c>
      <c r="B11" s="33" t="s">
        <v>142</v>
      </c>
      <c r="C11" s="44">
        <v>26</v>
      </c>
      <c r="D11" s="33" t="s">
        <v>47</v>
      </c>
      <c r="E11" s="34">
        <v>13</v>
      </c>
      <c r="F11" s="34">
        <v>-5</v>
      </c>
      <c r="G11" s="34">
        <v>21</v>
      </c>
      <c r="H11" s="33">
        <f>E11*$C11</f>
        <v>338</v>
      </c>
      <c r="I11" s="33">
        <f>F11*$C11</f>
        <v>-130</v>
      </c>
      <c r="J11" s="33">
        <f>G11*$C11</f>
        <v>546</v>
      </c>
      <c r="L11" s="116" t="s">
        <v>194</v>
      </c>
      <c r="M11" s="117"/>
      <c r="N11" s="117">
        <v>29.2</v>
      </c>
      <c r="O11" s="118" t="s">
        <v>195</v>
      </c>
    </row>
    <row r="12" spans="1:22" x14ac:dyDescent="0.3">
      <c r="A12" s="44">
        <v>50</v>
      </c>
      <c r="B12" s="33" t="s">
        <v>143</v>
      </c>
      <c r="C12" s="44">
        <v>26</v>
      </c>
      <c r="D12" s="33" t="s">
        <v>47</v>
      </c>
      <c r="E12" s="34">
        <v>13</v>
      </c>
      <c r="F12" s="34">
        <v>-2</v>
      </c>
      <c r="G12" s="34">
        <v>21</v>
      </c>
      <c r="H12" s="33">
        <f>E12*$C12</f>
        <v>338</v>
      </c>
      <c r="I12" s="33">
        <f>F12*$C12</f>
        <v>-52</v>
      </c>
      <c r="J12" s="33">
        <f>G12*$C12</f>
        <v>546</v>
      </c>
      <c r="L12" s="116" t="s">
        <v>196</v>
      </c>
      <c r="M12" s="117"/>
      <c r="N12" s="117">
        <f>N11*0.25</f>
        <v>7.3</v>
      </c>
      <c r="O12" s="118"/>
    </row>
    <row r="13" spans="1:22" x14ac:dyDescent="0.3">
      <c r="A13" s="44">
        <v>51</v>
      </c>
      <c r="B13" s="33" t="s">
        <v>144</v>
      </c>
      <c r="C13" s="44">
        <v>26</v>
      </c>
      <c r="D13" s="33" t="s">
        <v>47</v>
      </c>
      <c r="E13" s="34">
        <v>13</v>
      </c>
      <c r="F13" s="34">
        <v>2</v>
      </c>
      <c r="G13" s="34">
        <v>21</v>
      </c>
      <c r="H13" s="33">
        <f>E13*$C13</f>
        <v>338</v>
      </c>
      <c r="I13" s="33">
        <f>F13*$C13</f>
        <v>52</v>
      </c>
      <c r="J13" s="33">
        <f>G13*$C13</f>
        <v>546</v>
      </c>
      <c r="L13" s="112"/>
      <c r="M13" s="113"/>
      <c r="N13" s="113"/>
      <c r="O13" s="115"/>
    </row>
    <row r="14" spans="1:22" x14ac:dyDescent="0.3">
      <c r="A14" s="44">
        <v>52</v>
      </c>
      <c r="B14" s="33" t="s">
        <v>145</v>
      </c>
      <c r="C14" s="44">
        <v>26</v>
      </c>
      <c r="D14" s="33" t="s">
        <v>47</v>
      </c>
      <c r="E14" s="34">
        <v>13</v>
      </c>
      <c r="F14" s="34">
        <v>5</v>
      </c>
      <c r="G14" s="34">
        <v>21</v>
      </c>
      <c r="H14" s="33">
        <f>E14*$C14</f>
        <v>338</v>
      </c>
      <c r="I14" s="33">
        <f>F14*$C14</f>
        <v>130</v>
      </c>
      <c r="J14" s="33">
        <f>G14*$C14</f>
        <v>546</v>
      </c>
      <c r="L14" s="109" t="s">
        <v>198</v>
      </c>
      <c r="M14" s="110"/>
      <c r="N14" s="154">
        <f>J4/C4</f>
        <v>38.450371370695478</v>
      </c>
      <c r="O14" s="111"/>
    </row>
    <row r="15" spans="1:22" x14ac:dyDescent="0.3">
      <c r="A15" s="44">
        <v>53</v>
      </c>
      <c r="B15" s="33" t="s">
        <v>146</v>
      </c>
      <c r="C15" s="44">
        <v>26</v>
      </c>
      <c r="D15" s="33" t="s">
        <v>47</v>
      </c>
      <c r="E15" s="34">
        <v>13</v>
      </c>
      <c r="F15" s="34">
        <v>5</v>
      </c>
      <c r="G15" s="34">
        <v>28</v>
      </c>
      <c r="H15" s="33">
        <f>E15*$C15</f>
        <v>338</v>
      </c>
      <c r="I15" s="33">
        <f>F15*$C15</f>
        <v>130</v>
      </c>
      <c r="J15" s="33">
        <f>G15*$C15</f>
        <v>728</v>
      </c>
      <c r="L15" s="116" t="s">
        <v>197</v>
      </c>
      <c r="M15" s="117"/>
      <c r="N15" s="119">
        <f>N12-M8</f>
        <v>0.40790006752194419</v>
      </c>
      <c r="O15" s="118"/>
    </row>
    <row r="16" spans="1:22" x14ac:dyDescent="0.3">
      <c r="A16" s="44">
        <v>54</v>
      </c>
      <c r="B16" s="33" t="s">
        <v>147</v>
      </c>
      <c r="C16" s="44">
        <v>26</v>
      </c>
      <c r="D16" s="33" t="s">
        <v>47</v>
      </c>
      <c r="E16" s="34">
        <v>13</v>
      </c>
      <c r="F16" s="34">
        <v>2</v>
      </c>
      <c r="G16" s="34">
        <v>28</v>
      </c>
      <c r="H16" s="33">
        <f>E16*$C16</f>
        <v>338</v>
      </c>
      <c r="I16" s="33">
        <f>F16*$C16</f>
        <v>52</v>
      </c>
      <c r="J16" s="33">
        <f>G16*$C16</f>
        <v>728</v>
      </c>
      <c r="L16" s="112" t="s">
        <v>212</v>
      </c>
      <c r="M16" s="113"/>
      <c r="N16" s="114">
        <f>N4</f>
        <v>7405</v>
      </c>
      <c r="O16" s="115"/>
    </row>
    <row r="17" spans="1:22" x14ac:dyDescent="0.3">
      <c r="A17" s="44">
        <v>55</v>
      </c>
      <c r="B17" s="33" t="s">
        <v>148</v>
      </c>
      <c r="C17" s="44">
        <v>26</v>
      </c>
      <c r="D17" s="33" t="s">
        <v>47</v>
      </c>
      <c r="E17" s="34">
        <v>13</v>
      </c>
      <c r="F17" s="34">
        <v>-2</v>
      </c>
      <c r="G17" s="34">
        <v>28</v>
      </c>
      <c r="H17" s="33">
        <f>E17*$C17</f>
        <v>338</v>
      </c>
      <c r="I17" s="33">
        <f>F17*$C17</f>
        <v>-52</v>
      </c>
      <c r="J17" s="33">
        <f>G17*$C17</f>
        <v>728</v>
      </c>
    </row>
    <row r="18" spans="1:22" x14ac:dyDescent="0.3">
      <c r="A18" s="44">
        <v>56</v>
      </c>
      <c r="B18" s="33" t="s">
        <v>149</v>
      </c>
      <c r="C18" s="44">
        <v>26</v>
      </c>
      <c r="D18" s="33" t="s">
        <v>47</v>
      </c>
      <c r="E18" s="34">
        <v>13</v>
      </c>
      <c r="F18" s="34">
        <v>-5</v>
      </c>
      <c r="G18" s="34">
        <v>28</v>
      </c>
      <c r="H18" s="33">
        <f>E18*$C18</f>
        <v>338</v>
      </c>
      <c r="I18" s="33">
        <f>F18*$C18</f>
        <v>-130</v>
      </c>
      <c r="J18" s="33">
        <f>G18*$C18</f>
        <v>728</v>
      </c>
      <c r="L18" s="120" t="s">
        <v>199</v>
      </c>
      <c r="M18" s="121" t="s">
        <v>204</v>
      </c>
      <c r="N18" s="121"/>
      <c r="O18" s="121">
        <f>SUM(C7:C24)</f>
        <v>429</v>
      </c>
      <c r="P18" s="122">
        <f>(C4-O18)</f>
        <v>6976</v>
      </c>
      <c r="R18">
        <f>P18/200</f>
        <v>34.880000000000003</v>
      </c>
      <c r="T18" t="s">
        <v>7</v>
      </c>
      <c r="U18" t="s">
        <v>209</v>
      </c>
      <c r="V18" t="s">
        <v>210</v>
      </c>
    </row>
    <row r="19" spans="1:22" x14ac:dyDescent="0.3">
      <c r="A19" s="44">
        <v>57</v>
      </c>
      <c r="B19" s="33" t="s">
        <v>29</v>
      </c>
      <c r="C19" s="44">
        <v>15</v>
      </c>
      <c r="D19" s="33" t="s">
        <v>47</v>
      </c>
      <c r="E19" s="34">
        <v>16</v>
      </c>
      <c r="F19" s="34">
        <v>-5</v>
      </c>
      <c r="G19" s="34">
        <v>56</v>
      </c>
      <c r="H19" s="33">
        <f>E19*$C19</f>
        <v>240</v>
      </c>
      <c r="I19" s="33">
        <f>F19*$C19</f>
        <v>-75</v>
      </c>
      <c r="J19" s="33">
        <f>G19*$C19</f>
        <v>840</v>
      </c>
      <c r="L19" s="123"/>
      <c r="M19" s="124"/>
      <c r="N19" s="124" t="s">
        <v>207</v>
      </c>
      <c r="O19" s="124"/>
      <c r="P19" s="125">
        <v>4.7</v>
      </c>
      <c r="T19">
        <f>H4-(SUM(H7:H24))</f>
        <v>44976</v>
      </c>
      <c r="U19">
        <f t="shared" ref="U19:V19" si="1">I4-(SUM(I7:I24))</f>
        <v>0</v>
      </c>
      <c r="V19">
        <f t="shared" si="1"/>
        <v>269311</v>
      </c>
    </row>
    <row r="20" spans="1:22" x14ac:dyDescent="0.3">
      <c r="A20" s="44">
        <v>58</v>
      </c>
      <c r="B20" s="33" t="s">
        <v>28</v>
      </c>
      <c r="C20" s="44">
        <v>20</v>
      </c>
      <c r="D20" s="33" t="s">
        <v>47</v>
      </c>
      <c r="E20" s="34">
        <v>16</v>
      </c>
      <c r="F20" s="34">
        <v>-2</v>
      </c>
      <c r="G20" s="34">
        <v>56</v>
      </c>
      <c r="H20" s="33">
        <f>E20*$C20</f>
        <v>320</v>
      </c>
      <c r="I20" s="33">
        <f>F20*$C20</f>
        <v>-40</v>
      </c>
      <c r="J20" s="33">
        <f>G20*$C20</f>
        <v>1120</v>
      </c>
      <c r="L20" s="123" t="s">
        <v>192</v>
      </c>
      <c r="M20" s="124">
        <f>T19/P18</f>
        <v>6.4472477064220186</v>
      </c>
      <c r="N20" s="124"/>
      <c r="O20" s="124"/>
      <c r="P20" s="125"/>
    </row>
    <row r="21" spans="1:22" x14ac:dyDescent="0.3">
      <c r="A21" s="44">
        <v>59</v>
      </c>
      <c r="B21" s="33" t="s">
        <v>30</v>
      </c>
      <c r="C21" s="44">
        <v>27</v>
      </c>
      <c r="D21" s="33" t="s">
        <v>47</v>
      </c>
      <c r="E21" s="34">
        <v>16</v>
      </c>
      <c r="F21" s="34">
        <v>2</v>
      </c>
      <c r="G21" s="34">
        <v>56</v>
      </c>
      <c r="H21" s="33">
        <f>E21*$C21</f>
        <v>432</v>
      </c>
      <c r="I21" s="33">
        <f>F21*$C21</f>
        <v>54</v>
      </c>
      <c r="J21" s="33">
        <f>G21*$C21</f>
        <v>1512</v>
      </c>
      <c r="L21" s="123" t="s">
        <v>211</v>
      </c>
      <c r="M21" s="124">
        <v>29.8</v>
      </c>
      <c r="N21" s="124"/>
      <c r="O21" s="124"/>
      <c r="P21" s="125"/>
    </row>
    <row r="22" spans="1:22" x14ac:dyDescent="0.3">
      <c r="A22" s="44">
        <v>60</v>
      </c>
      <c r="B22" s="33" t="s">
        <v>31</v>
      </c>
      <c r="C22" s="44">
        <v>30</v>
      </c>
      <c r="D22" s="33" t="s">
        <v>47</v>
      </c>
      <c r="E22" s="34">
        <v>13</v>
      </c>
      <c r="F22" s="34">
        <v>-5</v>
      </c>
      <c r="G22" s="34">
        <v>42</v>
      </c>
      <c r="H22" s="33">
        <f>E22*$C22</f>
        <v>390</v>
      </c>
      <c r="I22" s="33">
        <f>F22*$C22</f>
        <v>-150</v>
      </c>
      <c r="J22" s="33">
        <f>G22*$C22</f>
        <v>1260</v>
      </c>
      <c r="L22" s="123" t="s">
        <v>196</v>
      </c>
      <c r="M22" s="124">
        <f>M21*0.25</f>
        <v>7.45</v>
      </c>
      <c r="N22" s="124"/>
      <c r="O22" s="97" t="s">
        <v>198</v>
      </c>
      <c r="P22" s="150">
        <f>V19/P18</f>
        <v>38.605361238532112</v>
      </c>
    </row>
    <row r="23" spans="1:22" x14ac:dyDescent="0.3">
      <c r="A23" s="44">
        <v>61</v>
      </c>
      <c r="B23" s="33" t="s">
        <v>32</v>
      </c>
      <c r="C23" s="44">
        <v>30</v>
      </c>
      <c r="D23" s="33" t="s">
        <v>47</v>
      </c>
      <c r="E23" s="34">
        <v>13</v>
      </c>
      <c r="F23" s="34">
        <v>5</v>
      </c>
      <c r="G23" s="34">
        <v>42</v>
      </c>
      <c r="H23" s="33">
        <f>E23*$C23</f>
        <v>390</v>
      </c>
      <c r="I23" s="33">
        <f>F23*$C23</f>
        <v>150</v>
      </c>
      <c r="J23" s="33">
        <f>G23*$C23</f>
        <v>1260</v>
      </c>
      <c r="L23" s="97" t="s">
        <v>197</v>
      </c>
      <c r="M23" s="98">
        <f>M22-M20</f>
        <v>1.0027522935779816</v>
      </c>
      <c r="N23" s="98"/>
      <c r="O23" s="98" t="s">
        <v>212</v>
      </c>
      <c r="P23" s="99">
        <f>P18</f>
        <v>6976</v>
      </c>
    </row>
    <row r="24" spans="1:22" x14ac:dyDescent="0.3">
      <c r="A24" s="44">
        <v>62</v>
      </c>
      <c r="B24" s="33" t="s">
        <v>33</v>
      </c>
      <c r="C24" s="44">
        <v>12</v>
      </c>
      <c r="D24" s="33" t="s">
        <v>47</v>
      </c>
      <c r="E24" s="34">
        <v>16</v>
      </c>
      <c r="F24" s="34">
        <v>5</v>
      </c>
      <c r="G24" s="34">
        <v>56</v>
      </c>
      <c r="H24" s="33">
        <f>E24*$C24</f>
        <v>192</v>
      </c>
      <c r="I24" s="33">
        <f>F24*$C24</f>
        <v>60</v>
      </c>
      <c r="J24" s="33">
        <f>G24*$C24</f>
        <v>672</v>
      </c>
    </row>
    <row r="25" spans="1:22" x14ac:dyDescent="0.3">
      <c r="A25" s="46">
        <v>5</v>
      </c>
      <c r="B25" s="41" t="s">
        <v>12</v>
      </c>
      <c r="C25" s="46">
        <v>18</v>
      </c>
      <c r="D25" s="41" t="s">
        <v>48</v>
      </c>
      <c r="E25" s="42">
        <v>16</v>
      </c>
      <c r="F25" s="42">
        <v>-2</v>
      </c>
      <c r="G25" s="42">
        <v>35</v>
      </c>
      <c r="H25" s="41">
        <f>E25*$C25</f>
        <v>288</v>
      </c>
      <c r="I25" s="41">
        <f>F25*$C25</f>
        <v>-36</v>
      </c>
      <c r="J25" s="41">
        <f>G25*$C25</f>
        <v>630</v>
      </c>
    </row>
    <row r="26" spans="1:22" x14ac:dyDescent="0.3">
      <c r="A26" s="46">
        <v>6</v>
      </c>
      <c r="B26" s="41" t="s">
        <v>13</v>
      </c>
      <c r="C26" s="46">
        <v>16</v>
      </c>
      <c r="D26" s="41" t="s">
        <v>48</v>
      </c>
      <c r="E26" s="42">
        <v>16</v>
      </c>
      <c r="F26" s="42">
        <v>2</v>
      </c>
      <c r="G26" s="42">
        <v>35</v>
      </c>
      <c r="H26" s="41">
        <f>E26*$C26</f>
        <v>256</v>
      </c>
      <c r="I26" s="41">
        <f>F26*$C26</f>
        <v>32</v>
      </c>
      <c r="J26" s="41">
        <f>G26*$C26</f>
        <v>560</v>
      </c>
      <c r="L26" s="126" t="s">
        <v>200</v>
      </c>
      <c r="M26" s="127" t="s">
        <v>205</v>
      </c>
      <c r="N26" s="127"/>
      <c r="O26" s="127">
        <f>SUM(C7:C40)</f>
        <v>746</v>
      </c>
      <c r="P26" s="128">
        <f>(C4-O26)</f>
        <v>6659</v>
      </c>
      <c r="R26">
        <f>P26/200</f>
        <v>33.295000000000002</v>
      </c>
      <c r="T26" t="s">
        <v>7</v>
      </c>
      <c r="U26" t="s">
        <v>209</v>
      </c>
      <c r="V26" t="s">
        <v>210</v>
      </c>
    </row>
    <row r="27" spans="1:22" x14ac:dyDescent="0.3">
      <c r="A27" s="46">
        <v>7</v>
      </c>
      <c r="B27" s="41" t="s">
        <v>14</v>
      </c>
      <c r="C27" s="46">
        <v>22</v>
      </c>
      <c r="D27" s="41" t="s">
        <v>48</v>
      </c>
      <c r="E27" s="42">
        <v>13</v>
      </c>
      <c r="F27" s="42">
        <v>-2</v>
      </c>
      <c r="G27" s="42">
        <v>35</v>
      </c>
      <c r="H27" s="41">
        <f>E27*$C27</f>
        <v>286</v>
      </c>
      <c r="I27" s="41">
        <f>F27*$C27</f>
        <v>-44</v>
      </c>
      <c r="J27" s="41">
        <f>G27*$C27</f>
        <v>770</v>
      </c>
      <c r="L27" s="129"/>
      <c r="M27" s="130"/>
      <c r="N27" s="130" t="s">
        <v>207</v>
      </c>
      <c r="O27" s="130"/>
      <c r="P27" s="131">
        <v>4.5</v>
      </c>
      <c r="T27">
        <f>H4-(SUM(H7:H40))</f>
        <v>40531</v>
      </c>
      <c r="U27">
        <f t="shared" ref="U27:V27" si="2">I4-(SUM(I7:I40))</f>
        <v>36</v>
      </c>
      <c r="V27">
        <f t="shared" si="2"/>
        <v>255661</v>
      </c>
    </row>
    <row r="28" spans="1:22" x14ac:dyDescent="0.3">
      <c r="A28" s="46">
        <v>8</v>
      </c>
      <c r="B28" s="41" t="s">
        <v>15</v>
      </c>
      <c r="C28" s="46">
        <v>26</v>
      </c>
      <c r="D28" s="41" t="s">
        <v>48</v>
      </c>
      <c r="E28" s="42">
        <v>16</v>
      </c>
      <c r="F28" s="42">
        <v>-2</v>
      </c>
      <c r="G28" s="42">
        <v>49</v>
      </c>
      <c r="H28" s="41">
        <f>E28*$C28</f>
        <v>416</v>
      </c>
      <c r="I28" s="41">
        <f>F28*$C28</f>
        <v>-52</v>
      </c>
      <c r="J28" s="41">
        <f>G28*$C28</f>
        <v>1274</v>
      </c>
      <c r="L28" s="129"/>
      <c r="M28" s="130"/>
      <c r="N28" s="130"/>
      <c r="O28" s="130"/>
      <c r="P28" s="131"/>
    </row>
    <row r="29" spans="1:22" x14ac:dyDescent="0.3">
      <c r="A29" s="46">
        <v>9</v>
      </c>
      <c r="B29" s="41" t="s">
        <v>16</v>
      </c>
      <c r="C29" s="46">
        <v>14</v>
      </c>
      <c r="D29" s="41" t="s">
        <v>48</v>
      </c>
      <c r="E29" s="42">
        <v>16</v>
      </c>
      <c r="F29" s="42">
        <v>5</v>
      </c>
      <c r="G29" s="42">
        <v>49</v>
      </c>
      <c r="H29" s="41">
        <f>E29*$C29</f>
        <v>224</v>
      </c>
      <c r="I29" s="41">
        <f>F29*$C29</f>
        <v>70</v>
      </c>
      <c r="J29" s="41">
        <f>G29*$C29</f>
        <v>686</v>
      </c>
      <c r="L29" s="129" t="s">
        <v>192</v>
      </c>
      <c r="M29" s="130">
        <f>T27/P26</f>
        <v>6.0866496470941582</v>
      </c>
      <c r="N29" s="130"/>
      <c r="O29" s="130"/>
      <c r="P29" s="131"/>
    </row>
    <row r="30" spans="1:22" x14ac:dyDescent="0.3">
      <c r="A30" s="46">
        <v>10</v>
      </c>
      <c r="B30" s="41" t="s">
        <v>17</v>
      </c>
      <c r="C30" s="46">
        <v>17</v>
      </c>
      <c r="D30" s="41" t="s">
        <v>48</v>
      </c>
      <c r="E30" s="42">
        <v>13</v>
      </c>
      <c r="F30" s="42">
        <v>-5</v>
      </c>
      <c r="G30" s="42">
        <v>35</v>
      </c>
      <c r="H30" s="41">
        <f>E30*$C30</f>
        <v>221</v>
      </c>
      <c r="I30" s="41">
        <f>F30*$C30</f>
        <v>-85</v>
      </c>
      <c r="J30" s="41">
        <f>G30*$C30</f>
        <v>595</v>
      </c>
      <c r="L30" s="129" t="s">
        <v>194</v>
      </c>
      <c r="M30" s="130">
        <v>30.4</v>
      </c>
      <c r="N30" s="130"/>
      <c r="O30" s="130"/>
      <c r="P30" s="131"/>
    </row>
    <row r="31" spans="1:22" x14ac:dyDescent="0.3">
      <c r="A31" s="46">
        <v>11</v>
      </c>
      <c r="B31" s="41" t="s">
        <v>18</v>
      </c>
      <c r="C31" s="46">
        <v>22</v>
      </c>
      <c r="D31" s="41" t="s">
        <v>48</v>
      </c>
      <c r="E31" s="42">
        <v>13</v>
      </c>
      <c r="F31" s="42">
        <v>2</v>
      </c>
      <c r="G31" s="42">
        <v>35</v>
      </c>
      <c r="H31" s="41">
        <f>E31*$C31</f>
        <v>286</v>
      </c>
      <c r="I31" s="41">
        <f>F31*$C31</f>
        <v>44</v>
      </c>
      <c r="J31" s="41">
        <f>G31*$C31</f>
        <v>770</v>
      </c>
      <c r="L31" s="129" t="s">
        <v>196</v>
      </c>
      <c r="M31" s="130">
        <f>M30*0.25</f>
        <v>7.6</v>
      </c>
      <c r="N31" s="130"/>
      <c r="O31" s="130"/>
      <c r="P31" s="131"/>
    </row>
    <row r="32" spans="1:22" x14ac:dyDescent="0.3">
      <c r="A32" s="46">
        <v>12</v>
      </c>
      <c r="B32" s="41" t="s">
        <v>19</v>
      </c>
      <c r="C32" s="46">
        <v>12</v>
      </c>
      <c r="D32" s="41" t="s">
        <v>48</v>
      </c>
      <c r="E32" s="42">
        <v>16</v>
      </c>
      <c r="F32" s="42">
        <v>-5</v>
      </c>
      <c r="G32" s="42">
        <v>49</v>
      </c>
      <c r="H32" s="41">
        <f>E32*$C32</f>
        <v>192</v>
      </c>
      <c r="I32" s="41">
        <f>F32*$C32</f>
        <v>-60</v>
      </c>
      <c r="J32" s="41">
        <f>G32*$C32</f>
        <v>588</v>
      </c>
      <c r="L32" s="129"/>
      <c r="M32" s="130"/>
      <c r="N32" s="130"/>
      <c r="O32" s="130"/>
      <c r="P32" s="131"/>
    </row>
    <row r="33" spans="1:22" x14ac:dyDescent="0.3">
      <c r="A33" s="46">
        <v>13</v>
      </c>
      <c r="B33" s="41" t="s">
        <v>88</v>
      </c>
      <c r="C33" s="46">
        <v>22</v>
      </c>
      <c r="D33" s="41" t="s">
        <v>48</v>
      </c>
      <c r="E33" s="42">
        <v>16</v>
      </c>
      <c r="F33" s="42">
        <v>2</v>
      </c>
      <c r="G33" s="42">
        <v>49</v>
      </c>
      <c r="H33" s="41">
        <f>E33*$C33</f>
        <v>352</v>
      </c>
      <c r="I33" s="41">
        <f>F33*$C33</f>
        <v>44</v>
      </c>
      <c r="J33" s="41">
        <f>G33*$C33</f>
        <v>1078</v>
      </c>
      <c r="L33" s="129"/>
      <c r="M33" s="130"/>
      <c r="N33" s="130"/>
      <c r="O33" s="94" t="s">
        <v>198</v>
      </c>
      <c r="P33" s="151">
        <f>V27/P26</f>
        <v>38.393302297642286</v>
      </c>
    </row>
    <row r="34" spans="1:22" x14ac:dyDescent="0.3">
      <c r="A34" s="46">
        <v>14</v>
      </c>
      <c r="B34" s="41" t="s">
        <v>89</v>
      </c>
      <c r="C34" s="46">
        <v>17</v>
      </c>
      <c r="D34" s="41" t="s">
        <v>48</v>
      </c>
      <c r="E34" s="42">
        <v>13</v>
      </c>
      <c r="F34" s="42">
        <v>5</v>
      </c>
      <c r="G34" s="42">
        <v>35</v>
      </c>
      <c r="H34" s="41">
        <f>E34*$C34</f>
        <v>221</v>
      </c>
      <c r="I34" s="41">
        <f>F34*$C34</f>
        <v>85</v>
      </c>
      <c r="J34" s="41">
        <f>G34*$C34</f>
        <v>595</v>
      </c>
      <c r="L34" s="94" t="s">
        <v>197</v>
      </c>
      <c r="M34" s="95">
        <f>M31-M29</f>
        <v>1.5133503529058414</v>
      </c>
      <c r="N34" s="95"/>
      <c r="O34" s="95" t="s">
        <v>212</v>
      </c>
      <c r="P34" s="96">
        <f>P26</f>
        <v>6659</v>
      </c>
    </row>
    <row r="35" spans="1:22" x14ac:dyDescent="0.3">
      <c r="A35" s="46">
        <v>63</v>
      </c>
      <c r="B35" s="41" t="s">
        <v>34</v>
      </c>
      <c r="C35" s="46">
        <v>17</v>
      </c>
      <c r="D35" s="41" t="s">
        <v>48</v>
      </c>
      <c r="E35" s="42">
        <v>13</v>
      </c>
      <c r="F35" s="42">
        <v>-5</v>
      </c>
      <c r="G35" s="42">
        <v>49</v>
      </c>
      <c r="H35" s="41">
        <f>E35*$C35</f>
        <v>221</v>
      </c>
      <c r="I35" s="41">
        <f>F35*$C35</f>
        <v>-85</v>
      </c>
      <c r="J35" s="41">
        <f>G35*$C35</f>
        <v>833</v>
      </c>
    </row>
    <row r="36" spans="1:22" x14ac:dyDescent="0.3">
      <c r="A36" s="46">
        <v>64</v>
      </c>
      <c r="B36" s="41" t="s">
        <v>35</v>
      </c>
      <c r="C36" s="46">
        <v>25</v>
      </c>
      <c r="D36" s="41" t="s">
        <v>48</v>
      </c>
      <c r="E36" s="42">
        <v>13</v>
      </c>
      <c r="F36" s="42">
        <v>-2</v>
      </c>
      <c r="G36" s="42">
        <v>42</v>
      </c>
      <c r="H36" s="41">
        <f>E36*$C36</f>
        <v>325</v>
      </c>
      <c r="I36" s="41">
        <f>F36*$C36</f>
        <v>-50</v>
      </c>
      <c r="J36" s="41">
        <f>G36*$C36</f>
        <v>1050</v>
      </c>
    </row>
    <row r="37" spans="1:22" x14ac:dyDescent="0.3">
      <c r="A37" s="46">
        <v>65</v>
      </c>
      <c r="B37" s="41" t="s">
        <v>80</v>
      </c>
      <c r="C37" s="46">
        <v>29</v>
      </c>
      <c r="D37" s="41" t="s">
        <v>48</v>
      </c>
      <c r="E37" s="42">
        <v>13</v>
      </c>
      <c r="F37" s="42">
        <v>-2</v>
      </c>
      <c r="G37" s="42">
        <v>49</v>
      </c>
      <c r="H37" s="41">
        <f>E37*$C37</f>
        <v>377</v>
      </c>
      <c r="I37" s="41">
        <f>F37*$C37</f>
        <v>-58</v>
      </c>
      <c r="J37" s="41">
        <f>G37*$C37</f>
        <v>1421</v>
      </c>
      <c r="L37" s="132" t="s">
        <v>201</v>
      </c>
      <c r="M37" s="133" t="s">
        <v>206</v>
      </c>
      <c r="N37" s="133"/>
      <c r="O37" s="133">
        <f>SUM(C7:C76)</f>
        <v>1541</v>
      </c>
      <c r="P37" s="134">
        <f>C4-O37</f>
        <v>5864</v>
      </c>
      <c r="R37">
        <f>P37/200</f>
        <v>29.32</v>
      </c>
      <c r="T37" t="s">
        <v>7</v>
      </c>
      <c r="U37" t="s">
        <v>209</v>
      </c>
      <c r="V37" t="s">
        <v>210</v>
      </c>
    </row>
    <row r="38" spans="1:22" x14ac:dyDescent="0.3">
      <c r="A38" s="46">
        <v>66</v>
      </c>
      <c r="B38" s="41" t="s">
        <v>81</v>
      </c>
      <c r="C38" s="46">
        <v>20</v>
      </c>
      <c r="D38" s="41" t="s">
        <v>48</v>
      </c>
      <c r="E38" s="42">
        <v>13</v>
      </c>
      <c r="F38" s="42">
        <v>2</v>
      </c>
      <c r="G38" s="42">
        <v>42</v>
      </c>
      <c r="H38" s="41">
        <f>E38*$C38</f>
        <v>260</v>
      </c>
      <c r="I38" s="41">
        <f>F38*$C38</f>
        <v>40</v>
      </c>
      <c r="J38" s="41">
        <f>G38*$C38</f>
        <v>840</v>
      </c>
      <c r="L38" s="135"/>
      <c r="M38" s="136"/>
      <c r="N38" s="136" t="s">
        <v>207</v>
      </c>
      <c r="O38" s="136"/>
      <c r="P38" s="137">
        <v>4.0999999999999996</v>
      </c>
      <c r="T38">
        <f>H4-(SUM(H7:H76))</f>
        <v>32833</v>
      </c>
      <c r="U38">
        <f>I4-(SUM(I7:I76))</f>
        <v>-5</v>
      </c>
      <c r="V38">
        <f>J4-(SUM(J7:J76))</f>
        <v>234017</v>
      </c>
    </row>
    <row r="39" spans="1:22" x14ac:dyDescent="0.3">
      <c r="A39" s="46">
        <v>67</v>
      </c>
      <c r="B39" s="41" t="s">
        <v>82</v>
      </c>
      <c r="C39" s="46">
        <v>13</v>
      </c>
      <c r="D39" s="41" t="s">
        <v>48</v>
      </c>
      <c r="E39" s="42">
        <v>13</v>
      </c>
      <c r="F39" s="42">
        <v>5</v>
      </c>
      <c r="G39" s="42">
        <v>49</v>
      </c>
      <c r="H39" s="41">
        <f>E39*$C39</f>
        <v>169</v>
      </c>
      <c r="I39" s="41">
        <f>F39*$C39</f>
        <v>65</v>
      </c>
      <c r="J39" s="41">
        <f>G39*$C39</f>
        <v>637</v>
      </c>
      <c r="L39" s="135" t="s">
        <v>192</v>
      </c>
      <c r="M39" s="136">
        <f>T38/P37</f>
        <v>5.5990791268758526</v>
      </c>
      <c r="N39" s="136"/>
      <c r="O39" s="136"/>
      <c r="P39" s="137"/>
    </row>
    <row r="40" spans="1:22" x14ac:dyDescent="0.3">
      <c r="A40" s="46">
        <v>68</v>
      </c>
      <c r="B40" s="41" t="s">
        <v>83</v>
      </c>
      <c r="C40" s="46">
        <v>27</v>
      </c>
      <c r="D40" s="41" t="s">
        <v>48</v>
      </c>
      <c r="E40" s="42">
        <v>13</v>
      </c>
      <c r="F40" s="42">
        <v>2</v>
      </c>
      <c r="G40" s="42">
        <v>49</v>
      </c>
      <c r="H40" s="41">
        <f>E40*$C40</f>
        <v>351</v>
      </c>
      <c r="I40" s="41">
        <f>F40*$C40</f>
        <v>54</v>
      </c>
      <c r="J40" s="41">
        <f>G40*$C40</f>
        <v>1323</v>
      </c>
      <c r="L40" s="135" t="s">
        <v>194</v>
      </c>
      <c r="M40" s="136">
        <v>31.5</v>
      </c>
      <c r="N40" s="136"/>
      <c r="O40" s="136"/>
      <c r="P40" s="137"/>
    </row>
    <row r="41" spans="1:22" x14ac:dyDescent="0.3">
      <c r="A41" s="48">
        <v>15</v>
      </c>
      <c r="B41" s="35" t="s">
        <v>90</v>
      </c>
      <c r="C41" s="48">
        <v>26</v>
      </c>
      <c r="D41" s="35" t="s">
        <v>49</v>
      </c>
      <c r="E41" s="36">
        <v>6</v>
      </c>
      <c r="F41" s="36">
        <v>2</v>
      </c>
      <c r="G41" s="36">
        <v>42</v>
      </c>
      <c r="H41" s="35">
        <f>E41*$C41</f>
        <v>156</v>
      </c>
      <c r="I41" s="35">
        <f>F41*$C41</f>
        <v>52</v>
      </c>
      <c r="J41" s="35">
        <f>G41*$C41</f>
        <v>1092</v>
      </c>
      <c r="L41" s="135" t="s">
        <v>196</v>
      </c>
      <c r="M41" s="136">
        <f>M40*0.25</f>
        <v>7.875</v>
      </c>
      <c r="N41" s="136"/>
      <c r="O41" s="136"/>
      <c r="P41" s="137"/>
    </row>
    <row r="42" spans="1:22" x14ac:dyDescent="0.3">
      <c r="A42" s="48">
        <v>16</v>
      </c>
      <c r="B42" s="35" t="s">
        <v>91</v>
      </c>
      <c r="C42" s="48">
        <v>15</v>
      </c>
      <c r="D42" s="35" t="s">
        <v>49</v>
      </c>
      <c r="E42" s="36">
        <v>6</v>
      </c>
      <c r="F42" s="36">
        <v>-5</v>
      </c>
      <c r="G42" s="36">
        <v>42</v>
      </c>
      <c r="H42" s="35">
        <f>E42*$C42</f>
        <v>90</v>
      </c>
      <c r="I42" s="35">
        <f>F42*$C42</f>
        <v>-75</v>
      </c>
      <c r="J42" s="35">
        <f>G42*$C42</f>
        <v>630</v>
      </c>
      <c r="L42" s="135"/>
      <c r="M42" s="136"/>
      <c r="N42" s="136"/>
      <c r="O42" s="136"/>
      <c r="P42" s="137"/>
    </row>
    <row r="43" spans="1:22" x14ac:dyDescent="0.3">
      <c r="A43" s="48">
        <v>17</v>
      </c>
      <c r="B43" s="35" t="s">
        <v>92</v>
      </c>
      <c r="C43" s="48">
        <v>18</v>
      </c>
      <c r="D43" s="35" t="s">
        <v>49</v>
      </c>
      <c r="E43" s="36">
        <v>6</v>
      </c>
      <c r="F43" s="36">
        <v>-2</v>
      </c>
      <c r="G43" s="36">
        <v>28</v>
      </c>
      <c r="H43" s="35">
        <f>E43*$C43</f>
        <v>108</v>
      </c>
      <c r="I43" s="35">
        <f>F43*$C43</f>
        <v>-36</v>
      </c>
      <c r="J43" s="35">
        <f>G43*$C43</f>
        <v>504</v>
      </c>
      <c r="L43" s="135"/>
      <c r="M43" s="136"/>
      <c r="N43" s="136"/>
      <c r="O43" s="106" t="s">
        <v>198</v>
      </c>
      <c r="P43" s="108">
        <f>V38/P37</f>
        <v>39.907401091405184</v>
      </c>
    </row>
    <row r="44" spans="1:22" x14ac:dyDescent="0.3">
      <c r="A44" s="48">
        <v>18</v>
      </c>
      <c r="B44" s="35" t="s">
        <v>93</v>
      </c>
      <c r="C44" s="48">
        <v>19</v>
      </c>
      <c r="D44" s="35" t="s">
        <v>49</v>
      </c>
      <c r="E44" s="36">
        <v>6</v>
      </c>
      <c r="F44" s="36">
        <v>-2</v>
      </c>
      <c r="G44" s="36">
        <v>35</v>
      </c>
      <c r="H44" s="35">
        <f>E44*$C44</f>
        <v>114</v>
      </c>
      <c r="I44" s="35">
        <f>F44*$C44</f>
        <v>-38</v>
      </c>
      <c r="J44" s="35">
        <f>G44*$C44</f>
        <v>665</v>
      </c>
      <c r="L44" s="106" t="s">
        <v>197</v>
      </c>
      <c r="M44" s="107">
        <f>M41-M39</f>
        <v>2.2759208731241474</v>
      </c>
      <c r="N44" s="107"/>
      <c r="O44" s="107" t="s">
        <v>212</v>
      </c>
      <c r="P44" s="108">
        <f>P37</f>
        <v>5864</v>
      </c>
    </row>
    <row r="45" spans="1:22" x14ac:dyDescent="0.3">
      <c r="A45" s="48">
        <v>19</v>
      </c>
      <c r="B45" s="35" t="s">
        <v>94</v>
      </c>
      <c r="C45" s="48">
        <v>24</v>
      </c>
      <c r="D45" s="35" t="s">
        <v>49</v>
      </c>
      <c r="E45" s="36">
        <v>6</v>
      </c>
      <c r="F45" s="36">
        <v>2</v>
      </c>
      <c r="G45" s="36">
        <v>35</v>
      </c>
      <c r="H45" s="35">
        <f>E45*$C45</f>
        <v>144</v>
      </c>
      <c r="I45" s="35">
        <f>F45*$C45</f>
        <v>48</v>
      </c>
      <c r="J45" s="35">
        <f>G45*$C45</f>
        <v>840</v>
      </c>
    </row>
    <row r="46" spans="1:22" x14ac:dyDescent="0.3">
      <c r="A46" s="48">
        <v>20</v>
      </c>
      <c r="B46" s="35" t="s">
        <v>95</v>
      </c>
      <c r="C46" s="48">
        <v>25</v>
      </c>
      <c r="D46" s="35" t="s">
        <v>49</v>
      </c>
      <c r="E46" s="36">
        <v>6</v>
      </c>
      <c r="F46" s="36">
        <v>-2</v>
      </c>
      <c r="G46" s="36">
        <v>42</v>
      </c>
      <c r="H46" s="35">
        <f>E46*$C46</f>
        <v>150</v>
      </c>
      <c r="I46" s="35">
        <f>F46*$C46</f>
        <v>-50</v>
      </c>
      <c r="J46" s="35">
        <f>G46*$C46</f>
        <v>1050</v>
      </c>
    </row>
    <row r="47" spans="1:22" x14ac:dyDescent="0.3">
      <c r="A47" s="48">
        <v>41</v>
      </c>
      <c r="B47" s="35" t="s">
        <v>98</v>
      </c>
      <c r="C47" s="48">
        <v>26</v>
      </c>
      <c r="D47" s="35" t="s">
        <v>49</v>
      </c>
      <c r="E47" s="36">
        <v>16</v>
      </c>
      <c r="F47" s="36">
        <v>-5</v>
      </c>
      <c r="G47" s="36">
        <v>7</v>
      </c>
      <c r="H47" s="35">
        <f>E47*$C47</f>
        <v>416</v>
      </c>
      <c r="I47" s="35">
        <f>F47*$C47</f>
        <v>-130</v>
      </c>
      <c r="J47" s="35">
        <f>G47*$C47</f>
        <v>182</v>
      </c>
      <c r="L47" s="138" t="s">
        <v>202</v>
      </c>
      <c r="M47" s="139" t="s">
        <v>206</v>
      </c>
      <c r="N47" s="139"/>
      <c r="O47" s="139">
        <f>SUM(C7:C84)</f>
        <v>1749</v>
      </c>
      <c r="P47" s="140">
        <f>C4-O47</f>
        <v>5656</v>
      </c>
      <c r="R47">
        <f>P47/200</f>
        <v>28.28</v>
      </c>
      <c r="T47" t="s">
        <v>7</v>
      </c>
      <c r="U47" t="s">
        <v>209</v>
      </c>
      <c r="V47" t="s">
        <v>210</v>
      </c>
    </row>
    <row r="48" spans="1:22" x14ac:dyDescent="0.3">
      <c r="A48" s="48">
        <v>42</v>
      </c>
      <c r="B48" s="35" t="s">
        <v>99</v>
      </c>
      <c r="C48" s="48">
        <v>26</v>
      </c>
      <c r="D48" s="35" t="s">
        <v>49</v>
      </c>
      <c r="E48" s="36">
        <v>16</v>
      </c>
      <c r="F48" s="36">
        <v>-2</v>
      </c>
      <c r="G48" s="36">
        <v>7</v>
      </c>
      <c r="H48" s="35">
        <f>E48*$C48</f>
        <v>416</v>
      </c>
      <c r="I48" s="35">
        <f>F48*$C48</f>
        <v>-52</v>
      </c>
      <c r="J48" s="35">
        <f>G48*$C48</f>
        <v>182</v>
      </c>
      <c r="L48" s="141"/>
      <c r="M48" s="142"/>
      <c r="N48" s="142" t="s">
        <v>207</v>
      </c>
      <c r="O48" s="142"/>
      <c r="P48" s="143">
        <v>3.9</v>
      </c>
      <c r="T48">
        <f>H4-(SUM(H7:H84))</f>
        <v>30129</v>
      </c>
      <c r="U48">
        <f>I4-(SUM(I7:I84))</f>
        <v>-5</v>
      </c>
      <c r="V48">
        <f>J4-(SUM(J7:J84))</f>
        <v>231833</v>
      </c>
    </row>
    <row r="49" spans="1:22" x14ac:dyDescent="0.3">
      <c r="A49" s="48">
        <v>43</v>
      </c>
      <c r="B49" s="35" t="s">
        <v>100</v>
      </c>
      <c r="C49" s="48">
        <v>26</v>
      </c>
      <c r="D49" s="35" t="s">
        <v>49</v>
      </c>
      <c r="E49" s="36">
        <v>16</v>
      </c>
      <c r="F49" s="36">
        <v>2</v>
      </c>
      <c r="G49" s="36">
        <v>7</v>
      </c>
      <c r="H49" s="35">
        <f>E49*$C49</f>
        <v>416</v>
      </c>
      <c r="I49" s="35">
        <f>F49*$C49</f>
        <v>52</v>
      </c>
      <c r="J49" s="35">
        <f>G49*$C49</f>
        <v>182</v>
      </c>
      <c r="L49" s="141" t="s">
        <v>192</v>
      </c>
      <c r="M49" s="142">
        <f>T48/P47</f>
        <v>5.3269094766619522</v>
      </c>
      <c r="N49" s="142"/>
      <c r="O49" s="142"/>
      <c r="P49" s="143"/>
    </row>
    <row r="50" spans="1:22" x14ac:dyDescent="0.3">
      <c r="A50" s="48">
        <v>44</v>
      </c>
      <c r="B50" s="35" t="s">
        <v>101</v>
      </c>
      <c r="C50" s="48">
        <v>26</v>
      </c>
      <c r="D50" s="35" t="s">
        <v>49</v>
      </c>
      <c r="E50" s="36">
        <v>16</v>
      </c>
      <c r="F50" s="36">
        <v>5</v>
      </c>
      <c r="G50" s="36">
        <v>7</v>
      </c>
      <c r="H50" s="35">
        <f>E50*$C50</f>
        <v>416</v>
      </c>
      <c r="I50" s="35">
        <f>F50*$C50</f>
        <v>130</v>
      </c>
      <c r="J50" s="35">
        <f>G50*$C50</f>
        <v>182</v>
      </c>
      <c r="L50" s="141" t="s">
        <v>194</v>
      </c>
      <c r="M50" s="142">
        <v>32.1</v>
      </c>
      <c r="N50" s="142"/>
      <c r="O50" s="142"/>
      <c r="P50" s="143"/>
    </row>
    <row r="51" spans="1:22" x14ac:dyDescent="0.3">
      <c r="A51" s="48">
        <v>45</v>
      </c>
      <c r="B51" s="35" t="s">
        <v>102</v>
      </c>
      <c r="C51" s="48">
        <v>26</v>
      </c>
      <c r="D51" s="35" t="s">
        <v>49</v>
      </c>
      <c r="E51" s="36">
        <v>16</v>
      </c>
      <c r="F51" s="36">
        <v>-5</v>
      </c>
      <c r="G51" s="36">
        <v>14</v>
      </c>
      <c r="H51" s="35">
        <f>E51*$C51</f>
        <v>416</v>
      </c>
      <c r="I51" s="35">
        <f>F51*$C51</f>
        <v>-130</v>
      </c>
      <c r="J51" s="35">
        <f>G51*$C51</f>
        <v>364</v>
      </c>
      <c r="L51" s="141" t="s">
        <v>196</v>
      </c>
      <c r="M51" s="142">
        <f>M50*0.25</f>
        <v>8.0250000000000004</v>
      </c>
      <c r="N51" s="142"/>
      <c r="O51" s="142"/>
      <c r="P51" s="143"/>
    </row>
    <row r="52" spans="1:22" x14ac:dyDescent="0.3">
      <c r="A52" s="48">
        <v>46</v>
      </c>
      <c r="B52" s="35" t="s">
        <v>103</v>
      </c>
      <c r="C52" s="48">
        <v>26</v>
      </c>
      <c r="D52" s="35" t="s">
        <v>49</v>
      </c>
      <c r="E52" s="36">
        <v>16</v>
      </c>
      <c r="F52" s="36">
        <v>-2</v>
      </c>
      <c r="G52" s="36">
        <v>14</v>
      </c>
      <c r="H52" s="35">
        <f>E52*$C52</f>
        <v>416</v>
      </c>
      <c r="I52" s="35">
        <f>F52*$C52</f>
        <v>-52</v>
      </c>
      <c r="J52" s="35">
        <f>G52*$C52</f>
        <v>364</v>
      </c>
      <c r="L52" s="141"/>
      <c r="M52" s="142"/>
      <c r="N52" s="142"/>
      <c r="O52" s="103" t="s">
        <v>198</v>
      </c>
      <c r="P52" s="153">
        <f>V48/P53</f>
        <v>40.988861386138616</v>
      </c>
    </row>
    <row r="53" spans="1:22" x14ac:dyDescent="0.3">
      <c r="A53" s="48">
        <v>47</v>
      </c>
      <c r="B53" s="35" t="s">
        <v>104</v>
      </c>
      <c r="C53" s="48">
        <v>26</v>
      </c>
      <c r="D53" s="35" t="s">
        <v>49</v>
      </c>
      <c r="E53" s="36">
        <v>16</v>
      </c>
      <c r="F53" s="36">
        <v>2</v>
      </c>
      <c r="G53" s="36">
        <v>14</v>
      </c>
      <c r="H53" s="35">
        <f>E53*$C53</f>
        <v>416</v>
      </c>
      <c r="I53" s="35">
        <f>F53*$C53</f>
        <v>52</v>
      </c>
      <c r="J53" s="35">
        <f>G53*$C53</f>
        <v>364</v>
      </c>
      <c r="L53" s="103" t="s">
        <v>197</v>
      </c>
      <c r="M53" s="104">
        <f>M51-M49</f>
        <v>2.6980905233380481</v>
      </c>
      <c r="N53" s="104"/>
      <c r="O53" s="104" t="s">
        <v>212</v>
      </c>
      <c r="P53" s="105">
        <f>P47</f>
        <v>5656</v>
      </c>
    </row>
    <row r="54" spans="1:22" x14ac:dyDescent="0.3">
      <c r="A54" s="48">
        <v>48</v>
      </c>
      <c r="B54" s="35" t="s">
        <v>105</v>
      </c>
      <c r="C54" s="48">
        <v>26</v>
      </c>
      <c r="D54" s="35" t="s">
        <v>49</v>
      </c>
      <c r="E54" s="36">
        <v>16</v>
      </c>
      <c r="F54" s="36">
        <v>5</v>
      </c>
      <c r="G54" s="36">
        <v>14</v>
      </c>
      <c r="H54" s="35">
        <f>E54*$C54</f>
        <v>416</v>
      </c>
      <c r="I54" s="35">
        <f>F54*$C54</f>
        <v>130</v>
      </c>
      <c r="J54" s="35">
        <f>G54*$C54</f>
        <v>364</v>
      </c>
    </row>
    <row r="55" spans="1:22" x14ac:dyDescent="0.3">
      <c r="A55" s="48">
        <v>69</v>
      </c>
      <c r="B55" s="35" t="s">
        <v>84</v>
      </c>
      <c r="C55" s="48">
        <v>29</v>
      </c>
      <c r="D55" s="35" t="s">
        <v>49</v>
      </c>
      <c r="E55" s="36">
        <v>13</v>
      </c>
      <c r="F55" s="36">
        <v>-2</v>
      </c>
      <c r="G55" s="36">
        <v>56</v>
      </c>
      <c r="H55" s="35">
        <f>E55*$C55</f>
        <v>377</v>
      </c>
      <c r="I55" s="35">
        <f>F55*$C55</f>
        <v>-58</v>
      </c>
      <c r="J55" s="35">
        <f>G55*$C55</f>
        <v>1624</v>
      </c>
    </row>
    <row r="56" spans="1:22" x14ac:dyDescent="0.3">
      <c r="A56" s="48">
        <v>70</v>
      </c>
      <c r="B56" s="35" t="s">
        <v>85</v>
      </c>
      <c r="C56" s="48">
        <v>20</v>
      </c>
      <c r="D56" s="35" t="s">
        <v>49</v>
      </c>
      <c r="E56" s="36">
        <v>13</v>
      </c>
      <c r="F56" s="36">
        <v>5</v>
      </c>
      <c r="G56" s="36">
        <v>56</v>
      </c>
      <c r="H56" s="35">
        <f>E56*$C56</f>
        <v>260</v>
      </c>
      <c r="I56" s="35">
        <f>F56*$C56</f>
        <v>100</v>
      </c>
      <c r="J56" s="35">
        <f>G56*$C56</f>
        <v>1120</v>
      </c>
      <c r="L56" s="144" t="s">
        <v>203</v>
      </c>
      <c r="M56" s="145" t="s">
        <v>206</v>
      </c>
      <c r="N56" s="145"/>
      <c r="O56" s="145">
        <f>SUM(C7:C126)</f>
        <v>3185</v>
      </c>
      <c r="P56" s="146">
        <f>C4-O56</f>
        <v>4220</v>
      </c>
      <c r="R56">
        <f>P56/200</f>
        <v>21.1</v>
      </c>
      <c r="T56" t="s">
        <v>7</v>
      </c>
      <c r="U56" t="s">
        <v>209</v>
      </c>
      <c r="V56" t="s">
        <v>210</v>
      </c>
    </row>
    <row r="57" spans="1:22" x14ac:dyDescent="0.3">
      <c r="A57" s="48">
        <v>71</v>
      </c>
      <c r="B57" s="35" t="s">
        <v>86</v>
      </c>
      <c r="C57" s="48">
        <v>30</v>
      </c>
      <c r="D57" s="35" t="s">
        <v>49</v>
      </c>
      <c r="E57" s="36">
        <v>13</v>
      </c>
      <c r="F57" s="36">
        <v>2</v>
      </c>
      <c r="G57" s="36">
        <v>56</v>
      </c>
      <c r="H57" s="35">
        <f>E57*$C57</f>
        <v>390</v>
      </c>
      <c r="I57" s="35">
        <f>F57*$C57</f>
        <v>60</v>
      </c>
      <c r="J57" s="35">
        <f>G57*$C57</f>
        <v>1680</v>
      </c>
      <c r="L57" s="147"/>
      <c r="M57" s="148"/>
      <c r="N57" s="148" t="s">
        <v>207</v>
      </c>
      <c r="O57" s="148"/>
      <c r="P57" s="149">
        <v>3.02</v>
      </c>
      <c r="T57">
        <f>H4-(SUM(H7:H126))</f>
        <v>25260</v>
      </c>
      <c r="U57">
        <f>I4-(SUM(I7:I126))</f>
        <v>0</v>
      </c>
      <c r="V57">
        <f>J4-(SUM(J7:J126))</f>
        <v>184800</v>
      </c>
    </row>
    <row r="58" spans="1:22" x14ac:dyDescent="0.3">
      <c r="A58" s="48">
        <v>72</v>
      </c>
      <c r="B58" s="35" t="s">
        <v>87</v>
      </c>
      <c r="C58" s="48">
        <v>22</v>
      </c>
      <c r="D58" s="35" t="s">
        <v>49</v>
      </c>
      <c r="E58" s="36">
        <v>13</v>
      </c>
      <c r="F58" s="36">
        <v>-5</v>
      </c>
      <c r="G58" s="36">
        <v>56</v>
      </c>
      <c r="H58" s="35">
        <f>E58*$C58</f>
        <v>286</v>
      </c>
      <c r="I58" s="35">
        <f>F58*$C58</f>
        <v>-110</v>
      </c>
      <c r="J58" s="35">
        <f>G58*$C58</f>
        <v>1232</v>
      </c>
      <c r="L58" s="147" t="s">
        <v>192</v>
      </c>
      <c r="M58" s="148">
        <f>T57/P56</f>
        <v>5.9857819905213274</v>
      </c>
      <c r="N58" s="148"/>
      <c r="O58" s="148"/>
      <c r="P58" s="149"/>
      <c r="R58" s="30"/>
    </row>
    <row r="59" spans="1:22" x14ac:dyDescent="0.3">
      <c r="A59" s="48">
        <v>103</v>
      </c>
      <c r="B59" s="35" t="s">
        <v>50</v>
      </c>
      <c r="C59" s="48">
        <v>14</v>
      </c>
      <c r="D59" s="35" t="s">
        <v>49</v>
      </c>
      <c r="E59" s="36">
        <v>9</v>
      </c>
      <c r="F59" s="36">
        <v>5</v>
      </c>
      <c r="G59" s="36">
        <v>21</v>
      </c>
      <c r="H59" s="35">
        <f>E59*$C59</f>
        <v>126</v>
      </c>
      <c r="I59" s="35">
        <f>F59*$C59</f>
        <v>70</v>
      </c>
      <c r="J59" s="35">
        <f>G59*$C59</f>
        <v>294</v>
      </c>
      <c r="L59" s="147" t="s">
        <v>194</v>
      </c>
      <c r="M59" s="148">
        <v>36.299999999999997</v>
      </c>
      <c r="N59" s="148"/>
      <c r="O59" s="148"/>
      <c r="P59" s="149"/>
      <c r="R59" s="93"/>
    </row>
    <row r="60" spans="1:22" x14ac:dyDescent="0.3">
      <c r="A60" s="48">
        <v>104</v>
      </c>
      <c r="B60" s="35" t="s">
        <v>51</v>
      </c>
      <c r="C60" s="48">
        <v>16</v>
      </c>
      <c r="D60" s="35" t="s">
        <v>49</v>
      </c>
      <c r="E60" s="36">
        <v>6</v>
      </c>
      <c r="F60" s="36">
        <v>-5</v>
      </c>
      <c r="G60" s="36">
        <v>21</v>
      </c>
      <c r="H60" s="35">
        <f>E60*$C60</f>
        <v>96</v>
      </c>
      <c r="I60" s="35">
        <f>F60*$C60</f>
        <v>-80</v>
      </c>
      <c r="J60" s="35">
        <f>G60*$C60</f>
        <v>336</v>
      </c>
      <c r="L60" s="147" t="s">
        <v>196</v>
      </c>
      <c r="M60" s="148">
        <f>M59*0.25</f>
        <v>9.0749999999999993</v>
      </c>
      <c r="N60" s="148"/>
      <c r="O60" s="100" t="s">
        <v>198</v>
      </c>
      <c r="P60" s="152">
        <f>V57/P61</f>
        <v>43.791469194312796</v>
      </c>
      <c r="R60" s="30"/>
    </row>
    <row r="61" spans="1:22" x14ac:dyDescent="0.3">
      <c r="A61" s="48">
        <v>105</v>
      </c>
      <c r="B61" s="35" t="s">
        <v>52</v>
      </c>
      <c r="C61" s="48">
        <v>22</v>
      </c>
      <c r="D61" s="35" t="s">
        <v>49</v>
      </c>
      <c r="E61" s="36">
        <v>6</v>
      </c>
      <c r="F61" s="36">
        <v>5</v>
      </c>
      <c r="G61" s="36">
        <v>28</v>
      </c>
      <c r="H61" s="35">
        <f>E61*$C61</f>
        <v>132</v>
      </c>
      <c r="I61" s="35">
        <f>F61*$C61</f>
        <v>110</v>
      </c>
      <c r="J61" s="35">
        <f>G61*$C61</f>
        <v>616</v>
      </c>
      <c r="L61" s="100" t="s">
        <v>197</v>
      </c>
      <c r="M61" s="101">
        <f>M60-M58</f>
        <v>3.0892180094786719</v>
      </c>
      <c r="N61" s="101"/>
      <c r="O61" s="101" t="s">
        <v>212</v>
      </c>
      <c r="P61" s="102">
        <f>P56</f>
        <v>4220</v>
      </c>
      <c r="R61" s="30"/>
    </row>
    <row r="62" spans="1:22" x14ac:dyDescent="0.3">
      <c r="A62" s="48">
        <v>106</v>
      </c>
      <c r="B62" s="35" t="s">
        <v>53</v>
      </c>
      <c r="C62" s="48">
        <v>15</v>
      </c>
      <c r="D62" s="35" t="s">
        <v>49</v>
      </c>
      <c r="E62" s="36">
        <v>6</v>
      </c>
      <c r="F62" s="36">
        <v>5</v>
      </c>
      <c r="G62" s="36">
        <v>14</v>
      </c>
      <c r="H62" s="35">
        <f>E62*$C62</f>
        <v>90</v>
      </c>
      <c r="I62" s="35">
        <f>F62*$C62</f>
        <v>75</v>
      </c>
      <c r="J62" s="35">
        <f>G62*$C62</f>
        <v>210</v>
      </c>
    </row>
    <row r="63" spans="1:22" x14ac:dyDescent="0.3">
      <c r="A63" s="48">
        <v>107</v>
      </c>
      <c r="B63" s="35" t="s">
        <v>54</v>
      </c>
      <c r="C63" s="48">
        <v>16</v>
      </c>
      <c r="D63" s="35" t="s">
        <v>49</v>
      </c>
      <c r="E63" s="36">
        <v>6</v>
      </c>
      <c r="F63" s="36">
        <v>5</v>
      </c>
      <c r="G63" s="36">
        <v>21</v>
      </c>
      <c r="H63" s="35">
        <f>E63*$C63</f>
        <v>96</v>
      </c>
      <c r="I63" s="35">
        <f>F63*$C63</f>
        <v>80</v>
      </c>
      <c r="J63" s="35">
        <f>G63*$C63</f>
        <v>336</v>
      </c>
    </row>
    <row r="64" spans="1:22" x14ac:dyDescent="0.3">
      <c r="A64" s="48">
        <v>108</v>
      </c>
      <c r="B64" s="35" t="s">
        <v>55</v>
      </c>
      <c r="C64" s="48">
        <v>18</v>
      </c>
      <c r="D64" s="35" t="s">
        <v>49</v>
      </c>
      <c r="E64" s="36">
        <v>9</v>
      </c>
      <c r="F64" s="36">
        <v>-5</v>
      </c>
      <c r="G64" s="36">
        <v>56</v>
      </c>
      <c r="H64" s="35">
        <f>E64*$C64</f>
        <v>162</v>
      </c>
      <c r="I64" s="35">
        <f>F64*$C64</f>
        <v>-90</v>
      </c>
      <c r="J64" s="35">
        <f>G64*$C64</f>
        <v>1008</v>
      </c>
    </row>
    <row r="65" spans="1:18" x14ac:dyDescent="0.3">
      <c r="A65" s="48">
        <v>109</v>
      </c>
      <c r="B65" s="35" t="s">
        <v>56</v>
      </c>
      <c r="C65" s="48">
        <v>23</v>
      </c>
      <c r="D65" s="35" t="s">
        <v>49</v>
      </c>
      <c r="E65" s="36">
        <v>6</v>
      </c>
      <c r="F65" s="36">
        <v>2</v>
      </c>
      <c r="G65" s="36">
        <v>28</v>
      </c>
      <c r="H65" s="35">
        <f>E65*$C65</f>
        <v>138</v>
      </c>
      <c r="I65" s="35">
        <f>F65*$C65</f>
        <v>46</v>
      </c>
      <c r="J65" s="35">
        <f>G65*$C65</f>
        <v>644</v>
      </c>
    </row>
    <row r="66" spans="1:18" x14ac:dyDescent="0.3">
      <c r="A66" s="48">
        <v>110</v>
      </c>
      <c r="B66" s="35" t="s">
        <v>57</v>
      </c>
      <c r="C66" s="48">
        <v>29</v>
      </c>
      <c r="D66" s="35" t="s">
        <v>49</v>
      </c>
      <c r="E66" s="36">
        <v>6</v>
      </c>
      <c r="F66" s="36">
        <v>-2</v>
      </c>
      <c r="G66" s="36">
        <v>21</v>
      </c>
      <c r="H66" s="35">
        <f>E66*$C66</f>
        <v>174</v>
      </c>
      <c r="I66" s="35">
        <f>F66*$C66</f>
        <v>-58</v>
      </c>
      <c r="J66" s="35">
        <f>G66*$C66</f>
        <v>609</v>
      </c>
    </row>
    <row r="67" spans="1:18" x14ac:dyDescent="0.3">
      <c r="A67" s="48">
        <v>111</v>
      </c>
      <c r="B67" s="35" t="s">
        <v>106</v>
      </c>
      <c r="C67" s="48">
        <v>10</v>
      </c>
      <c r="D67" s="35" t="s">
        <v>49</v>
      </c>
      <c r="E67" s="36">
        <v>6</v>
      </c>
      <c r="F67" s="36">
        <v>5</v>
      </c>
      <c r="G67" s="36">
        <v>42</v>
      </c>
      <c r="H67" s="35">
        <f>E67*$C67</f>
        <v>60</v>
      </c>
      <c r="I67" s="35">
        <f>F67*$C67</f>
        <v>50</v>
      </c>
      <c r="J67" s="35">
        <f>G67*$C67</f>
        <v>420</v>
      </c>
    </row>
    <row r="68" spans="1:18" x14ac:dyDescent="0.3">
      <c r="A68" s="48">
        <v>112</v>
      </c>
      <c r="B68" s="35" t="s">
        <v>107</v>
      </c>
      <c r="C68" s="48">
        <v>15</v>
      </c>
      <c r="D68" s="35" t="s">
        <v>49</v>
      </c>
      <c r="E68" s="36">
        <v>6</v>
      </c>
      <c r="F68" s="36">
        <v>-5</v>
      </c>
      <c r="G68" s="36">
        <v>14</v>
      </c>
      <c r="H68" s="35">
        <f>E68*$C68</f>
        <v>90</v>
      </c>
      <c r="I68" s="35">
        <f>F68*$C68</f>
        <v>-75</v>
      </c>
      <c r="J68" s="35">
        <f>G68*$C68</f>
        <v>210</v>
      </c>
    </row>
    <row r="69" spans="1:18" x14ac:dyDescent="0.3">
      <c r="A69" s="48">
        <v>113</v>
      </c>
      <c r="B69" s="35" t="s">
        <v>108</v>
      </c>
      <c r="C69" s="48">
        <v>24</v>
      </c>
      <c r="D69" s="35" t="s">
        <v>49</v>
      </c>
      <c r="E69" s="36">
        <v>6</v>
      </c>
      <c r="F69" s="36">
        <v>2</v>
      </c>
      <c r="G69" s="36">
        <v>21</v>
      </c>
      <c r="H69" s="35">
        <f>E69*$C69</f>
        <v>144</v>
      </c>
      <c r="I69" s="35">
        <f>F69*$C69</f>
        <v>48</v>
      </c>
      <c r="J69" s="35">
        <f>G69*$C69</f>
        <v>504</v>
      </c>
    </row>
    <row r="70" spans="1:18" x14ac:dyDescent="0.3">
      <c r="A70" s="48">
        <v>114</v>
      </c>
      <c r="B70" s="35" t="s">
        <v>109</v>
      </c>
      <c r="C70" s="48">
        <v>20</v>
      </c>
      <c r="D70" s="35" t="s">
        <v>49</v>
      </c>
      <c r="E70" s="36">
        <v>6</v>
      </c>
      <c r="F70" s="36">
        <v>2</v>
      </c>
      <c r="G70" s="36">
        <v>7</v>
      </c>
      <c r="H70" s="35">
        <f>E70*$C70</f>
        <v>120</v>
      </c>
      <c r="I70" s="35">
        <f>F70*$C70</f>
        <v>40</v>
      </c>
      <c r="J70" s="35">
        <f>G70*$C70</f>
        <v>140</v>
      </c>
    </row>
    <row r="71" spans="1:18" x14ac:dyDescent="0.3">
      <c r="A71" s="48">
        <v>115</v>
      </c>
      <c r="B71" s="35" t="s">
        <v>110</v>
      </c>
      <c r="C71" s="48">
        <v>33</v>
      </c>
      <c r="D71" s="35" t="s">
        <v>49</v>
      </c>
      <c r="E71" s="36">
        <v>6</v>
      </c>
      <c r="F71" s="36">
        <v>2</v>
      </c>
      <c r="G71" s="36">
        <v>14</v>
      </c>
      <c r="H71" s="35">
        <f>E71*$C71</f>
        <v>198</v>
      </c>
      <c r="I71" s="35">
        <f>F71*$C71</f>
        <v>66</v>
      </c>
      <c r="J71" s="35">
        <f>G71*$C71</f>
        <v>462</v>
      </c>
    </row>
    <row r="72" spans="1:18" x14ac:dyDescent="0.3">
      <c r="A72" s="48">
        <v>116</v>
      </c>
      <c r="B72" s="35" t="s">
        <v>111</v>
      </c>
      <c r="C72" s="48">
        <v>15</v>
      </c>
      <c r="D72" s="35" t="s">
        <v>49</v>
      </c>
      <c r="E72" s="36">
        <v>9</v>
      </c>
      <c r="F72" s="36">
        <v>2</v>
      </c>
      <c r="G72" s="36">
        <v>56</v>
      </c>
      <c r="H72" s="35">
        <f>E72*$C72</f>
        <v>135</v>
      </c>
      <c r="I72" s="35">
        <f>F72*$C72</f>
        <v>30</v>
      </c>
      <c r="J72" s="35">
        <f>G72*$C72</f>
        <v>840</v>
      </c>
    </row>
    <row r="73" spans="1:18" x14ac:dyDescent="0.3">
      <c r="A73" s="48">
        <v>117</v>
      </c>
      <c r="B73" s="35" t="s">
        <v>112</v>
      </c>
      <c r="C73" s="48">
        <v>27</v>
      </c>
      <c r="D73" s="35" t="s">
        <v>49</v>
      </c>
      <c r="E73" s="36">
        <v>6</v>
      </c>
      <c r="F73" s="36">
        <v>-2</v>
      </c>
      <c r="G73" s="36">
        <v>14</v>
      </c>
      <c r="H73" s="35">
        <f>E73*$C73</f>
        <v>162</v>
      </c>
      <c r="I73" s="35">
        <f>F73*$C73</f>
        <v>-54</v>
      </c>
      <c r="J73" s="35">
        <f>G73*$C73</f>
        <v>378</v>
      </c>
    </row>
    <row r="74" spans="1:18" x14ac:dyDescent="0.3">
      <c r="A74" s="48">
        <v>118</v>
      </c>
      <c r="B74" s="35" t="s">
        <v>113</v>
      </c>
      <c r="C74" s="48">
        <v>20</v>
      </c>
      <c r="D74" s="35" t="s">
        <v>49</v>
      </c>
      <c r="E74" s="36">
        <v>6</v>
      </c>
      <c r="F74" s="36">
        <v>-5</v>
      </c>
      <c r="G74" s="36">
        <v>35</v>
      </c>
      <c r="H74" s="35">
        <f>E74*$C74</f>
        <v>120</v>
      </c>
      <c r="I74" s="35">
        <f>F74*$C74</f>
        <v>-100</v>
      </c>
      <c r="J74" s="35">
        <f>G74*$C74</f>
        <v>700</v>
      </c>
    </row>
    <row r="75" spans="1:18" x14ac:dyDescent="0.3">
      <c r="A75" s="48">
        <v>119</v>
      </c>
      <c r="B75" s="35" t="s">
        <v>184</v>
      </c>
      <c r="C75" s="48">
        <v>22</v>
      </c>
      <c r="D75" s="35" t="s">
        <v>49</v>
      </c>
      <c r="E75" s="36">
        <v>6</v>
      </c>
      <c r="F75" s="36">
        <v>-5</v>
      </c>
      <c r="G75" s="36">
        <v>28</v>
      </c>
      <c r="H75" s="35">
        <f>E75*$C75</f>
        <v>132</v>
      </c>
      <c r="I75" s="35">
        <f>F75*$C75</f>
        <v>-110</v>
      </c>
      <c r="J75" s="35">
        <f>G75*$C75</f>
        <v>616</v>
      </c>
    </row>
    <row r="76" spans="1:18" x14ac:dyDescent="0.3">
      <c r="A76" s="48">
        <v>120</v>
      </c>
      <c r="B76" s="35" t="s">
        <v>185</v>
      </c>
      <c r="C76" s="48">
        <v>20</v>
      </c>
      <c r="D76" s="35" t="s">
        <v>49</v>
      </c>
      <c r="E76" s="36">
        <v>6</v>
      </c>
      <c r="F76" s="36">
        <v>5</v>
      </c>
      <c r="G76" s="36">
        <v>35</v>
      </c>
      <c r="H76" s="35">
        <f>E76*$C76</f>
        <v>120</v>
      </c>
      <c r="I76" s="35">
        <f>F76*$C76</f>
        <v>100</v>
      </c>
      <c r="J76" s="35">
        <f>G76*$C76</f>
        <v>700</v>
      </c>
    </row>
    <row r="77" spans="1:18" x14ac:dyDescent="0.3">
      <c r="A77" s="45">
        <v>33</v>
      </c>
      <c r="B77" s="39" t="s">
        <v>20</v>
      </c>
      <c r="C77" s="45">
        <v>26</v>
      </c>
      <c r="D77" s="39" t="s">
        <v>96</v>
      </c>
      <c r="E77" s="40">
        <v>13</v>
      </c>
      <c r="F77" s="40">
        <v>-5</v>
      </c>
      <c r="G77" s="40">
        <v>7</v>
      </c>
      <c r="H77" s="39">
        <f>E77*$C77</f>
        <v>338</v>
      </c>
      <c r="I77" s="39">
        <f>F77*$C77</f>
        <v>-130</v>
      </c>
      <c r="J77" s="39">
        <f>G77*$C77</f>
        <v>182</v>
      </c>
    </row>
    <row r="78" spans="1:18" x14ac:dyDescent="0.3">
      <c r="A78" s="45">
        <v>34</v>
      </c>
      <c r="B78" s="39" t="s">
        <v>21</v>
      </c>
      <c r="C78" s="45">
        <v>26</v>
      </c>
      <c r="D78" s="39" t="s">
        <v>96</v>
      </c>
      <c r="E78" s="40">
        <v>13</v>
      </c>
      <c r="F78" s="40">
        <v>-2</v>
      </c>
      <c r="G78" s="40">
        <v>7</v>
      </c>
      <c r="H78" s="39">
        <f>E78*$C78</f>
        <v>338</v>
      </c>
      <c r="I78" s="39">
        <f>F78*$C78</f>
        <v>-52</v>
      </c>
      <c r="J78" s="39">
        <f>G78*$C78</f>
        <v>182</v>
      </c>
      <c r="R78" s="30"/>
    </row>
    <row r="79" spans="1:18" x14ac:dyDescent="0.3">
      <c r="A79" s="45">
        <v>35</v>
      </c>
      <c r="B79" s="39" t="s">
        <v>22</v>
      </c>
      <c r="C79" s="45">
        <v>26</v>
      </c>
      <c r="D79" s="39" t="s">
        <v>96</v>
      </c>
      <c r="E79" s="40">
        <v>13</v>
      </c>
      <c r="F79" s="40">
        <v>2</v>
      </c>
      <c r="G79" s="40">
        <v>7</v>
      </c>
      <c r="H79" s="39">
        <f>E79*$C79</f>
        <v>338</v>
      </c>
      <c r="I79" s="39">
        <f>F79*$C79</f>
        <v>52</v>
      </c>
      <c r="J79" s="39">
        <f>G79*$C79</f>
        <v>182</v>
      </c>
      <c r="R79" s="30"/>
    </row>
    <row r="80" spans="1:18" x14ac:dyDescent="0.3">
      <c r="A80" s="45">
        <v>36</v>
      </c>
      <c r="B80" s="39" t="s">
        <v>23</v>
      </c>
      <c r="C80" s="45">
        <v>26</v>
      </c>
      <c r="D80" s="39" t="s">
        <v>96</v>
      </c>
      <c r="E80" s="40">
        <v>13</v>
      </c>
      <c r="F80" s="40">
        <v>5</v>
      </c>
      <c r="G80" s="40">
        <v>7</v>
      </c>
      <c r="H80" s="39">
        <f>E80*$C80</f>
        <v>338</v>
      </c>
      <c r="I80" s="39">
        <f>F80*$C80</f>
        <v>130</v>
      </c>
      <c r="J80" s="39">
        <f>G80*$C80</f>
        <v>182</v>
      </c>
    </row>
    <row r="81" spans="1:10" x14ac:dyDescent="0.3">
      <c r="A81" s="45">
        <v>37</v>
      </c>
      <c r="B81" s="39" t="s">
        <v>24</v>
      </c>
      <c r="C81" s="45">
        <v>26</v>
      </c>
      <c r="D81" s="39" t="s">
        <v>96</v>
      </c>
      <c r="E81" s="40">
        <v>13</v>
      </c>
      <c r="F81" s="40">
        <v>5</v>
      </c>
      <c r="G81" s="40">
        <v>14</v>
      </c>
      <c r="H81" s="39">
        <f>E81*$C81</f>
        <v>338</v>
      </c>
      <c r="I81" s="39">
        <f>F81*$C81</f>
        <v>130</v>
      </c>
      <c r="J81" s="39">
        <f>G81*$C81</f>
        <v>364</v>
      </c>
    </row>
    <row r="82" spans="1:10" x14ac:dyDescent="0.3">
      <c r="A82" s="45">
        <v>38</v>
      </c>
      <c r="B82" s="39" t="s">
        <v>25</v>
      </c>
      <c r="C82" s="45">
        <v>26</v>
      </c>
      <c r="D82" s="39" t="s">
        <v>96</v>
      </c>
      <c r="E82" s="40">
        <v>13</v>
      </c>
      <c r="F82" s="40">
        <v>2</v>
      </c>
      <c r="G82" s="40">
        <v>14</v>
      </c>
      <c r="H82" s="39">
        <f>E82*$C82</f>
        <v>338</v>
      </c>
      <c r="I82" s="39">
        <f>F82*$C82</f>
        <v>52</v>
      </c>
      <c r="J82" s="39">
        <f>G82*$C82</f>
        <v>364</v>
      </c>
    </row>
    <row r="83" spans="1:10" x14ac:dyDescent="0.3">
      <c r="A83" s="45">
        <v>39</v>
      </c>
      <c r="B83" s="39" t="s">
        <v>26</v>
      </c>
      <c r="C83" s="45">
        <v>26</v>
      </c>
      <c r="D83" s="39" t="s">
        <v>96</v>
      </c>
      <c r="E83" s="40">
        <v>13</v>
      </c>
      <c r="F83" s="40">
        <v>-2</v>
      </c>
      <c r="G83" s="40">
        <v>14</v>
      </c>
      <c r="H83" s="39">
        <f>E83*$C83</f>
        <v>338</v>
      </c>
      <c r="I83" s="39">
        <f>F83*$C83</f>
        <v>-52</v>
      </c>
      <c r="J83" s="39">
        <f>G83*$C83</f>
        <v>364</v>
      </c>
    </row>
    <row r="84" spans="1:10" x14ac:dyDescent="0.3">
      <c r="A84" s="45">
        <v>40</v>
      </c>
      <c r="B84" s="39" t="s">
        <v>27</v>
      </c>
      <c r="C84" s="45">
        <v>26</v>
      </c>
      <c r="D84" s="39" t="s">
        <v>96</v>
      </c>
      <c r="E84" s="40">
        <v>13</v>
      </c>
      <c r="F84" s="40">
        <v>-5</v>
      </c>
      <c r="G84" s="40">
        <v>14</v>
      </c>
      <c r="H84" s="39">
        <f>E84*$C84</f>
        <v>338</v>
      </c>
      <c r="I84" s="39">
        <f>F84*$C84</f>
        <v>-130</v>
      </c>
      <c r="J84" s="39">
        <f>G84*$C84</f>
        <v>364</v>
      </c>
    </row>
    <row r="85" spans="1:10" x14ac:dyDescent="0.3">
      <c r="A85" s="47">
        <v>21</v>
      </c>
      <c r="B85" s="37" t="s">
        <v>114</v>
      </c>
      <c r="C85" s="47">
        <v>21</v>
      </c>
      <c r="D85" s="37" t="s">
        <v>97</v>
      </c>
      <c r="E85" s="38">
        <v>6</v>
      </c>
      <c r="F85" s="38">
        <v>-2</v>
      </c>
      <c r="G85" s="38">
        <v>49</v>
      </c>
      <c r="H85" s="37">
        <f>E85*$C85</f>
        <v>126</v>
      </c>
      <c r="I85" s="37">
        <f>F85*$C85</f>
        <v>-42</v>
      </c>
      <c r="J85" s="37">
        <f>G85*$C85</f>
        <v>1029</v>
      </c>
    </row>
    <row r="86" spans="1:10" x14ac:dyDescent="0.3">
      <c r="A86" s="47">
        <v>22</v>
      </c>
      <c r="B86" s="37" t="s">
        <v>115</v>
      </c>
      <c r="C86" s="47">
        <v>18</v>
      </c>
      <c r="D86" s="37" t="s">
        <v>97</v>
      </c>
      <c r="E86" s="38">
        <v>6</v>
      </c>
      <c r="F86" s="38">
        <v>-5</v>
      </c>
      <c r="G86" s="38">
        <v>56</v>
      </c>
      <c r="H86" s="37">
        <f>E86*$C86</f>
        <v>108</v>
      </c>
      <c r="I86" s="37">
        <f>F86*$C86</f>
        <v>-90</v>
      </c>
      <c r="J86" s="37">
        <f>G86*$C86</f>
        <v>1008</v>
      </c>
    </row>
    <row r="87" spans="1:10" x14ac:dyDescent="0.3">
      <c r="A87" s="47">
        <v>23</v>
      </c>
      <c r="B87" s="37" t="s">
        <v>116</v>
      </c>
      <c r="C87" s="47">
        <v>17</v>
      </c>
      <c r="D87" s="37" t="s">
        <v>97</v>
      </c>
      <c r="E87" s="38">
        <v>6</v>
      </c>
      <c r="F87" s="38">
        <v>2</v>
      </c>
      <c r="G87" s="38">
        <v>49</v>
      </c>
      <c r="H87" s="37">
        <f>E87*$C87</f>
        <v>102</v>
      </c>
      <c r="I87" s="37">
        <f>F87*$C87</f>
        <v>34</v>
      </c>
      <c r="J87" s="37">
        <f>G87*$C87</f>
        <v>833</v>
      </c>
    </row>
    <row r="88" spans="1:10" x14ac:dyDescent="0.3">
      <c r="A88" s="47">
        <v>24</v>
      </c>
      <c r="B88" s="37" t="s">
        <v>117</v>
      </c>
      <c r="C88" s="47">
        <v>24</v>
      </c>
      <c r="D88" s="37" t="s">
        <v>97</v>
      </c>
      <c r="E88" s="38">
        <v>3</v>
      </c>
      <c r="F88" s="38">
        <v>-5</v>
      </c>
      <c r="G88" s="38">
        <v>56</v>
      </c>
      <c r="H88" s="37">
        <f>E88*$C88</f>
        <v>72</v>
      </c>
      <c r="I88" s="37">
        <f>F88*$C88</f>
        <v>-120</v>
      </c>
      <c r="J88" s="37">
        <f>G88*$C88</f>
        <v>1344</v>
      </c>
    </row>
    <row r="89" spans="1:10" x14ac:dyDescent="0.3">
      <c r="A89" s="47">
        <v>25</v>
      </c>
      <c r="B89" s="37" t="s">
        <v>118</v>
      </c>
      <c r="C89" s="47">
        <v>15</v>
      </c>
      <c r="D89" s="37" t="s">
        <v>97</v>
      </c>
      <c r="E89" s="38">
        <v>6</v>
      </c>
      <c r="F89" s="38">
        <v>-5</v>
      </c>
      <c r="G89" s="38">
        <v>7</v>
      </c>
      <c r="H89" s="37">
        <f>E89*$C89</f>
        <v>90</v>
      </c>
      <c r="I89" s="37">
        <f>F89*$C89</f>
        <v>-75</v>
      </c>
      <c r="J89" s="37">
        <f>G89*$C89</f>
        <v>105</v>
      </c>
    </row>
    <row r="90" spans="1:10" x14ac:dyDescent="0.3">
      <c r="A90" s="47">
        <v>26</v>
      </c>
      <c r="B90" s="37" t="s">
        <v>119</v>
      </c>
      <c r="C90" s="47">
        <v>19</v>
      </c>
      <c r="D90" s="37" t="s">
        <v>97</v>
      </c>
      <c r="E90" s="38">
        <v>6</v>
      </c>
      <c r="F90" s="38">
        <v>5</v>
      </c>
      <c r="G90" s="38">
        <v>49</v>
      </c>
      <c r="H90" s="37">
        <f>E90*$C90</f>
        <v>114</v>
      </c>
      <c r="I90" s="37">
        <f>F90*$C90</f>
        <v>95</v>
      </c>
      <c r="J90" s="37">
        <f>G90*$C90</f>
        <v>931</v>
      </c>
    </row>
    <row r="91" spans="1:10" x14ac:dyDescent="0.3">
      <c r="A91" s="47">
        <v>27</v>
      </c>
      <c r="B91" s="37" t="s">
        <v>120</v>
      </c>
      <c r="C91" s="47">
        <v>15</v>
      </c>
      <c r="D91" s="37" t="s">
        <v>97</v>
      </c>
      <c r="E91" s="38">
        <v>6</v>
      </c>
      <c r="F91" s="38">
        <v>5</v>
      </c>
      <c r="G91" s="38">
        <v>7</v>
      </c>
      <c r="H91" s="37">
        <f>E91*$C91</f>
        <v>90</v>
      </c>
      <c r="I91" s="37">
        <f>F91*$C91</f>
        <v>75</v>
      </c>
      <c r="J91" s="37">
        <f>G91*$C91</f>
        <v>105</v>
      </c>
    </row>
    <row r="92" spans="1:10" x14ac:dyDescent="0.3">
      <c r="A92" s="47">
        <v>28</v>
      </c>
      <c r="B92" s="37" t="s">
        <v>121</v>
      </c>
      <c r="C92" s="47">
        <v>23</v>
      </c>
      <c r="D92" s="37" t="s">
        <v>97</v>
      </c>
      <c r="E92" s="38">
        <v>6</v>
      </c>
      <c r="F92" s="38">
        <v>-2</v>
      </c>
      <c r="G92" s="38">
        <v>56</v>
      </c>
      <c r="H92" s="37">
        <f>E92*$C92</f>
        <v>138</v>
      </c>
      <c r="I92" s="37">
        <f>F92*$C92</f>
        <v>-46</v>
      </c>
      <c r="J92" s="37">
        <f>G92*$C92</f>
        <v>1288</v>
      </c>
    </row>
    <row r="93" spans="1:10" x14ac:dyDescent="0.3">
      <c r="A93" s="47">
        <v>29</v>
      </c>
      <c r="B93" s="37" t="s">
        <v>122</v>
      </c>
      <c r="C93" s="47">
        <v>18</v>
      </c>
      <c r="D93" s="37" t="s">
        <v>97</v>
      </c>
      <c r="E93" s="38">
        <v>6</v>
      </c>
      <c r="F93" s="38">
        <v>5</v>
      </c>
      <c r="G93" s="38">
        <v>56</v>
      </c>
      <c r="H93" s="37">
        <f>E93*$C93</f>
        <v>108</v>
      </c>
      <c r="I93" s="37">
        <f>F93*$C93</f>
        <v>90</v>
      </c>
      <c r="J93" s="37">
        <f>G93*$C93</f>
        <v>1008</v>
      </c>
    </row>
    <row r="94" spans="1:10" x14ac:dyDescent="0.3">
      <c r="A94" s="47">
        <v>30</v>
      </c>
      <c r="B94" s="37" t="s">
        <v>123</v>
      </c>
      <c r="C94" s="47">
        <v>19</v>
      </c>
      <c r="D94" s="37" t="s">
        <v>97</v>
      </c>
      <c r="E94" s="38">
        <v>6</v>
      </c>
      <c r="F94" s="38">
        <v>-5</v>
      </c>
      <c r="G94" s="38">
        <v>56</v>
      </c>
      <c r="H94" s="37">
        <f>E94*$C94</f>
        <v>114</v>
      </c>
      <c r="I94" s="37">
        <f>F94*$C94</f>
        <v>-95</v>
      </c>
      <c r="J94" s="37">
        <f>G94*$C94</f>
        <v>1064</v>
      </c>
    </row>
    <row r="95" spans="1:10" x14ac:dyDescent="0.3">
      <c r="A95" s="47">
        <v>31</v>
      </c>
      <c r="B95" s="37" t="s">
        <v>124</v>
      </c>
      <c r="C95" s="47">
        <v>22</v>
      </c>
      <c r="D95" s="37" t="s">
        <v>97</v>
      </c>
      <c r="E95" s="38">
        <v>6</v>
      </c>
      <c r="F95" s="38">
        <v>2</v>
      </c>
      <c r="G95" s="38">
        <v>49</v>
      </c>
      <c r="H95" s="37">
        <f>E95*$C95</f>
        <v>132</v>
      </c>
      <c r="I95" s="37">
        <f>F95*$C95</f>
        <v>44</v>
      </c>
      <c r="J95" s="37">
        <f>G95*$C95</f>
        <v>1078</v>
      </c>
    </row>
    <row r="96" spans="1:10" x14ac:dyDescent="0.3">
      <c r="A96" s="47">
        <v>32</v>
      </c>
      <c r="B96" s="37" t="s">
        <v>125</v>
      </c>
      <c r="C96" s="47">
        <v>25</v>
      </c>
      <c r="D96" s="37" t="s">
        <v>97</v>
      </c>
      <c r="E96" s="38">
        <v>3</v>
      </c>
      <c r="F96" s="38">
        <v>5</v>
      </c>
      <c r="G96" s="38">
        <v>56</v>
      </c>
      <c r="H96" s="37">
        <f>E96*$C96</f>
        <v>75</v>
      </c>
      <c r="I96" s="37">
        <f>F96*$C96</f>
        <v>125</v>
      </c>
      <c r="J96" s="37">
        <f>G96*$C96</f>
        <v>1400</v>
      </c>
    </row>
    <row r="97" spans="1:10" x14ac:dyDescent="0.3">
      <c r="A97" s="47">
        <v>73</v>
      </c>
      <c r="B97" s="37" t="s">
        <v>36</v>
      </c>
      <c r="C97" s="47">
        <v>40</v>
      </c>
      <c r="D97" s="37" t="s">
        <v>97</v>
      </c>
      <c r="E97" s="43">
        <v>3</v>
      </c>
      <c r="F97" s="43">
        <v>5</v>
      </c>
      <c r="G97" s="43">
        <v>7</v>
      </c>
      <c r="H97" s="37">
        <f>E97*$C97</f>
        <v>120</v>
      </c>
      <c r="I97" s="37">
        <f>F97*$C97</f>
        <v>200</v>
      </c>
      <c r="J97" s="37">
        <f>G97*$C97</f>
        <v>280</v>
      </c>
    </row>
    <row r="98" spans="1:10" x14ac:dyDescent="0.3">
      <c r="A98" s="47">
        <v>74</v>
      </c>
      <c r="B98" s="37" t="s">
        <v>37</v>
      </c>
      <c r="C98" s="47">
        <v>40</v>
      </c>
      <c r="D98" s="37" t="s">
        <v>97</v>
      </c>
      <c r="E98" s="43">
        <v>3</v>
      </c>
      <c r="F98" s="43">
        <v>2</v>
      </c>
      <c r="G98" s="43">
        <v>7</v>
      </c>
      <c r="H98" s="37">
        <f>E98*$C98</f>
        <v>120</v>
      </c>
      <c r="I98" s="37">
        <f>F98*$C98</f>
        <v>80</v>
      </c>
      <c r="J98" s="37">
        <f>G98*$C98</f>
        <v>280</v>
      </c>
    </row>
    <row r="99" spans="1:10" x14ac:dyDescent="0.3">
      <c r="A99" s="47">
        <v>75</v>
      </c>
      <c r="B99" s="37" t="s">
        <v>38</v>
      </c>
      <c r="C99" s="47">
        <v>40</v>
      </c>
      <c r="D99" s="37" t="s">
        <v>97</v>
      </c>
      <c r="E99" s="43">
        <v>3</v>
      </c>
      <c r="F99" s="43">
        <v>-2</v>
      </c>
      <c r="G99" s="43">
        <v>7</v>
      </c>
      <c r="H99" s="37">
        <f>E99*$C99</f>
        <v>120</v>
      </c>
      <c r="I99" s="37">
        <f>F99*$C99</f>
        <v>-80</v>
      </c>
      <c r="J99" s="37">
        <f>G99*$C99</f>
        <v>280</v>
      </c>
    </row>
    <row r="100" spans="1:10" x14ac:dyDescent="0.3">
      <c r="A100" s="47">
        <v>76</v>
      </c>
      <c r="B100" s="37" t="s">
        <v>39</v>
      </c>
      <c r="C100" s="47">
        <v>40</v>
      </c>
      <c r="D100" s="37" t="s">
        <v>97</v>
      </c>
      <c r="E100" s="43">
        <v>3</v>
      </c>
      <c r="F100" s="43">
        <v>-5</v>
      </c>
      <c r="G100" s="43">
        <v>7</v>
      </c>
      <c r="H100" s="37">
        <f>E100*$C100</f>
        <v>120</v>
      </c>
      <c r="I100" s="37">
        <f>F100*$C100</f>
        <v>-200</v>
      </c>
      <c r="J100" s="37">
        <f>G100*$C100</f>
        <v>280</v>
      </c>
    </row>
    <row r="101" spans="1:10" x14ac:dyDescent="0.3">
      <c r="A101" s="47">
        <v>77</v>
      </c>
      <c r="B101" s="37" t="s">
        <v>40</v>
      </c>
      <c r="C101" s="47">
        <v>40</v>
      </c>
      <c r="D101" s="37" t="s">
        <v>97</v>
      </c>
      <c r="E101" s="43">
        <v>3</v>
      </c>
      <c r="F101" s="43">
        <v>5</v>
      </c>
      <c r="G101" s="43">
        <v>14</v>
      </c>
      <c r="H101" s="37">
        <f>E101*$C101</f>
        <v>120</v>
      </c>
      <c r="I101" s="37">
        <f>F101*$C101</f>
        <v>200</v>
      </c>
      <c r="J101" s="37">
        <f>G101*$C101</f>
        <v>560</v>
      </c>
    </row>
    <row r="102" spans="1:10" x14ac:dyDescent="0.3">
      <c r="A102" s="47">
        <v>78</v>
      </c>
      <c r="B102" s="37" t="s">
        <v>41</v>
      </c>
      <c r="C102" s="47">
        <v>40</v>
      </c>
      <c r="D102" s="37" t="s">
        <v>97</v>
      </c>
      <c r="E102" s="43">
        <v>3</v>
      </c>
      <c r="F102" s="43">
        <v>2</v>
      </c>
      <c r="G102" s="43">
        <v>14</v>
      </c>
      <c r="H102" s="37">
        <f>E102*$C102</f>
        <v>120</v>
      </c>
      <c r="I102" s="37">
        <f>F102*$C102</f>
        <v>80</v>
      </c>
      <c r="J102" s="37">
        <f>G102*$C102</f>
        <v>560</v>
      </c>
    </row>
    <row r="103" spans="1:10" x14ac:dyDescent="0.3">
      <c r="A103" s="47">
        <v>79</v>
      </c>
      <c r="B103" s="37" t="s">
        <v>42</v>
      </c>
      <c r="C103" s="47">
        <v>40</v>
      </c>
      <c r="D103" s="37" t="s">
        <v>97</v>
      </c>
      <c r="E103" s="43">
        <v>3</v>
      </c>
      <c r="F103" s="43">
        <v>-2</v>
      </c>
      <c r="G103" s="43">
        <v>14</v>
      </c>
      <c r="H103" s="37">
        <f>E103*$C103</f>
        <v>120</v>
      </c>
      <c r="I103" s="37">
        <f>F103*$C103</f>
        <v>-80</v>
      </c>
      <c r="J103" s="37">
        <f>G103*$C103</f>
        <v>560</v>
      </c>
    </row>
    <row r="104" spans="1:10" x14ac:dyDescent="0.3">
      <c r="A104" s="47">
        <v>80</v>
      </c>
      <c r="B104" s="37" t="s">
        <v>43</v>
      </c>
      <c r="C104" s="47">
        <v>40</v>
      </c>
      <c r="D104" s="37" t="s">
        <v>97</v>
      </c>
      <c r="E104" s="43">
        <v>3</v>
      </c>
      <c r="F104" s="43">
        <v>-5</v>
      </c>
      <c r="G104" s="43">
        <v>14</v>
      </c>
      <c r="H104" s="37">
        <f>E104*$C104</f>
        <v>120</v>
      </c>
      <c r="I104" s="37">
        <f>F104*$C104</f>
        <v>-200</v>
      </c>
      <c r="J104" s="37">
        <f>G104*$C104</f>
        <v>560</v>
      </c>
    </row>
    <row r="105" spans="1:10" x14ac:dyDescent="0.3">
      <c r="A105" s="47">
        <v>81</v>
      </c>
      <c r="B105" s="37" t="s">
        <v>44</v>
      </c>
      <c r="C105" s="47">
        <v>40</v>
      </c>
      <c r="D105" s="37" t="s">
        <v>97</v>
      </c>
      <c r="E105" s="43">
        <v>3</v>
      </c>
      <c r="F105" s="43">
        <v>5</v>
      </c>
      <c r="G105" s="43">
        <v>21</v>
      </c>
      <c r="H105" s="37">
        <f>E105*$C105</f>
        <v>120</v>
      </c>
      <c r="I105" s="37">
        <f>F105*$C105</f>
        <v>200</v>
      </c>
      <c r="J105" s="37">
        <f>G105*$C105</f>
        <v>840</v>
      </c>
    </row>
    <row r="106" spans="1:10" x14ac:dyDescent="0.3">
      <c r="A106" s="47">
        <v>82</v>
      </c>
      <c r="B106" s="37" t="s">
        <v>45</v>
      </c>
      <c r="C106" s="47">
        <v>40</v>
      </c>
      <c r="D106" s="37" t="s">
        <v>97</v>
      </c>
      <c r="E106" s="43">
        <v>3</v>
      </c>
      <c r="F106" s="43">
        <v>2</v>
      </c>
      <c r="G106" s="43">
        <v>21</v>
      </c>
      <c r="H106" s="37">
        <f>E106*$C106</f>
        <v>120</v>
      </c>
      <c r="I106" s="37">
        <f>F106*$C106</f>
        <v>80</v>
      </c>
      <c r="J106" s="37">
        <f>G106*$C106</f>
        <v>840</v>
      </c>
    </row>
    <row r="107" spans="1:10" x14ac:dyDescent="0.3">
      <c r="A107" s="47">
        <v>83</v>
      </c>
      <c r="B107" s="37" t="s">
        <v>76</v>
      </c>
      <c r="C107" s="47">
        <v>40</v>
      </c>
      <c r="D107" s="37" t="s">
        <v>97</v>
      </c>
      <c r="E107" s="43">
        <v>3</v>
      </c>
      <c r="F107" s="43">
        <v>-2</v>
      </c>
      <c r="G107" s="43">
        <v>21</v>
      </c>
      <c r="H107" s="37">
        <f>E107*$C107</f>
        <v>120</v>
      </c>
      <c r="I107" s="37">
        <f>F107*$C107</f>
        <v>-80</v>
      </c>
      <c r="J107" s="37">
        <f>G107*$C107</f>
        <v>840</v>
      </c>
    </row>
    <row r="108" spans="1:10" x14ac:dyDescent="0.3">
      <c r="A108" s="47">
        <v>84</v>
      </c>
      <c r="B108" s="37" t="s">
        <v>77</v>
      </c>
      <c r="C108" s="47">
        <v>40</v>
      </c>
      <c r="D108" s="37" t="s">
        <v>97</v>
      </c>
      <c r="E108" s="43">
        <v>3</v>
      </c>
      <c r="F108" s="43">
        <v>-5</v>
      </c>
      <c r="G108" s="43">
        <v>21</v>
      </c>
      <c r="H108" s="37">
        <f>E108*$C108</f>
        <v>120</v>
      </c>
      <c r="I108" s="37">
        <f>F108*$C108</f>
        <v>-200</v>
      </c>
      <c r="J108" s="37">
        <f>G108*$C108</f>
        <v>840</v>
      </c>
    </row>
    <row r="109" spans="1:10" x14ac:dyDescent="0.3">
      <c r="A109" s="47">
        <v>85</v>
      </c>
      <c r="B109" s="37" t="s">
        <v>78</v>
      </c>
      <c r="C109" s="47">
        <v>40</v>
      </c>
      <c r="D109" s="37" t="s">
        <v>97</v>
      </c>
      <c r="E109" s="43">
        <v>3</v>
      </c>
      <c r="F109" s="43">
        <v>5</v>
      </c>
      <c r="G109" s="43">
        <v>28</v>
      </c>
      <c r="H109" s="37">
        <f>E109*$C109</f>
        <v>120</v>
      </c>
      <c r="I109" s="37">
        <f>F109*$C109</f>
        <v>200</v>
      </c>
      <c r="J109" s="37">
        <f>G109*$C109</f>
        <v>1120</v>
      </c>
    </row>
    <row r="110" spans="1:10" x14ac:dyDescent="0.3">
      <c r="A110" s="47">
        <v>86</v>
      </c>
      <c r="B110" s="37" t="s">
        <v>79</v>
      </c>
      <c r="C110" s="47">
        <v>40</v>
      </c>
      <c r="D110" s="37" t="s">
        <v>97</v>
      </c>
      <c r="E110" s="43">
        <v>3</v>
      </c>
      <c r="F110" s="43">
        <v>2</v>
      </c>
      <c r="G110" s="43">
        <v>28</v>
      </c>
      <c r="H110" s="37">
        <f>E110*$C110</f>
        <v>120</v>
      </c>
      <c r="I110" s="37">
        <f>F110*$C110</f>
        <v>80</v>
      </c>
      <c r="J110" s="37">
        <f>G110*$C110</f>
        <v>1120</v>
      </c>
    </row>
    <row r="111" spans="1:10" x14ac:dyDescent="0.3">
      <c r="A111" s="47">
        <v>87</v>
      </c>
      <c r="B111" s="37" t="s">
        <v>126</v>
      </c>
      <c r="C111" s="47">
        <v>40</v>
      </c>
      <c r="D111" s="37" t="s">
        <v>97</v>
      </c>
      <c r="E111" s="43">
        <v>3</v>
      </c>
      <c r="F111" s="43">
        <v>-2</v>
      </c>
      <c r="G111" s="43">
        <v>28</v>
      </c>
      <c r="H111" s="37">
        <f>E111*$C111</f>
        <v>120</v>
      </c>
      <c r="I111" s="37">
        <f>F111*$C111</f>
        <v>-80</v>
      </c>
      <c r="J111" s="37">
        <f>G111*$C111</f>
        <v>1120</v>
      </c>
    </row>
    <row r="112" spans="1:10" x14ac:dyDescent="0.3">
      <c r="A112" s="47">
        <v>88</v>
      </c>
      <c r="B112" s="37" t="s">
        <v>127</v>
      </c>
      <c r="C112" s="47">
        <v>40</v>
      </c>
      <c r="D112" s="37" t="s">
        <v>97</v>
      </c>
      <c r="E112" s="43">
        <v>3</v>
      </c>
      <c r="F112" s="43">
        <v>-5</v>
      </c>
      <c r="G112" s="43">
        <v>28</v>
      </c>
      <c r="H112" s="37">
        <f>E112*$C112</f>
        <v>120</v>
      </c>
      <c r="I112" s="37">
        <f>F112*$C112</f>
        <v>-200</v>
      </c>
      <c r="J112" s="37">
        <f>G112*$C112</f>
        <v>1120</v>
      </c>
    </row>
    <row r="113" spans="1:10" x14ac:dyDescent="0.3">
      <c r="A113" s="47">
        <v>89</v>
      </c>
      <c r="B113" s="37" t="s">
        <v>128</v>
      </c>
      <c r="C113" s="47">
        <v>40</v>
      </c>
      <c r="D113" s="37" t="s">
        <v>97</v>
      </c>
      <c r="E113" s="43">
        <v>3</v>
      </c>
      <c r="F113" s="43">
        <v>5</v>
      </c>
      <c r="G113" s="43">
        <v>35</v>
      </c>
      <c r="H113" s="37">
        <f>E113*$C113</f>
        <v>120</v>
      </c>
      <c r="I113" s="37">
        <f>F113*$C113</f>
        <v>200</v>
      </c>
      <c r="J113" s="37">
        <f>G113*$C113</f>
        <v>1400</v>
      </c>
    </row>
    <row r="114" spans="1:10" x14ac:dyDescent="0.3">
      <c r="A114" s="47">
        <v>90</v>
      </c>
      <c r="B114" s="37" t="s">
        <v>129</v>
      </c>
      <c r="C114" s="47">
        <v>40</v>
      </c>
      <c r="D114" s="37" t="s">
        <v>97</v>
      </c>
      <c r="E114" s="43">
        <v>3</v>
      </c>
      <c r="F114" s="43">
        <v>2</v>
      </c>
      <c r="G114" s="43">
        <v>35</v>
      </c>
      <c r="H114" s="37">
        <f>E114*$C114</f>
        <v>120</v>
      </c>
      <c r="I114" s="37">
        <f>F114*$C114</f>
        <v>80</v>
      </c>
      <c r="J114" s="37">
        <f>G114*$C114</f>
        <v>1400</v>
      </c>
    </row>
    <row r="115" spans="1:10" x14ac:dyDescent="0.3">
      <c r="A115" s="47">
        <v>91</v>
      </c>
      <c r="B115" s="37" t="s">
        <v>130</v>
      </c>
      <c r="C115" s="47">
        <v>40</v>
      </c>
      <c r="D115" s="37" t="s">
        <v>97</v>
      </c>
      <c r="E115" s="43">
        <v>3</v>
      </c>
      <c r="F115" s="43">
        <v>-2</v>
      </c>
      <c r="G115" s="43">
        <v>35</v>
      </c>
      <c r="H115" s="37">
        <f>E115*$C115</f>
        <v>120</v>
      </c>
      <c r="I115" s="37">
        <f>F115*$C115</f>
        <v>-80</v>
      </c>
      <c r="J115" s="37">
        <f>G115*$C115</f>
        <v>1400</v>
      </c>
    </row>
    <row r="116" spans="1:10" x14ac:dyDescent="0.3">
      <c r="A116" s="47">
        <v>92</v>
      </c>
      <c r="B116" s="37" t="s">
        <v>131</v>
      </c>
      <c r="C116" s="47">
        <v>40</v>
      </c>
      <c r="D116" s="37" t="s">
        <v>97</v>
      </c>
      <c r="E116" s="43">
        <v>3</v>
      </c>
      <c r="F116" s="43">
        <v>-5</v>
      </c>
      <c r="G116" s="43">
        <v>35</v>
      </c>
      <c r="H116" s="37">
        <f>E116*$C116</f>
        <v>120</v>
      </c>
      <c r="I116" s="37">
        <f>F116*$C116</f>
        <v>-200</v>
      </c>
      <c r="J116" s="37">
        <f>G116*$C116</f>
        <v>1400</v>
      </c>
    </row>
    <row r="117" spans="1:10" x14ac:dyDescent="0.3">
      <c r="A117" s="47">
        <v>93</v>
      </c>
      <c r="B117" s="37" t="s">
        <v>132</v>
      </c>
      <c r="C117" s="47">
        <v>40</v>
      </c>
      <c r="D117" s="37" t="s">
        <v>97</v>
      </c>
      <c r="E117" s="43">
        <v>3</v>
      </c>
      <c r="F117" s="43">
        <v>5</v>
      </c>
      <c r="G117" s="43">
        <v>42</v>
      </c>
      <c r="H117" s="37">
        <f>E117*$C117</f>
        <v>120</v>
      </c>
      <c r="I117" s="37">
        <f>F117*$C117</f>
        <v>200</v>
      </c>
      <c r="J117" s="37">
        <f>G117*$C117</f>
        <v>1680</v>
      </c>
    </row>
    <row r="118" spans="1:10" x14ac:dyDescent="0.3">
      <c r="A118" s="47">
        <v>94</v>
      </c>
      <c r="B118" s="37" t="s">
        <v>133</v>
      </c>
      <c r="C118" s="47">
        <v>40</v>
      </c>
      <c r="D118" s="37" t="s">
        <v>97</v>
      </c>
      <c r="E118" s="43">
        <v>3</v>
      </c>
      <c r="F118" s="43">
        <v>2</v>
      </c>
      <c r="G118" s="43">
        <v>42</v>
      </c>
      <c r="H118" s="37">
        <f>E118*$C118</f>
        <v>120</v>
      </c>
      <c r="I118" s="37">
        <f>F118*$C118</f>
        <v>80</v>
      </c>
      <c r="J118" s="37">
        <f>G118*$C118</f>
        <v>1680</v>
      </c>
    </row>
    <row r="119" spans="1:10" x14ac:dyDescent="0.3">
      <c r="A119" s="47">
        <v>95</v>
      </c>
      <c r="B119" s="37" t="s">
        <v>134</v>
      </c>
      <c r="C119" s="47">
        <v>40</v>
      </c>
      <c r="D119" s="37" t="s">
        <v>97</v>
      </c>
      <c r="E119" s="43">
        <v>3</v>
      </c>
      <c r="F119" s="43">
        <v>-2</v>
      </c>
      <c r="G119" s="43">
        <v>42</v>
      </c>
      <c r="H119" s="37">
        <f>E119*$C119</f>
        <v>120</v>
      </c>
      <c r="I119" s="37">
        <f>F119*$C119</f>
        <v>-80</v>
      </c>
      <c r="J119" s="37">
        <f>G119*$C119</f>
        <v>1680</v>
      </c>
    </row>
    <row r="120" spans="1:10" x14ac:dyDescent="0.3">
      <c r="A120" s="47">
        <v>96</v>
      </c>
      <c r="B120" s="37" t="s">
        <v>135</v>
      </c>
      <c r="C120" s="47">
        <v>40</v>
      </c>
      <c r="D120" s="37" t="s">
        <v>97</v>
      </c>
      <c r="E120" s="43">
        <v>3</v>
      </c>
      <c r="F120" s="43">
        <v>-5</v>
      </c>
      <c r="G120" s="43">
        <v>42</v>
      </c>
      <c r="H120" s="37">
        <f>E120*$C120</f>
        <v>120</v>
      </c>
      <c r="I120" s="37">
        <f>F120*$C120</f>
        <v>-200</v>
      </c>
      <c r="J120" s="37">
        <f>G120*$C120</f>
        <v>1680</v>
      </c>
    </row>
    <row r="121" spans="1:10" x14ac:dyDescent="0.3">
      <c r="A121" s="47">
        <v>97</v>
      </c>
      <c r="B121" s="37" t="s">
        <v>136</v>
      </c>
      <c r="C121" s="47">
        <v>40</v>
      </c>
      <c r="D121" s="37" t="s">
        <v>97</v>
      </c>
      <c r="E121" s="43">
        <v>3</v>
      </c>
      <c r="F121" s="43">
        <v>5</v>
      </c>
      <c r="G121" s="43">
        <v>49</v>
      </c>
      <c r="H121" s="37">
        <f>E121*$C121</f>
        <v>120</v>
      </c>
      <c r="I121" s="37">
        <f>F121*$C121</f>
        <v>200</v>
      </c>
      <c r="J121" s="37">
        <f>G121*$C121</f>
        <v>1960</v>
      </c>
    </row>
    <row r="122" spans="1:10" x14ac:dyDescent="0.3">
      <c r="A122" s="47">
        <v>98</v>
      </c>
      <c r="B122" s="37" t="s">
        <v>137</v>
      </c>
      <c r="C122" s="47">
        <v>40</v>
      </c>
      <c r="D122" s="37" t="s">
        <v>97</v>
      </c>
      <c r="E122" s="43">
        <v>3</v>
      </c>
      <c r="F122" s="43">
        <v>2</v>
      </c>
      <c r="G122" s="43">
        <v>49</v>
      </c>
      <c r="H122" s="37">
        <f>E122*$C122</f>
        <v>120</v>
      </c>
      <c r="I122" s="37">
        <f>F122*$C122</f>
        <v>80</v>
      </c>
      <c r="J122" s="37">
        <f>G122*$C122</f>
        <v>1960</v>
      </c>
    </row>
    <row r="123" spans="1:10" x14ac:dyDescent="0.3">
      <c r="A123" s="47">
        <v>99</v>
      </c>
      <c r="B123" s="37" t="s">
        <v>138</v>
      </c>
      <c r="C123" s="47">
        <v>40</v>
      </c>
      <c r="D123" s="37" t="s">
        <v>97</v>
      </c>
      <c r="E123" s="43">
        <v>3</v>
      </c>
      <c r="F123" s="43">
        <v>-2</v>
      </c>
      <c r="G123" s="43">
        <v>49</v>
      </c>
      <c r="H123" s="37">
        <f>E123*$C123</f>
        <v>120</v>
      </c>
      <c r="I123" s="37">
        <f>F123*$C123</f>
        <v>-80</v>
      </c>
      <c r="J123" s="37">
        <f>G123*$C123</f>
        <v>1960</v>
      </c>
    </row>
    <row r="124" spans="1:10" x14ac:dyDescent="0.3">
      <c r="A124" s="47">
        <v>100</v>
      </c>
      <c r="B124" s="37" t="s">
        <v>139</v>
      </c>
      <c r="C124" s="47">
        <v>40</v>
      </c>
      <c r="D124" s="37" t="s">
        <v>97</v>
      </c>
      <c r="E124" s="43">
        <v>3</v>
      </c>
      <c r="F124" s="43">
        <v>-5</v>
      </c>
      <c r="G124" s="43">
        <v>49</v>
      </c>
      <c r="H124" s="37">
        <f>E124*$C124</f>
        <v>120</v>
      </c>
      <c r="I124" s="37">
        <f>F124*$C124</f>
        <v>-200</v>
      </c>
      <c r="J124" s="37">
        <f>G124*$C124</f>
        <v>1960</v>
      </c>
    </row>
    <row r="125" spans="1:10" x14ac:dyDescent="0.3">
      <c r="A125" s="47">
        <v>101</v>
      </c>
      <c r="B125" s="37" t="s">
        <v>140</v>
      </c>
      <c r="C125" s="47">
        <v>40</v>
      </c>
      <c r="D125" s="37" t="s">
        <v>97</v>
      </c>
      <c r="E125" s="43">
        <v>3</v>
      </c>
      <c r="F125" s="43">
        <v>2</v>
      </c>
      <c r="G125" s="43">
        <v>56</v>
      </c>
      <c r="H125" s="37">
        <f>E125*$C125</f>
        <v>120</v>
      </c>
      <c r="I125" s="37">
        <f>F125*$C125</f>
        <v>80</v>
      </c>
      <c r="J125" s="37">
        <f>G125*$C125</f>
        <v>2240</v>
      </c>
    </row>
    <row r="126" spans="1:10" x14ac:dyDescent="0.3">
      <c r="A126" s="47">
        <v>102</v>
      </c>
      <c r="B126" s="37" t="s">
        <v>141</v>
      </c>
      <c r="C126" s="49">
        <v>40</v>
      </c>
      <c r="D126" s="37" t="s">
        <v>97</v>
      </c>
      <c r="E126" s="43">
        <v>3</v>
      </c>
      <c r="F126" s="43">
        <v>-2</v>
      </c>
      <c r="G126" s="43">
        <v>56</v>
      </c>
      <c r="H126" s="37">
        <f>E126*$C126</f>
        <v>120</v>
      </c>
      <c r="I126" s="37">
        <f>F126*$C126</f>
        <v>-80</v>
      </c>
      <c r="J126" s="37">
        <f>G126*$C126</f>
        <v>2240</v>
      </c>
    </row>
  </sheetData>
  <sortState xmlns:xlrd2="http://schemas.microsoft.com/office/spreadsheetml/2017/richdata2" ref="A7:J126">
    <sortCondition ref="D7:D126" customList="Callao,Guayaquil,Panamá,Cartagena,Houston"/>
  </sortState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M48"/>
  <sheetViews>
    <sheetView topLeftCell="A3" zoomScale="90" zoomScaleNormal="110" workbookViewId="0">
      <selection activeCell="N30" sqref="N30"/>
    </sheetView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3" x14ac:dyDescent="0.3">
      <c r="D2" t="s">
        <v>182</v>
      </c>
      <c r="E2" t="s">
        <v>186</v>
      </c>
    </row>
    <row r="3" spans="2:13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3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3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3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3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3" x14ac:dyDescent="0.3">
      <c r="K8" t="s">
        <v>74</v>
      </c>
    </row>
    <row r="10" spans="2:13" x14ac:dyDescent="0.3">
      <c r="D10" t="s">
        <v>181</v>
      </c>
      <c r="E10" t="s">
        <v>183</v>
      </c>
    </row>
    <row r="11" spans="2:13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3" ht="15" thickBot="1" x14ac:dyDescent="0.35">
      <c r="B12" s="2" t="s">
        <v>66</v>
      </c>
      <c r="C12" s="85">
        <v>57</v>
      </c>
      <c r="D12" s="88">
        <v>12</v>
      </c>
      <c r="E12" s="82">
        <v>1</v>
      </c>
      <c r="F12" s="11"/>
      <c r="G12" s="11"/>
      <c r="H12" s="11"/>
      <c r="I12" s="67">
        <v>45</v>
      </c>
      <c r="J12" s="74">
        <v>41</v>
      </c>
      <c r="K12" s="4">
        <v>-5</v>
      </c>
      <c r="L12" t="s">
        <v>64</v>
      </c>
    </row>
    <row r="13" spans="2:13" ht="15.6" thickTop="1" thickBot="1" x14ac:dyDescent="0.35">
      <c r="B13" s="2" t="s">
        <v>67</v>
      </c>
      <c r="C13" s="86">
        <v>58</v>
      </c>
      <c r="D13" s="89">
        <v>8</v>
      </c>
      <c r="E13" s="83">
        <v>2</v>
      </c>
      <c r="F13" s="89">
        <v>5</v>
      </c>
      <c r="G13" s="9"/>
      <c r="H13" s="9"/>
      <c r="I13" s="68">
        <v>46</v>
      </c>
      <c r="J13" s="70">
        <v>42</v>
      </c>
      <c r="K13" s="4">
        <v>-2</v>
      </c>
      <c r="M13">
        <v>22</v>
      </c>
    </row>
    <row r="14" spans="2:13" ht="15.6" thickTop="1" thickBot="1" x14ac:dyDescent="0.35">
      <c r="B14" s="2" t="s">
        <v>68</v>
      </c>
      <c r="C14" s="86">
        <v>59</v>
      </c>
      <c r="D14" s="89">
        <v>13</v>
      </c>
      <c r="E14" s="83">
        <v>3</v>
      </c>
      <c r="F14" s="89">
        <v>6</v>
      </c>
      <c r="G14" s="9"/>
      <c r="H14" s="9"/>
      <c r="I14" s="68">
        <v>47</v>
      </c>
      <c r="J14" s="70">
        <v>43</v>
      </c>
      <c r="K14" s="4">
        <v>2</v>
      </c>
    </row>
    <row r="15" spans="2:13" ht="15" thickTop="1" x14ac:dyDescent="0.3">
      <c r="B15" s="2" t="s">
        <v>69</v>
      </c>
      <c r="C15" s="87">
        <v>62</v>
      </c>
      <c r="D15" s="90">
        <v>9</v>
      </c>
      <c r="E15" s="84">
        <v>4</v>
      </c>
      <c r="F15" s="14"/>
      <c r="G15" s="14"/>
      <c r="H15" s="14"/>
      <c r="I15" s="69">
        <v>48</v>
      </c>
      <c r="J15" s="75">
        <v>44</v>
      </c>
      <c r="K15" s="4">
        <v>5</v>
      </c>
    </row>
    <row r="16" spans="2:13" x14ac:dyDescent="0.3">
      <c r="K16" t="s">
        <v>74</v>
      </c>
    </row>
    <row r="18" spans="2:13" x14ac:dyDescent="0.3">
      <c r="D18" t="s">
        <v>179</v>
      </c>
      <c r="E18" t="s">
        <v>180</v>
      </c>
    </row>
    <row r="19" spans="2:13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3" ht="15" thickBot="1" x14ac:dyDescent="0.35">
      <c r="B20" s="2" t="s">
        <v>66</v>
      </c>
      <c r="C20" s="71">
        <v>72</v>
      </c>
      <c r="D20" s="88">
        <v>63</v>
      </c>
      <c r="E20" s="82">
        <v>60</v>
      </c>
      <c r="F20" s="88">
        <v>10</v>
      </c>
      <c r="G20" s="82">
        <v>56</v>
      </c>
      <c r="H20" s="82">
        <v>49</v>
      </c>
      <c r="I20" s="76">
        <v>40</v>
      </c>
      <c r="J20" s="77">
        <v>33</v>
      </c>
      <c r="K20" s="4">
        <v>-5</v>
      </c>
      <c r="L20" t="s">
        <v>64</v>
      </c>
    </row>
    <row r="21" spans="2:13" ht="15.6" thickTop="1" thickBot="1" x14ac:dyDescent="0.35">
      <c r="B21" s="2" t="s">
        <v>67</v>
      </c>
      <c r="C21" s="72">
        <v>69</v>
      </c>
      <c r="D21" s="89">
        <v>65</v>
      </c>
      <c r="E21" s="89">
        <v>64</v>
      </c>
      <c r="F21" s="89">
        <v>7</v>
      </c>
      <c r="G21" s="83">
        <v>55</v>
      </c>
      <c r="H21" s="83">
        <v>50</v>
      </c>
      <c r="I21" s="78">
        <v>39</v>
      </c>
      <c r="J21" s="79">
        <v>34</v>
      </c>
      <c r="K21" s="4">
        <v>-2</v>
      </c>
      <c r="M21">
        <v>32</v>
      </c>
    </row>
    <row r="22" spans="2:13" ht="15.6" thickTop="1" thickBot="1" x14ac:dyDescent="0.35">
      <c r="B22" s="2" t="s">
        <v>68</v>
      </c>
      <c r="C22" s="72">
        <v>71</v>
      </c>
      <c r="D22" s="89">
        <v>68</v>
      </c>
      <c r="E22" s="89">
        <v>66</v>
      </c>
      <c r="F22" s="89">
        <v>11</v>
      </c>
      <c r="G22" s="83">
        <v>54</v>
      </c>
      <c r="H22" s="83">
        <v>51</v>
      </c>
      <c r="I22" s="78">
        <v>38</v>
      </c>
      <c r="J22" s="79">
        <v>35</v>
      </c>
      <c r="K22" s="4">
        <v>2</v>
      </c>
    </row>
    <row r="23" spans="2:13" ht="15" thickTop="1" x14ac:dyDescent="0.3">
      <c r="B23" s="2" t="s">
        <v>69</v>
      </c>
      <c r="C23" s="73">
        <v>70</v>
      </c>
      <c r="D23" s="90">
        <v>67</v>
      </c>
      <c r="E23" s="84">
        <v>61</v>
      </c>
      <c r="F23" s="90">
        <v>14</v>
      </c>
      <c r="G23" s="84">
        <v>53</v>
      </c>
      <c r="H23" s="84">
        <v>52</v>
      </c>
      <c r="I23" s="80">
        <v>37</v>
      </c>
      <c r="J23" s="81">
        <v>36</v>
      </c>
      <c r="K23" s="4">
        <v>5</v>
      </c>
    </row>
    <row r="24" spans="2:13" x14ac:dyDescent="0.3">
      <c r="K24" t="s">
        <v>74</v>
      </c>
    </row>
    <row r="26" spans="2:13" x14ac:dyDescent="0.3">
      <c r="D26" t="s">
        <v>177</v>
      </c>
      <c r="E26" t="s">
        <v>178</v>
      </c>
    </row>
    <row r="27" spans="2:13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3" ht="15" thickBot="1" x14ac:dyDescent="0.35">
      <c r="B28" s="2" t="s">
        <v>66</v>
      </c>
      <c r="C28" s="71">
        <v>108</v>
      </c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3" ht="15.6" thickTop="1" thickBot="1" x14ac:dyDescent="0.35">
      <c r="B29" s="2" t="s">
        <v>67</v>
      </c>
      <c r="C29" s="17"/>
      <c r="D29" s="9"/>
      <c r="E29" s="9"/>
      <c r="F29" s="9"/>
      <c r="G29" s="9"/>
      <c r="H29" s="9"/>
      <c r="I29" s="9"/>
      <c r="J29" s="13"/>
      <c r="K29" s="4">
        <v>-2</v>
      </c>
      <c r="M29">
        <v>3</v>
      </c>
    </row>
    <row r="30" spans="2:13" ht="15.6" thickTop="1" thickBot="1" x14ac:dyDescent="0.35">
      <c r="B30" s="2" t="s">
        <v>68</v>
      </c>
      <c r="C30" s="72">
        <v>116</v>
      </c>
      <c r="D30" s="9"/>
      <c r="E30" s="9"/>
      <c r="F30" s="9"/>
      <c r="G30" s="9"/>
      <c r="H30" s="9"/>
      <c r="I30" s="9"/>
      <c r="J30" s="13"/>
      <c r="K30" s="4">
        <v>2</v>
      </c>
    </row>
    <row r="31" spans="2:13" ht="15" thickTop="1" x14ac:dyDescent="0.3">
      <c r="B31" s="2" t="s">
        <v>69</v>
      </c>
      <c r="C31" s="18"/>
      <c r="D31" s="14"/>
      <c r="E31" s="14"/>
      <c r="F31" s="14"/>
      <c r="G31" s="14"/>
      <c r="H31" s="69">
        <v>103</v>
      </c>
      <c r="I31" s="14"/>
      <c r="J31" s="15"/>
      <c r="K31" s="4">
        <v>5</v>
      </c>
    </row>
    <row r="32" spans="2:13" x14ac:dyDescent="0.3">
      <c r="K32" t="s">
        <v>74</v>
      </c>
    </row>
    <row r="34" spans="2:13" x14ac:dyDescent="0.3">
      <c r="D34" t="s">
        <v>175</v>
      </c>
      <c r="E34" t="s">
        <v>176</v>
      </c>
    </row>
    <row r="35" spans="2:13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3" ht="15" thickBot="1" x14ac:dyDescent="0.35">
      <c r="B36" s="2" t="s">
        <v>66</v>
      </c>
      <c r="C36" s="59">
        <v>22</v>
      </c>
      <c r="D36" s="60">
        <v>30</v>
      </c>
      <c r="E36" s="67">
        <v>16</v>
      </c>
      <c r="F36" s="67">
        <v>118</v>
      </c>
      <c r="G36" s="67">
        <v>119</v>
      </c>
      <c r="H36" s="67">
        <v>104</v>
      </c>
      <c r="I36" s="67">
        <v>112</v>
      </c>
      <c r="J36" s="65">
        <v>25</v>
      </c>
      <c r="K36" s="4">
        <v>-5</v>
      </c>
      <c r="L36" t="s">
        <v>64</v>
      </c>
    </row>
    <row r="37" spans="2:13" ht="15.6" thickTop="1" thickBot="1" x14ac:dyDescent="0.35">
      <c r="B37" s="2" t="s">
        <v>67</v>
      </c>
      <c r="C37" s="61">
        <v>28</v>
      </c>
      <c r="D37" s="62">
        <v>21</v>
      </c>
      <c r="E37" s="68">
        <v>20</v>
      </c>
      <c r="F37" s="68">
        <v>18</v>
      </c>
      <c r="G37" s="68">
        <v>17</v>
      </c>
      <c r="H37" s="68">
        <v>110</v>
      </c>
      <c r="I37" s="68">
        <v>117</v>
      </c>
      <c r="J37" s="70">
        <v>109</v>
      </c>
      <c r="K37" s="4">
        <v>-2</v>
      </c>
      <c r="M37" s="91">
        <v>32</v>
      </c>
    </row>
    <row r="38" spans="2:13" ht="15.6" thickTop="1" thickBot="1" x14ac:dyDescent="0.35">
      <c r="B38" s="2" t="s">
        <v>68</v>
      </c>
      <c r="C38" s="61">
        <v>31</v>
      </c>
      <c r="D38" s="62">
        <v>23</v>
      </c>
      <c r="E38" s="68">
        <v>15</v>
      </c>
      <c r="F38" s="68">
        <v>19</v>
      </c>
      <c r="G38" s="68">
        <v>109</v>
      </c>
      <c r="H38" s="68">
        <v>113</v>
      </c>
      <c r="I38" s="68">
        <v>115</v>
      </c>
      <c r="J38" s="70">
        <v>114</v>
      </c>
      <c r="K38" s="4">
        <v>2</v>
      </c>
    </row>
    <row r="39" spans="2:13" ht="15" thickTop="1" x14ac:dyDescent="0.3">
      <c r="B39" s="2" t="s">
        <v>69</v>
      </c>
      <c r="C39" s="63">
        <v>29</v>
      </c>
      <c r="D39" s="64">
        <v>26</v>
      </c>
      <c r="E39" s="69">
        <v>111</v>
      </c>
      <c r="F39" s="69">
        <v>120</v>
      </c>
      <c r="G39" s="69">
        <v>105</v>
      </c>
      <c r="H39" s="69">
        <v>107</v>
      </c>
      <c r="I39" s="69">
        <v>106</v>
      </c>
      <c r="J39" s="66">
        <v>27</v>
      </c>
      <c r="K39" s="4">
        <v>5</v>
      </c>
    </row>
    <row r="40" spans="2:13" x14ac:dyDescent="0.3">
      <c r="K40" t="s">
        <v>74</v>
      </c>
    </row>
    <row r="42" spans="2:13" x14ac:dyDescent="0.3">
      <c r="D42" t="s">
        <v>173</v>
      </c>
      <c r="E42" t="s">
        <v>174</v>
      </c>
    </row>
    <row r="43" spans="2:13" x14ac:dyDescent="0.3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3" x14ac:dyDescent="0.3">
      <c r="B44" s="2" t="s">
        <v>66</v>
      </c>
      <c r="C44" s="50">
        <v>24</v>
      </c>
      <c r="D44" s="50">
        <v>100</v>
      </c>
      <c r="E44" s="50">
        <v>96</v>
      </c>
      <c r="F44" s="50">
        <v>92</v>
      </c>
      <c r="G44" s="50">
        <v>88</v>
      </c>
      <c r="H44" s="50">
        <v>84</v>
      </c>
      <c r="I44" s="50">
        <v>80</v>
      </c>
      <c r="J44" s="50">
        <v>76</v>
      </c>
      <c r="K44" s="4">
        <v>-5</v>
      </c>
      <c r="L44" t="s">
        <v>64</v>
      </c>
    </row>
    <row r="45" spans="2:13" ht="15" thickBot="1" x14ac:dyDescent="0.35">
      <c r="B45" s="2" t="s">
        <v>67</v>
      </c>
      <c r="C45" s="38">
        <v>102</v>
      </c>
      <c r="D45" s="38">
        <v>99</v>
      </c>
      <c r="E45" s="38">
        <v>95</v>
      </c>
      <c r="F45" s="38">
        <v>91</v>
      </c>
      <c r="G45" s="38">
        <v>87</v>
      </c>
      <c r="H45" s="38">
        <v>83</v>
      </c>
      <c r="I45" s="38">
        <v>79</v>
      </c>
      <c r="J45" s="38">
        <v>75</v>
      </c>
      <c r="K45" s="4">
        <v>-2</v>
      </c>
      <c r="M45" s="92">
        <v>32</v>
      </c>
    </row>
    <row r="46" spans="2:13" ht="15.6" thickTop="1" thickBot="1" x14ac:dyDescent="0.35">
      <c r="B46" s="2" t="s">
        <v>68</v>
      </c>
      <c r="C46" s="38">
        <v>101</v>
      </c>
      <c r="D46" s="51">
        <v>98</v>
      </c>
      <c r="E46" s="52">
        <v>94</v>
      </c>
      <c r="F46" s="52">
        <v>90</v>
      </c>
      <c r="G46" s="52">
        <v>86</v>
      </c>
      <c r="H46" s="53">
        <v>82</v>
      </c>
      <c r="I46" s="54">
        <v>78</v>
      </c>
      <c r="J46" s="54">
        <v>74</v>
      </c>
      <c r="K46" s="4">
        <v>2</v>
      </c>
    </row>
    <row r="47" spans="2:13" ht="15.6" thickTop="1" thickBot="1" x14ac:dyDescent="0.35">
      <c r="B47" s="2" t="s">
        <v>69</v>
      </c>
      <c r="C47" s="55">
        <v>32</v>
      </c>
      <c r="D47" s="56">
        <v>97</v>
      </c>
      <c r="E47" s="56">
        <v>93</v>
      </c>
      <c r="F47" s="56">
        <v>89</v>
      </c>
      <c r="G47" s="56">
        <v>85</v>
      </c>
      <c r="H47" s="57">
        <v>81</v>
      </c>
      <c r="I47" s="58">
        <v>77</v>
      </c>
      <c r="J47" s="58">
        <v>73</v>
      </c>
      <c r="K47" s="4">
        <v>5</v>
      </c>
    </row>
    <row r="48" spans="2:13" ht="15" thickTop="1" x14ac:dyDescent="0.3">
      <c r="K48" t="s">
        <v>74</v>
      </c>
    </row>
  </sheetData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Condiciones</vt:lpstr>
      <vt:lpstr>posiciones</vt:lpstr>
      <vt:lpstr>Pesos</vt:lpstr>
      <vt:lpstr>Plan de Estiba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Usuario</cp:lastModifiedBy>
  <cp:lastPrinted>2016-08-03T23:43:59Z</cp:lastPrinted>
  <dcterms:created xsi:type="dcterms:W3CDTF">2014-04-28T00:48:10Z</dcterms:created>
  <dcterms:modified xsi:type="dcterms:W3CDTF">2025-10-21T01:00:50Z</dcterms:modified>
</cp:coreProperties>
</file>