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5925" windowWidth="12315" windowHeight="6375" activeTab="1"/>
  </bookViews>
  <sheets>
    <sheet name="% de AVANCE" sheetId="2" r:id="rId1"/>
    <sheet name="GENERAL" sheetId="3" r:id="rId2"/>
  </sheets>
  <definedNames>
    <definedName name="_xlnm.Print_Area" localSheetId="0">'% de AVANCE'!$B$18:$V$25</definedName>
  </definedNames>
  <calcPr calcId="124519"/>
</workbook>
</file>

<file path=xl/calcChain.xml><?xml version="1.0" encoding="utf-8"?>
<calcChain xmlns="http://schemas.openxmlformats.org/spreadsheetml/2006/main">
  <c r="F45" i="3"/>
  <c r="F44"/>
  <c r="F43"/>
  <c r="F42"/>
  <c r="F41"/>
  <c r="F39"/>
  <c r="F38"/>
  <c r="F37"/>
  <c r="F36"/>
  <c r="F35"/>
  <c r="F33"/>
  <c r="F32"/>
  <c r="F31"/>
  <c r="F30"/>
  <c r="F29"/>
  <c r="L44"/>
  <c r="L29"/>
  <c r="I9"/>
  <c r="L25"/>
  <c r="L38" s="1"/>
  <c r="F24"/>
  <c r="P46"/>
  <c r="P47"/>
  <c r="N47" s="1"/>
  <c r="N46"/>
  <c r="H46"/>
  <c r="H47"/>
  <c r="O16"/>
  <c r="O17"/>
  <c r="O18"/>
  <c r="O19"/>
  <c r="O20"/>
  <c r="O21"/>
  <c r="O22"/>
  <c r="O23"/>
  <c r="O24"/>
  <c r="O25"/>
  <c r="O44" s="1"/>
  <c r="O15"/>
  <c r="L10"/>
  <c r="L11"/>
  <c r="L12"/>
  <c r="L13"/>
  <c r="L14"/>
  <c r="L15"/>
  <c r="L16"/>
  <c r="L17"/>
  <c r="L18"/>
  <c r="L19"/>
  <c r="L20"/>
  <c r="L21"/>
  <c r="L22"/>
  <c r="L23"/>
  <c r="L24"/>
  <c r="L9"/>
  <c r="I10"/>
  <c r="I11"/>
  <c r="I12"/>
  <c r="I13"/>
  <c r="I14"/>
  <c r="I15"/>
  <c r="I16"/>
  <c r="I17"/>
  <c r="I18"/>
  <c r="I19"/>
  <c r="I20"/>
  <c r="I21"/>
  <c r="I22"/>
  <c r="I23"/>
  <c r="I24"/>
  <c r="I25"/>
  <c r="I46" s="1"/>
  <c r="F10"/>
  <c r="F11"/>
  <c r="F12"/>
  <c r="F13"/>
  <c r="F14"/>
  <c r="F15"/>
  <c r="F16"/>
  <c r="F17"/>
  <c r="F18"/>
  <c r="F19"/>
  <c r="F20"/>
  <c r="F21"/>
  <c r="F22"/>
  <c r="F23"/>
  <c r="F9"/>
  <c r="E30"/>
  <c r="H30"/>
  <c r="K30"/>
  <c r="N30"/>
  <c r="E31"/>
  <c r="H31"/>
  <c r="K31"/>
  <c r="N31"/>
  <c r="E32"/>
  <c r="H32"/>
  <c r="K32"/>
  <c r="N32"/>
  <c r="E33"/>
  <c r="H33"/>
  <c r="K33"/>
  <c r="N33"/>
  <c r="E35"/>
  <c r="H35"/>
  <c r="K35"/>
  <c r="E36"/>
  <c r="H36"/>
  <c r="K36"/>
  <c r="E37"/>
  <c r="H37"/>
  <c r="K37"/>
  <c r="E38"/>
  <c r="H38"/>
  <c r="K38"/>
  <c r="E39"/>
  <c r="H39"/>
  <c r="K39"/>
  <c r="N39"/>
  <c r="E41"/>
  <c r="H41"/>
  <c r="K41"/>
  <c r="E42"/>
  <c r="H42"/>
  <c r="K42"/>
  <c r="E43"/>
  <c r="H43"/>
  <c r="K43"/>
  <c r="E44"/>
  <c r="H44"/>
  <c r="K44"/>
  <c r="E45"/>
  <c r="H45"/>
  <c r="P32"/>
  <c r="P33" s="1"/>
  <c r="P36" s="1"/>
  <c r="P37" s="1"/>
  <c r="P38" s="1"/>
  <c r="P39" s="1"/>
  <c r="P31"/>
  <c r="P30"/>
  <c r="E29"/>
  <c r="N29"/>
  <c r="K29"/>
  <c r="H29"/>
  <c r="M16"/>
  <c r="M17"/>
  <c r="M18"/>
  <c r="M19"/>
  <c r="M20"/>
  <c r="M21"/>
  <c r="M22"/>
  <c r="M23"/>
  <c r="M24"/>
  <c r="M25"/>
  <c r="M15"/>
  <c r="P17"/>
  <c r="P18"/>
  <c r="P19" s="1"/>
  <c r="P20" s="1"/>
  <c r="P21" s="1"/>
  <c r="P22" s="1"/>
  <c r="P23" s="1"/>
  <c r="P24" s="1"/>
  <c r="P25" s="1"/>
  <c r="P16"/>
  <c r="D10"/>
  <c r="G10"/>
  <c r="J10"/>
  <c r="D11"/>
  <c r="G11"/>
  <c r="J11"/>
  <c r="D12"/>
  <c r="G12"/>
  <c r="J12"/>
  <c r="D13"/>
  <c r="G13"/>
  <c r="J13"/>
  <c r="D14"/>
  <c r="G14"/>
  <c r="J14"/>
  <c r="D15"/>
  <c r="G15"/>
  <c r="J15"/>
  <c r="D16"/>
  <c r="G16"/>
  <c r="J16"/>
  <c r="D17"/>
  <c r="G17"/>
  <c r="J17"/>
  <c r="D18"/>
  <c r="G18"/>
  <c r="J18"/>
  <c r="D19"/>
  <c r="G19"/>
  <c r="J19"/>
  <c r="D20"/>
  <c r="G20"/>
  <c r="J20"/>
  <c r="D21"/>
  <c r="G21"/>
  <c r="J21"/>
  <c r="D22"/>
  <c r="G22"/>
  <c r="J22"/>
  <c r="D23"/>
  <c r="G23"/>
  <c r="J23"/>
  <c r="D24"/>
  <c r="G24"/>
  <c r="J24"/>
  <c r="G25"/>
  <c r="J25"/>
  <c r="J9"/>
  <c r="G9"/>
  <c r="D9"/>
  <c r="O8"/>
  <c r="L8"/>
  <c r="I8"/>
  <c r="F8"/>
  <c r="C30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10"/>
  <c r="B36"/>
  <c r="B37" s="1"/>
  <c r="B38" s="1"/>
  <c r="B39" s="1"/>
  <c r="B42" s="1"/>
  <c r="B43" s="1"/>
  <c r="B44" s="1"/>
  <c r="B45" s="1"/>
  <c r="B46" s="1"/>
  <c r="B47" s="1"/>
  <c r="B48" s="1"/>
  <c r="B49" s="1"/>
  <c r="B50" s="1"/>
  <c r="B51" s="1"/>
  <c r="B52" s="1"/>
  <c r="B1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30" s="1"/>
  <c r="B31" s="1"/>
  <c r="B32" s="1"/>
  <c r="B33" s="1"/>
  <c r="B10"/>
  <c r="L43" l="1"/>
  <c r="L37"/>
  <c r="L36"/>
  <c r="L30"/>
  <c r="O29"/>
  <c r="O36"/>
  <c r="O35"/>
  <c r="I30"/>
  <c r="I43"/>
  <c r="I32"/>
  <c r="I42"/>
  <c r="I29"/>
  <c r="I41"/>
  <c r="I38"/>
  <c r="I36"/>
  <c r="I47"/>
  <c r="I35"/>
  <c r="I45"/>
  <c r="O43"/>
  <c r="O42"/>
  <c r="O33"/>
  <c r="O47"/>
  <c r="O32"/>
  <c r="O39"/>
  <c r="O46"/>
  <c r="O41"/>
  <c r="O31"/>
  <c r="O38"/>
  <c r="O45"/>
  <c r="O30"/>
  <c r="O37"/>
  <c r="L35"/>
  <c r="L42"/>
  <c r="L33"/>
  <c r="L41"/>
  <c r="L32"/>
  <c r="L39"/>
  <c r="L31"/>
  <c r="I33"/>
  <c r="I37"/>
  <c r="I44"/>
  <c r="I31"/>
  <c r="I39"/>
  <c r="N36"/>
  <c r="N38"/>
  <c r="N35"/>
  <c r="N37"/>
  <c r="P42" l="1"/>
  <c r="N41"/>
  <c r="P43" l="1"/>
  <c r="N42"/>
  <c r="P44" l="1"/>
  <c r="N43"/>
  <c r="P45" l="1"/>
  <c r="N45" s="1"/>
  <c r="N44"/>
  <c r="G16" i="2" l="1"/>
  <c r="D18" s="1"/>
  <c r="E18" s="1"/>
  <c r="F18" s="1"/>
  <c r="G18" s="1"/>
  <c r="H18" s="1"/>
  <c r="I18" s="1"/>
  <c r="J18" s="1"/>
  <c r="K18" s="1"/>
  <c r="L18" s="1"/>
  <c r="M18" s="1"/>
  <c r="N18" s="1"/>
  <c r="O18" s="1"/>
  <c r="P18" s="1"/>
  <c r="Q18" s="1"/>
  <c r="R18" s="1"/>
  <c r="S18" s="1"/>
  <c r="T18" s="1"/>
  <c r="U18" s="1"/>
  <c r="V18" s="1"/>
  <c r="C21" s="1"/>
  <c r="C19" l="1"/>
  <c r="D19"/>
  <c r="O19"/>
  <c r="P19"/>
  <c r="F19"/>
  <c r="G19"/>
  <c r="Q19"/>
  <c r="I19"/>
  <c r="R19"/>
  <c r="J19"/>
  <c r="U19"/>
  <c r="K19"/>
  <c r="V19"/>
  <c r="M19"/>
  <c r="S19"/>
  <c r="L19"/>
  <c r="E19"/>
  <c r="T19"/>
  <c r="N19"/>
  <c r="H19"/>
  <c r="D21" l="1"/>
  <c r="C22"/>
  <c r="D22" l="1"/>
  <c r="E21"/>
  <c r="E22" l="1"/>
  <c r="F21"/>
  <c r="F22" l="1"/>
  <c r="G21"/>
  <c r="G22" l="1"/>
  <c r="H21"/>
  <c r="H22" l="1"/>
  <c r="I21"/>
  <c r="I22" l="1"/>
  <c r="J21"/>
  <c r="J22" l="1"/>
  <c r="K21"/>
  <c r="K22" l="1"/>
  <c r="L21"/>
  <c r="L22" l="1"/>
  <c r="M21"/>
  <c r="M22" l="1"/>
  <c r="N21"/>
  <c r="N22" l="1"/>
  <c r="O21"/>
  <c r="O22" l="1"/>
  <c r="P21"/>
  <c r="P22" l="1"/>
  <c r="Q21"/>
  <c r="Q22" l="1"/>
  <c r="R21"/>
  <c r="R22" l="1"/>
  <c r="S21"/>
  <c r="S22" l="1"/>
  <c r="T21"/>
  <c r="T22" l="1"/>
  <c r="U21"/>
  <c r="U22" l="1"/>
  <c r="V21"/>
  <c r="C24" s="1"/>
  <c r="C25" s="1"/>
  <c r="V22" l="1"/>
  <c r="D24" l="1"/>
  <c r="E24" l="1"/>
  <c r="D25"/>
  <c r="F24" l="1"/>
  <c r="E25"/>
  <c r="G24" l="1"/>
  <c r="F25"/>
  <c r="H24" l="1"/>
  <c r="G25"/>
  <c r="I24" l="1"/>
  <c r="H25"/>
  <c r="J24" l="1"/>
  <c r="I25"/>
  <c r="K24" l="1"/>
  <c r="J25"/>
  <c r="L24" l="1"/>
  <c r="K25"/>
  <c r="M24" l="1"/>
  <c r="L25"/>
  <c r="N24" l="1"/>
  <c r="M25"/>
  <c r="O24" l="1"/>
  <c r="N25"/>
  <c r="P24" l="1"/>
  <c r="O25"/>
  <c r="Q24" l="1"/>
  <c r="P25"/>
  <c r="R24" l="1"/>
  <c r="Q25"/>
  <c r="S24" l="1"/>
  <c r="R25"/>
  <c r="T24" l="1"/>
  <c r="S25"/>
  <c r="U24" l="1"/>
  <c r="T25"/>
  <c r="V24" l="1"/>
  <c r="U25"/>
  <c r="V25" l="1"/>
  <c r="C27"/>
  <c r="C28" l="1"/>
  <c r="D27"/>
  <c r="D28" l="1"/>
  <c r="E27"/>
  <c r="F27" l="1"/>
  <c r="E28"/>
  <c r="F28" l="1"/>
  <c r="G27"/>
  <c r="G28" l="1"/>
  <c r="H27"/>
  <c r="I27" l="1"/>
  <c r="H28"/>
  <c r="I28" l="1"/>
  <c r="J27"/>
  <c r="J28" l="1"/>
  <c r="K27"/>
  <c r="K28" l="1"/>
  <c r="L27"/>
  <c r="L28" l="1"/>
  <c r="M27"/>
  <c r="M28" l="1"/>
  <c r="N27"/>
  <c r="N28" l="1"/>
  <c r="O27"/>
  <c r="O28" l="1"/>
  <c r="P27"/>
  <c r="P28" l="1"/>
  <c r="Q27"/>
  <c r="Q28" l="1"/>
  <c r="R27"/>
  <c r="R28" l="1"/>
  <c r="S27"/>
  <c r="S28" l="1"/>
  <c r="T27"/>
  <c r="T28" l="1"/>
  <c r="U27"/>
  <c r="U28" l="1"/>
  <c r="V27"/>
  <c r="V28" l="1"/>
  <c r="C30"/>
  <c r="D30" l="1"/>
  <c r="C31"/>
  <c r="D31" l="1"/>
  <c r="E30"/>
  <c r="F30" l="1"/>
  <c r="E31"/>
  <c r="F31" l="1"/>
  <c r="G30"/>
  <c r="G31" l="1"/>
  <c r="H30"/>
  <c r="H31" l="1"/>
  <c r="I30"/>
  <c r="I31" l="1"/>
  <c r="J30"/>
  <c r="K30" l="1"/>
  <c r="J31"/>
  <c r="K31" l="1"/>
  <c r="L30"/>
  <c r="L31" l="1"/>
  <c r="M30"/>
  <c r="M31" l="1"/>
  <c r="N30"/>
  <c r="N31" l="1"/>
  <c r="O30"/>
  <c r="O31" l="1"/>
  <c r="P30"/>
  <c r="Q30" l="1"/>
  <c r="P31"/>
  <c r="Q31" l="1"/>
  <c r="R30"/>
  <c r="R31" l="1"/>
  <c r="S30"/>
  <c r="S31" l="1"/>
  <c r="T30"/>
  <c r="T31" l="1"/>
  <c r="U30"/>
  <c r="U31" l="1"/>
  <c r="V30"/>
  <c r="V31" l="1"/>
  <c r="C33"/>
  <c r="C34" l="1"/>
  <c r="D33"/>
  <c r="D34" l="1"/>
  <c r="E33"/>
  <c r="F33" l="1"/>
  <c r="E34"/>
  <c r="G33" l="1"/>
  <c r="F34"/>
  <c r="H33" l="1"/>
  <c r="G34"/>
  <c r="I33" l="1"/>
  <c r="H34"/>
  <c r="J33" l="1"/>
  <c r="I34"/>
  <c r="J34" l="1"/>
  <c r="K33"/>
  <c r="L33" l="1"/>
  <c r="K34"/>
  <c r="L34" l="1"/>
  <c r="M33"/>
  <c r="M34" l="1"/>
  <c r="N33"/>
  <c r="N34" l="1"/>
  <c r="O33"/>
  <c r="O34" l="1"/>
  <c r="P33"/>
  <c r="Q33" l="1"/>
  <c r="P34"/>
  <c r="Q34" l="1"/>
  <c r="R33"/>
  <c r="R34" l="1"/>
  <c r="S33"/>
  <c r="S34" l="1"/>
  <c r="T33"/>
  <c r="T34" l="1"/>
  <c r="U33"/>
  <c r="U34" l="1"/>
  <c r="V33"/>
  <c r="V34" s="1"/>
</calcChain>
</file>

<file path=xl/comments1.xml><?xml version="1.0" encoding="utf-8"?>
<comments xmlns="http://schemas.openxmlformats.org/spreadsheetml/2006/main">
  <authors>
    <author>7321246-4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 xml:space="preserve">2do IM, Modular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 xml:space="preserve">1er semestre, todos los curso, menos 2do IM y Brigadieres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 xml:space="preserve">Brigadieres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 xml:space="preserve">Si no se imparte este semestre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2" authorId="0">
      <text>
        <r>
          <rPr>
            <b/>
            <sz val="9"/>
            <color indexed="81"/>
            <rFont val="Tahoma"/>
            <family val="2"/>
          </rPr>
          <t xml:space="preserve">1A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2" authorId="0">
      <text>
        <r>
          <rPr>
            <b/>
            <sz val="9"/>
            <color indexed="81"/>
            <rFont val="Tahoma"/>
            <family val="2"/>
          </rPr>
          <t xml:space="preserve">Brigadieres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Todos menos 1A y Brigadieres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 xml:space="preserve">Si no se imparte este semestre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<sst xmlns="http://schemas.openxmlformats.org/spreadsheetml/2006/main" count="72" uniqueCount="28">
  <si>
    <t>Opciones :</t>
  </si>
  <si>
    <t>% Avance</t>
  </si>
  <si>
    <t>1er Semestre :</t>
  </si>
  <si>
    <t>2do Semestre :</t>
  </si>
  <si>
    <t xml:space="preserve">Cantidad de clases a la semana 1° Semestre  :  </t>
  </si>
  <si>
    <t xml:space="preserve">Total de clases en Syllabus  :  </t>
  </si>
  <si>
    <t xml:space="preserve">Cantidad de clases a la semana 2° Semestre  :  </t>
  </si>
  <si>
    <t>AYUDA  PARA CALCULAR PORCENTAJES DE AVANCE DE SYLLABUS</t>
  </si>
  <si>
    <t xml:space="preserve">Primer Semestre </t>
  </si>
  <si>
    <t xml:space="preserve">Segundo Semestre </t>
  </si>
  <si>
    <t>Clase N° por Syllabus</t>
  </si>
  <si>
    <t xml:space="preserve">Cantidad de semanas en 1° Semestre  :  </t>
  </si>
  <si>
    <t xml:space="preserve">Cantidad de semanas en 2° Semestre  :  </t>
  </si>
  <si>
    <t>a</t>
  </si>
  <si>
    <t>BRIGADIERES</t>
  </si>
  <si>
    <t>1er Sem</t>
  </si>
  <si>
    <t>2do Sem</t>
  </si>
  <si>
    <t>Anual</t>
  </si>
  <si>
    <t>POLITÉCNICO</t>
  </si>
  <si>
    <t>1ro ANCLA</t>
  </si>
  <si>
    <t>2do IM</t>
  </si>
  <si>
    <t>EX</t>
  </si>
  <si>
    <t>FÍSICA II (A)</t>
  </si>
  <si>
    <t>MAT I (A)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</si>
  <si>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</si>
  <si>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Clases por semana</t>
  </si>
  <si>
    <t>Semanas por semestre</t>
  </si>
  <si>
    <t>Semana Calendario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</si>
</sst>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7" borderId="0" xfId="0" applyFill="1"/>
    <xf numFmtId="0" fontId="0" fillId="7" borderId="0" xfId="0" applyFill="1" applyAlignment="1">
      <alignment horizontal="right"/>
    </xf>
    <xf numFmtId="0" fontId="2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9" fontId="6" fillId="0" borderId="1" xfId="1" applyFont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0" fontId="6" fillId="0" borderId="0" xfId="0" applyFont="1"/>
    <xf numFmtId="0" fontId="2" fillId="5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 applyAlignment="1"/>
    <xf numFmtId="0" fontId="2" fillId="6" borderId="2" xfId="0" applyFont="1" applyFill="1" applyBorder="1" applyAlignment="1"/>
    <xf numFmtId="0" fontId="2" fillId="3" borderId="2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8" fillId="7" borderId="0" xfId="0" applyFont="1" applyFill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3" fillId="0" borderId="0" xfId="0" applyFont="1"/>
    <xf numFmtId="0" fontId="3" fillId="0" borderId="0" xfId="0" applyFont="1" applyFill="1" applyBorder="1"/>
    <xf numFmtId="0" fontId="3" fillId="0" borderId="0" xfId="0" applyFont="1" applyFill="1" applyAlignment="1"/>
    <xf numFmtId="0" fontId="0" fillId="10" borderId="0" xfId="0" applyFill="1" applyAlignment="1">
      <alignment horizontal="center"/>
    </xf>
    <xf numFmtId="0" fontId="7" fillId="10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2" fillId="12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16" fontId="0" fillId="0" borderId="6" xfId="0" applyNumberFormat="1" applyBorder="1" applyAlignment="1">
      <alignment horizontal="center"/>
    </xf>
    <xf numFmtId="9" fontId="0" fillId="0" borderId="6" xfId="1" applyFont="1" applyBorder="1" applyAlignment="1">
      <alignment horizontal="center"/>
    </xf>
    <xf numFmtId="9" fontId="0" fillId="13" borderId="6" xfId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9" fontId="0" fillId="11" borderId="6" xfId="1" applyFont="1" applyFill="1" applyBorder="1" applyAlignment="1">
      <alignment horizontal="center"/>
    </xf>
    <xf numFmtId="9" fontId="0" fillId="3" borderId="6" xfId="1" applyFont="1" applyFill="1" applyBorder="1" applyAlignment="1">
      <alignment horizontal="center"/>
    </xf>
    <xf numFmtId="0" fontId="0" fillId="3" borderId="6" xfId="0" applyFill="1" applyBorder="1"/>
    <xf numFmtId="0" fontId="0" fillId="0" borderId="9" xfId="0" applyBorder="1"/>
    <xf numFmtId="0" fontId="2" fillId="12" borderId="7" xfId="0" applyFont="1" applyFill="1" applyBorder="1" applyAlignment="1">
      <alignment horizont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2" borderId="0" xfId="0" applyFont="1" applyFill="1" applyBorder="1" applyAlignment="1">
      <alignment horizontal="left" vertical="center"/>
    </xf>
    <xf numFmtId="0" fontId="8" fillId="9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2" fillId="12" borderId="6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1" fillId="13" borderId="6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1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43"/>
  <sheetViews>
    <sheetView showGridLines="0" topLeftCell="A4" zoomScale="70" zoomScaleNormal="70" workbookViewId="0">
      <selection activeCell="M19" sqref="M19"/>
    </sheetView>
  </sheetViews>
  <sheetFormatPr baseColWidth="10" defaultRowHeight="15"/>
  <cols>
    <col min="1" max="1" width="1.5703125" customWidth="1"/>
    <col min="2" max="2" width="12.28515625" customWidth="1"/>
    <col min="3" max="7" width="7.28515625" customWidth="1"/>
    <col min="8" max="8" width="7.28515625" style="1" customWidth="1"/>
    <col min="9" max="18" width="7.28515625" customWidth="1"/>
    <col min="19" max="21" width="7.28515625" style="1" customWidth="1"/>
    <col min="22" max="22" width="7.28515625" customWidth="1"/>
  </cols>
  <sheetData>
    <row r="1" spans="1:21">
      <c r="A1" s="23" t="s">
        <v>13</v>
      </c>
    </row>
    <row r="2" spans="1:21" ht="33.75" customHeight="1">
      <c r="A2" s="1"/>
      <c r="C2" s="55" t="s">
        <v>7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1" s="3" customFormat="1" ht="6" customHeight="1">
      <c r="A3" s="14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S3" s="14"/>
      <c r="T3" s="14"/>
      <c r="U3" s="14"/>
    </row>
    <row r="4" spans="1:21" ht="21" customHeight="1">
      <c r="B4" s="54" t="s">
        <v>8</v>
      </c>
      <c r="C4" s="54"/>
      <c r="D4" s="54"/>
      <c r="E4" s="54"/>
      <c r="F4" s="54"/>
      <c r="H4"/>
      <c r="J4" s="53" t="s">
        <v>0</v>
      </c>
      <c r="K4" s="53"/>
      <c r="P4" s="7"/>
    </row>
    <row r="5" spans="1:21" ht="4.5" customHeight="1" thickBot="1">
      <c r="N5" s="1"/>
    </row>
    <row r="6" spans="1:21" ht="15.75" thickBot="1">
      <c r="B6" s="56" t="s">
        <v>11</v>
      </c>
      <c r="C6" s="56"/>
      <c r="D6" s="56"/>
      <c r="E6" s="56"/>
      <c r="F6" s="57"/>
      <c r="G6" s="60">
        <v>17</v>
      </c>
      <c r="H6" s="61"/>
      <c r="I6" s="15"/>
      <c r="J6" s="52" t="s">
        <v>2</v>
      </c>
      <c r="K6" s="52"/>
      <c r="L6" s="26">
        <v>10</v>
      </c>
      <c r="M6" s="26">
        <v>17</v>
      </c>
      <c r="N6" s="27">
        <v>16</v>
      </c>
      <c r="O6" s="27">
        <v>0</v>
      </c>
    </row>
    <row r="7" spans="1:21" ht="3.75" customHeight="1" thickBot="1">
      <c r="H7"/>
      <c r="I7" s="19"/>
      <c r="J7" s="8"/>
      <c r="K7" s="8"/>
      <c r="L7" s="8"/>
      <c r="M7" s="8"/>
      <c r="N7" s="1"/>
    </row>
    <row r="8" spans="1:21" ht="18" customHeight="1" thickBot="1">
      <c r="B8" s="58" t="s">
        <v>4</v>
      </c>
      <c r="C8" s="58"/>
      <c r="D8" s="58"/>
      <c r="E8" s="58"/>
      <c r="F8" s="59"/>
      <c r="G8" s="46">
        <v>1</v>
      </c>
      <c r="H8" s="47"/>
      <c r="L8" s="23">
        <v>0</v>
      </c>
      <c r="M8" s="23">
        <v>1</v>
      </c>
      <c r="N8" s="23">
        <v>2</v>
      </c>
      <c r="O8" s="23">
        <v>3</v>
      </c>
      <c r="P8" s="23">
        <v>4</v>
      </c>
    </row>
    <row r="9" spans="1:21" ht="8.25" customHeight="1">
      <c r="H9"/>
      <c r="I9" s="19"/>
      <c r="J9" s="19"/>
      <c r="K9" s="19"/>
      <c r="L9" s="19"/>
    </row>
    <row r="10" spans="1:21" ht="23.25" customHeight="1">
      <c r="B10" s="54" t="s">
        <v>9</v>
      </c>
      <c r="C10" s="54"/>
      <c r="D10" s="54"/>
      <c r="E10" s="54"/>
      <c r="F10" s="54"/>
      <c r="H10"/>
      <c r="I10" s="19"/>
      <c r="J10" s="19"/>
      <c r="K10" s="19"/>
      <c r="L10" s="19"/>
    </row>
    <row r="11" spans="1:21" ht="8.25" customHeight="1" thickBot="1">
      <c r="H11"/>
      <c r="I11" s="19"/>
      <c r="J11" s="19"/>
      <c r="K11" s="19"/>
      <c r="L11" s="19"/>
    </row>
    <row r="12" spans="1:21" ht="18" customHeight="1" thickBot="1">
      <c r="B12" s="50" t="s">
        <v>12</v>
      </c>
      <c r="C12" s="50"/>
      <c r="D12" s="50"/>
      <c r="E12" s="50"/>
      <c r="F12" s="51"/>
      <c r="G12" s="46">
        <v>17</v>
      </c>
      <c r="H12" s="47"/>
      <c r="I12" s="15"/>
      <c r="J12" s="52" t="s">
        <v>3</v>
      </c>
      <c r="K12" s="52"/>
      <c r="L12" s="26">
        <v>14</v>
      </c>
      <c r="M12" s="26">
        <v>15</v>
      </c>
      <c r="N12" s="26">
        <v>17</v>
      </c>
      <c r="O12" s="27">
        <v>0</v>
      </c>
    </row>
    <row r="13" spans="1:21" ht="6" customHeight="1" thickBot="1">
      <c r="B13" s="2"/>
      <c r="G13" s="2"/>
      <c r="H13" s="2"/>
      <c r="I13" s="19"/>
      <c r="J13" s="19"/>
      <c r="K13" s="19"/>
      <c r="L13" s="19"/>
    </row>
    <row r="14" spans="1:21" ht="18.75" customHeight="1" thickBot="1">
      <c r="B14" s="22" t="s">
        <v>6</v>
      </c>
      <c r="C14" s="17"/>
      <c r="D14" s="17"/>
      <c r="E14" s="17"/>
      <c r="F14" s="17"/>
      <c r="G14" s="46">
        <v>3</v>
      </c>
      <c r="H14" s="47"/>
      <c r="I14" s="15"/>
      <c r="J14" s="15"/>
      <c r="K14" s="15"/>
      <c r="L14" s="24">
        <v>0</v>
      </c>
      <c r="M14" s="23">
        <v>1</v>
      </c>
      <c r="N14" s="23">
        <v>2</v>
      </c>
      <c r="O14" s="25">
        <v>3</v>
      </c>
      <c r="P14" s="25">
        <v>4</v>
      </c>
      <c r="Q14" s="16"/>
      <c r="R14" s="16"/>
      <c r="S14" s="13"/>
      <c r="T14" s="13"/>
      <c r="U14" s="13"/>
    </row>
    <row r="15" spans="1:21" s="7" customFormat="1" ht="6" customHeight="1" thickBot="1">
      <c r="B15" s="5"/>
      <c r="C15" s="5"/>
      <c r="D15" s="5"/>
      <c r="E15" s="5"/>
      <c r="F15" s="5"/>
      <c r="G15" s="6"/>
      <c r="H15" s="6"/>
      <c r="I15" s="5"/>
      <c r="J15" s="5"/>
      <c r="K15" s="5"/>
      <c r="L15" s="19"/>
      <c r="O15" s="8"/>
      <c r="P15" s="8"/>
      <c r="Q15" s="8"/>
      <c r="R15" s="8"/>
      <c r="S15" s="13"/>
      <c r="T15" s="13"/>
      <c r="U15" s="13"/>
    </row>
    <row r="16" spans="1:21" s="3" customFormat="1" ht="18.75" customHeight="1" thickBot="1">
      <c r="B16" s="18" t="s">
        <v>5</v>
      </c>
      <c r="C16" s="18"/>
      <c r="D16" s="18"/>
      <c r="E16" s="18"/>
      <c r="F16" s="18"/>
      <c r="G16" s="48">
        <f>G8*G6+G14*G12</f>
        <v>68</v>
      </c>
      <c r="H16" s="49"/>
      <c r="I16" s="20"/>
      <c r="J16" s="20"/>
      <c r="K16" s="20"/>
      <c r="L16" s="19"/>
      <c r="O16" s="4"/>
      <c r="P16" s="4"/>
      <c r="Q16" s="4"/>
      <c r="R16" s="4"/>
      <c r="S16" s="14"/>
      <c r="T16" s="14"/>
      <c r="U16" s="14"/>
    </row>
    <row r="17" spans="2:22">
      <c r="H17"/>
      <c r="J17" s="1"/>
      <c r="L17" s="19"/>
    </row>
    <row r="18" spans="2:22" s="2" customFormat="1" ht="30.75" customHeight="1">
      <c r="B18" s="28" t="s">
        <v>10</v>
      </c>
      <c r="C18" s="29">
        <v>1</v>
      </c>
      <c r="D18" s="29">
        <f t="shared" ref="D18:V18" si="0">IF(C18&gt;=$G$16,"",IF(C18="","",C18+1))</f>
        <v>2</v>
      </c>
      <c r="E18" s="29">
        <f t="shared" si="0"/>
        <v>3</v>
      </c>
      <c r="F18" s="12">
        <f t="shared" si="0"/>
        <v>4</v>
      </c>
      <c r="G18" s="12">
        <f t="shared" si="0"/>
        <v>5</v>
      </c>
      <c r="H18" s="12">
        <f t="shared" si="0"/>
        <v>6</v>
      </c>
      <c r="I18" s="29">
        <f t="shared" si="0"/>
        <v>7</v>
      </c>
      <c r="J18" s="29">
        <f t="shared" si="0"/>
        <v>8</v>
      </c>
      <c r="K18" s="29">
        <f t="shared" si="0"/>
        <v>9</v>
      </c>
      <c r="L18" s="12">
        <f t="shared" si="0"/>
        <v>10</v>
      </c>
      <c r="M18" s="12">
        <f t="shared" si="0"/>
        <v>11</v>
      </c>
      <c r="N18" s="12">
        <f t="shared" si="0"/>
        <v>12</v>
      </c>
      <c r="O18" s="29">
        <f t="shared" si="0"/>
        <v>13</v>
      </c>
      <c r="P18" s="29">
        <f t="shared" si="0"/>
        <v>14</v>
      </c>
      <c r="Q18" s="29">
        <f t="shared" si="0"/>
        <v>15</v>
      </c>
      <c r="R18" s="12">
        <f t="shared" si="0"/>
        <v>16</v>
      </c>
      <c r="S18" s="12">
        <f t="shared" si="0"/>
        <v>17</v>
      </c>
      <c r="T18" s="12">
        <f t="shared" si="0"/>
        <v>18</v>
      </c>
      <c r="U18" s="29">
        <f t="shared" si="0"/>
        <v>19</v>
      </c>
      <c r="V18" s="29">
        <f t="shared" si="0"/>
        <v>20</v>
      </c>
    </row>
    <row r="19" spans="2:22" s="2" customFormat="1" ht="24.75" customHeight="1">
      <c r="B19" s="10" t="s">
        <v>1</v>
      </c>
      <c r="C19" s="9">
        <f>C18/G16</f>
        <v>1.4705882352941176E-2</v>
      </c>
      <c r="D19" s="9">
        <f t="shared" ref="D19:V19" si="1">IF(D18="","",D18/$G$16)</f>
        <v>2.9411764705882353E-2</v>
      </c>
      <c r="E19" s="9">
        <f t="shared" si="1"/>
        <v>4.4117647058823532E-2</v>
      </c>
      <c r="F19" s="9">
        <f t="shared" si="1"/>
        <v>5.8823529411764705E-2</v>
      </c>
      <c r="G19" s="9">
        <f t="shared" si="1"/>
        <v>7.3529411764705885E-2</v>
      </c>
      <c r="H19" s="9">
        <f t="shared" si="1"/>
        <v>8.8235294117647065E-2</v>
      </c>
      <c r="I19" s="9">
        <f t="shared" si="1"/>
        <v>0.10294117647058823</v>
      </c>
      <c r="J19" s="9">
        <f t="shared" si="1"/>
        <v>0.11764705882352941</v>
      </c>
      <c r="K19" s="9">
        <f t="shared" si="1"/>
        <v>0.13235294117647059</v>
      </c>
      <c r="L19" s="9">
        <f t="shared" si="1"/>
        <v>0.14705882352941177</v>
      </c>
      <c r="M19" s="9">
        <f t="shared" si="1"/>
        <v>0.16176470588235295</v>
      </c>
      <c r="N19" s="9">
        <f t="shared" si="1"/>
        <v>0.17647058823529413</v>
      </c>
      <c r="O19" s="9">
        <f t="shared" si="1"/>
        <v>0.19117647058823528</v>
      </c>
      <c r="P19" s="9">
        <f t="shared" si="1"/>
        <v>0.20588235294117646</v>
      </c>
      <c r="Q19" s="9">
        <f t="shared" si="1"/>
        <v>0.22058823529411764</v>
      </c>
      <c r="R19" s="9">
        <f t="shared" si="1"/>
        <v>0.23529411764705882</v>
      </c>
      <c r="S19" s="9">
        <f t="shared" si="1"/>
        <v>0.25</v>
      </c>
      <c r="T19" s="9">
        <f t="shared" si="1"/>
        <v>0.26470588235294118</v>
      </c>
      <c r="U19" s="9">
        <f t="shared" si="1"/>
        <v>0.27941176470588236</v>
      </c>
      <c r="V19" s="9">
        <f t="shared" si="1"/>
        <v>0.29411764705882354</v>
      </c>
    </row>
    <row r="20" spans="2:22" ht="6.75" customHeight="1">
      <c r="B20" s="11"/>
    </row>
    <row r="21" spans="2:22" ht="30.75" customHeight="1">
      <c r="B21" s="28" t="s">
        <v>10</v>
      </c>
      <c r="C21" s="29">
        <f>IF(V18&gt;=$G$16,"",IF(V18="","",V18+1))</f>
        <v>21</v>
      </c>
      <c r="D21" s="12">
        <f t="shared" ref="D21:Q21" si="2">IF(C21&gt;=$G$16,"",IF(C21="","",C21+1))</f>
        <v>22</v>
      </c>
      <c r="E21" s="12">
        <f t="shared" si="2"/>
        <v>23</v>
      </c>
      <c r="F21" s="12">
        <f t="shared" si="2"/>
        <v>24</v>
      </c>
      <c r="G21" s="29">
        <f t="shared" si="2"/>
        <v>25</v>
      </c>
      <c r="H21" s="29">
        <f t="shared" si="2"/>
        <v>26</v>
      </c>
      <c r="I21" s="29">
        <f t="shared" si="2"/>
        <v>27</v>
      </c>
      <c r="J21" s="12">
        <f t="shared" si="2"/>
        <v>28</v>
      </c>
      <c r="K21" s="12">
        <f t="shared" si="2"/>
        <v>29</v>
      </c>
      <c r="L21" s="12">
        <f t="shared" si="2"/>
        <v>30</v>
      </c>
      <c r="M21" s="29">
        <f t="shared" si="2"/>
        <v>31</v>
      </c>
      <c r="N21" s="29">
        <f t="shared" si="2"/>
        <v>32</v>
      </c>
      <c r="O21" s="29">
        <f t="shared" si="2"/>
        <v>33</v>
      </c>
      <c r="P21" s="12">
        <f t="shared" si="2"/>
        <v>34</v>
      </c>
      <c r="Q21" s="12">
        <f t="shared" si="2"/>
        <v>35</v>
      </c>
      <c r="R21" s="12">
        <f>IF(Q21&gt;$G$16,"",IF(Q21="","",Q21+1))</f>
        <v>36</v>
      </c>
      <c r="S21" s="12">
        <f>IF(R21&gt;$G$16,"",IF(R21="","",R21+1))</f>
        <v>37</v>
      </c>
      <c r="T21" s="12">
        <f>IF(S21&gt;$G$16,"",IF(S21="","",S21+1))</f>
        <v>38</v>
      </c>
      <c r="U21" s="12">
        <f>IF(T21&gt;$G$16,"",IF(T21="","",T21+1))</f>
        <v>39</v>
      </c>
      <c r="V21" s="12">
        <f>IF(U21&gt;$G$16,"",IF(U21="","",U21+1))</f>
        <v>40</v>
      </c>
    </row>
    <row r="22" spans="2:22" ht="24.75" customHeight="1">
      <c r="B22" s="10" t="s">
        <v>1</v>
      </c>
      <c r="C22" s="9">
        <f t="shared" ref="C22:V22" si="3">IF(C21="","",C21/$G$16)</f>
        <v>0.30882352941176472</v>
      </c>
      <c r="D22" s="9">
        <f t="shared" si="3"/>
        <v>0.3235294117647059</v>
      </c>
      <c r="E22" s="9">
        <f t="shared" si="3"/>
        <v>0.33823529411764708</v>
      </c>
      <c r="F22" s="9">
        <f t="shared" si="3"/>
        <v>0.35294117647058826</v>
      </c>
      <c r="G22" s="9">
        <f t="shared" si="3"/>
        <v>0.36764705882352944</v>
      </c>
      <c r="H22" s="9">
        <f t="shared" si="3"/>
        <v>0.38235294117647056</v>
      </c>
      <c r="I22" s="9">
        <f t="shared" si="3"/>
        <v>0.39705882352941174</v>
      </c>
      <c r="J22" s="9">
        <f t="shared" si="3"/>
        <v>0.41176470588235292</v>
      </c>
      <c r="K22" s="9">
        <f t="shared" si="3"/>
        <v>0.4264705882352941</v>
      </c>
      <c r="L22" s="9">
        <f t="shared" si="3"/>
        <v>0.44117647058823528</v>
      </c>
      <c r="M22" s="9">
        <f t="shared" si="3"/>
        <v>0.45588235294117646</v>
      </c>
      <c r="N22" s="9">
        <f t="shared" si="3"/>
        <v>0.47058823529411764</v>
      </c>
      <c r="O22" s="9">
        <f t="shared" si="3"/>
        <v>0.48529411764705882</v>
      </c>
      <c r="P22" s="9">
        <f t="shared" si="3"/>
        <v>0.5</v>
      </c>
      <c r="Q22" s="9">
        <f t="shared" si="3"/>
        <v>0.51470588235294112</v>
      </c>
      <c r="R22" s="9">
        <f t="shared" si="3"/>
        <v>0.52941176470588236</v>
      </c>
      <c r="S22" s="9">
        <f t="shared" si="3"/>
        <v>0.54411764705882348</v>
      </c>
      <c r="T22" s="9">
        <f t="shared" si="3"/>
        <v>0.55882352941176472</v>
      </c>
      <c r="U22" s="9">
        <f t="shared" si="3"/>
        <v>0.57352941176470584</v>
      </c>
      <c r="V22" s="9">
        <f t="shared" si="3"/>
        <v>0.58823529411764708</v>
      </c>
    </row>
    <row r="23" spans="2:22" ht="6" customHeight="1">
      <c r="B23" s="11"/>
      <c r="C23" s="1"/>
    </row>
    <row r="24" spans="2:22" ht="30.75" customHeight="1">
      <c r="B24" s="28" t="s">
        <v>10</v>
      </c>
      <c r="C24" s="12">
        <f>IF(V21&gt;=$G$16,"",IF(V21="","",V21+1))</f>
        <v>41</v>
      </c>
      <c r="D24" s="12">
        <f t="shared" ref="D24:V24" si="4">IF(C24&gt;=$G$16,"",IF(C24="","",C24+1))</f>
        <v>42</v>
      </c>
      <c r="E24" s="12">
        <f t="shared" si="4"/>
        <v>43</v>
      </c>
      <c r="F24" s="12">
        <f t="shared" si="4"/>
        <v>44</v>
      </c>
      <c r="G24" s="12">
        <f t="shared" si="4"/>
        <v>45</v>
      </c>
      <c r="H24" s="12">
        <f t="shared" si="4"/>
        <v>46</v>
      </c>
      <c r="I24" s="12">
        <f t="shared" si="4"/>
        <v>47</v>
      </c>
      <c r="J24" s="12">
        <f t="shared" si="4"/>
        <v>48</v>
      </c>
      <c r="K24" s="12">
        <f t="shared" si="4"/>
        <v>49</v>
      </c>
      <c r="L24" s="12">
        <f t="shared" si="4"/>
        <v>50</v>
      </c>
      <c r="M24" s="12">
        <f t="shared" si="4"/>
        <v>51</v>
      </c>
      <c r="N24" s="12">
        <f t="shared" si="4"/>
        <v>52</v>
      </c>
      <c r="O24" s="12">
        <f t="shared" si="4"/>
        <v>53</v>
      </c>
      <c r="P24" s="12">
        <f t="shared" si="4"/>
        <v>54</v>
      </c>
      <c r="Q24" s="12">
        <f t="shared" si="4"/>
        <v>55</v>
      </c>
      <c r="R24" s="12">
        <f t="shared" si="4"/>
        <v>56</v>
      </c>
      <c r="S24" s="12">
        <f t="shared" si="4"/>
        <v>57</v>
      </c>
      <c r="T24" s="12">
        <f t="shared" si="4"/>
        <v>58</v>
      </c>
      <c r="U24" s="12">
        <f t="shared" si="4"/>
        <v>59</v>
      </c>
      <c r="V24" s="12">
        <f t="shared" si="4"/>
        <v>60</v>
      </c>
    </row>
    <row r="25" spans="2:22" ht="24.75" customHeight="1">
      <c r="B25" s="10" t="s">
        <v>1</v>
      </c>
      <c r="C25" s="9">
        <f t="shared" ref="C25:V25" si="5">IF(C24="","",C24/$G$16)</f>
        <v>0.6029411764705882</v>
      </c>
      <c r="D25" s="9">
        <f t="shared" si="5"/>
        <v>0.61764705882352944</v>
      </c>
      <c r="E25" s="9">
        <f t="shared" si="5"/>
        <v>0.63235294117647056</v>
      </c>
      <c r="F25" s="9">
        <f t="shared" si="5"/>
        <v>0.6470588235294118</v>
      </c>
      <c r="G25" s="9">
        <f t="shared" si="5"/>
        <v>0.66176470588235292</v>
      </c>
      <c r="H25" s="9">
        <f t="shared" si="5"/>
        <v>0.67647058823529416</v>
      </c>
      <c r="I25" s="9">
        <f t="shared" si="5"/>
        <v>0.69117647058823528</v>
      </c>
      <c r="J25" s="9">
        <f t="shared" si="5"/>
        <v>0.70588235294117652</v>
      </c>
      <c r="K25" s="9">
        <f t="shared" si="5"/>
        <v>0.72058823529411764</v>
      </c>
      <c r="L25" s="9">
        <f t="shared" si="5"/>
        <v>0.73529411764705888</v>
      </c>
      <c r="M25" s="9">
        <f t="shared" si="5"/>
        <v>0.75</v>
      </c>
      <c r="N25" s="9">
        <f t="shared" si="5"/>
        <v>0.76470588235294112</v>
      </c>
      <c r="O25" s="9">
        <f t="shared" si="5"/>
        <v>0.77941176470588236</v>
      </c>
      <c r="P25" s="9">
        <f t="shared" si="5"/>
        <v>0.79411764705882348</v>
      </c>
      <c r="Q25" s="9">
        <f t="shared" si="5"/>
        <v>0.80882352941176472</v>
      </c>
      <c r="R25" s="9">
        <f t="shared" si="5"/>
        <v>0.82352941176470584</v>
      </c>
      <c r="S25" s="9">
        <f t="shared" si="5"/>
        <v>0.83823529411764708</v>
      </c>
      <c r="T25" s="9">
        <f t="shared" si="5"/>
        <v>0.8529411764705882</v>
      </c>
      <c r="U25" s="9">
        <f t="shared" si="5"/>
        <v>0.86764705882352944</v>
      </c>
      <c r="V25" s="9">
        <f t="shared" si="5"/>
        <v>0.88235294117647056</v>
      </c>
    </row>
    <row r="26" spans="2:22" ht="6" customHeight="1">
      <c r="C26" s="1"/>
    </row>
    <row r="27" spans="2:22" ht="30.75" customHeight="1">
      <c r="B27" s="28" t="s">
        <v>10</v>
      </c>
      <c r="C27" s="12">
        <f>IF(V24&gt;=$G$16,"",IF(V24="","",V24+1))</f>
        <v>61</v>
      </c>
      <c r="D27" s="12">
        <f t="shared" ref="D27:V27" si="6">IF(C27&gt;=$G$16,"",IF(C27="","",C27+1))</f>
        <v>62</v>
      </c>
      <c r="E27" s="12">
        <f t="shared" si="6"/>
        <v>63</v>
      </c>
      <c r="F27" s="12">
        <f t="shared" si="6"/>
        <v>64</v>
      </c>
      <c r="G27" s="12">
        <f t="shared" si="6"/>
        <v>65</v>
      </c>
      <c r="H27" s="12">
        <f t="shared" si="6"/>
        <v>66</v>
      </c>
      <c r="I27" s="12">
        <f t="shared" si="6"/>
        <v>67</v>
      </c>
      <c r="J27" s="12">
        <f t="shared" si="6"/>
        <v>68</v>
      </c>
      <c r="K27" s="12" t="str">
        <f t="shared" si="6"/>
        <v/>
      </c>
      <c r="L27" s="12" t="str">
        <f t="shared" si="6"/>
        <v/>
      </c>
      <c r="M27" s="12" t="str">
        <f t="shared" si="6"/>
        <v/>
      </c>
      <c r="N27" s="12" t="str">
        <f t="shared" si="6"/>
        <v/>
      </c>
      <c r="O27" s="12" t="str">
        <f t="shared" si="6"/>
        <v/>
      </c>
      <c r="P27" s="12" t="str">
        <f t="shared" si="6"/>
        <v/>
      </c>
      <c r="Q27" s="12" t="str">
        <f t="shared" si="6"/>
        <v/>
      </c>
      <c r="R27" s="12" t="str">
        <f t="shared" si="6"/>
        <v/>
      </c>
      <c r="S27" s="12" t="str">
        <f t="shared" si="6"/>
        <v/>
      </c>
      <c r="T27" s="12" t="str">
        <f t="shared" si="6"/>
        <v/>
      </c>
      <c r="U27" s="12" t="str">
        <f t="shared" si="6"/>
        <v/>
      </c>
      <c r="V27" s="12" t="str">
        <f t="shared" si="6"/>
        <v/>
      </c>
    </row>
    <row r="28" spans="2:22" ht="24.75" customHeight="1">
      <c r="B28" s="10" t="s">
        <v>1</v>
      </c>
      <c r="C28" s="9">
        <f t="shared" ref="C28:V28" si="7">IF(C27="","",C27/$G$16)</f>
        <v>0.8970588235294118</v>
      </c>
      <c r="D28" s="9">
        <f t="shared" si="7"/>
        <v>0.91176470588235292</v>
      </c>
      <c r="E28" s="9">
        <f t="shared" si="7"/>
        <v>0.92647058823529416</v>
      </c>
      <c r="F28" s="9">
        <f t="shared" si="7"/>
        <v>0.94117647058823528</v>
      </c>
      <c r="G28" s="9">
        <f t="shared" si="7"/>
        <v>0.95588235294117652</v>
      </c>
      <c r="H28" s="9">
        <f t="shared" si="7"/>
        <v>0.97058823529411764</v>
      </c>
      <c r="I28" s="9">
        <f t="shared" si="7"/>
        <v>0.98529411764705888</v>
      </c>
      <c r="J28" s="9">
        <f t="shared" si="7"/>
        <v>1</v>
      </c>
      <c r="K28" s="9" t="str">
        <f t="shared" si="7"/>
        <v/>
      </c>
      <c r="L28" s="9" t="str">
        <f t="shared" si="7"/>
        <v/>
      </c>
      <c r="M28" s="9" t="str">
        <f t="shared" si="7"/>
        <v/>
      </c>
      <c r="N28" s="9" t="str">
        <f t="shared" si="7"/>
        <v/>
      </c>
      <c r="O28" s="9" t="str">
        <f t="shared" si="7"/>
        <v/>
      </c>
      <c r="P28" s="9" t="str">
        <f t="shared" si="7"/>
        <v/>
      </c>
      <c r="Q28" s="9" t="str">
        <f t="shared" si="7"/>
        <v/>
      </c>
      <c r="R28" s="9" t="str">
        <f t="shared" si="7"/>
        <v/>
      </c>
      <c r="S28" s="9" t="str">
        <f t="shared" si="7"/>
        <v/>
      </c>
      <c r="T28" s="9" t="str">
        <f t="shared" si="7"/>
        <v/>
      </c>
      <c r="U28" s="9" t="str">
        <f t="shared" si="7"/>
        <v/>
      </c>
      <c r="V28" s="9" t="str">
        <f t="shared" si="7"/>
        <v/>
      </c>
    </row>
    <row r="29" spans="2:22" ht="8.25" customHeight="1">
      <c r="C29" s="1"/>
    </row>
    <row r="30" spans="2:22" ht="30.75" customHeight="1">
      <c r="B30" s="28" t="s">
        <v>10</v>
      </c>
      <c r="C30" s="12" t="str">
        <f>IF(V27&gt;=$G$16,"",IF(V27="","",V27+1))</f>
        <v/>
      </c>
      <c r="D30" s="12" t="str">
        <f t="shared" ref="D30:V30" si="8">IF(C30&gt;=$G$16,"",IF(C30="","",C30+1))</f>
        <v/>
      </c>
      <c r="E30" s="12" t="str">
        <f t="shared" si="8"/>
        <v/>
      </c>
      <c r="F30" s="12" t="str">
        <f t="shared" si="8"/>
        <v/>
      </c>
      <c r="G30" s="12" t="str">
        <f t="shared" si="8"/>
        <v/>
      </c>
      <c r="H30" s="12" t="str">
        <f t="shared" si="8"/>
        <v/>
      </c>
      <c r="I30" s="12" t="str">
        <f t="shared" si="8"/>
        <v/>
      </c>
      <c r="J30" s="12" t="str">
        <f t="shared" si="8"/>
        <v/>
      </c>
      <c r="K30" s="12" t="str">
        <f t="shared" si="8"/>
        <v/>
      </c>
      <c r="L30" s="12" t="str">
        <f t="shared" si="8"/>
        <v/>
      </c>
      <c r="M30" s="12" t="str">
        <f t="shared" si="8"/>
        <v/>
      </c>
      <c r="N30" s="12" t="str">
        <f t="shared" si="8"/>
        <v/>
      </c>
      <c r="O30" s="12" t="str">
        <f t="shared" si="8"/>
        <v/>
      </c>
      <c r="P30" s="12" t="str">
        <f t="shared" si="8"/>
        <v/>
      </c>
      <c r="Q30" s="12" t="str">
        <f t="shared" si="8"/>
        <v/>
      </c>
      <c r="R30" s="12" t="str">
        <f t="shared" si="8"/>
        <v/>
      </c>
      <c r="S30" s="12" t="str">
        <f t="shared" si="8"/>
        <v/>
      </c>
      <c r="T30" s="12" t="str">
        <f t="shared" si="8"/>
        <v/>
      </c>
      <c r="U30" s="12" t="str">
        <f t="shared" si="8"/>
        <v/>
      </c>
      <c r="V30" s="12" t="str">
        <f t="shared" si="8"/>
        <v/>
      </c>
    </row>
    <row r="31" spans="2:22" ht="24.75" customHeight="1">
      <c r="B31" s="10" t="s">
        <v>1</v>
      </c>
      <c r="C31" s="9" t="str">
        <f t="shared" ref="C31:V31" si="9">IF(C30="","",C30/$G$16)</f>
        <v/>
      </c>
      <c r="D31" s="9" t="str">
        <f t="shared" si="9"/>
        <v/>
      </c>
      <c r="E31" s="9" t="str">
        <f t="shared" si="9"/>
        <v/>
      </c>
      <c r="F31" s="9" t="str">
        <f t="shared" si="9"/>
        <v/>
      </c>
      <c r="G31" s="9" t="str">
        <f t="shared" si="9"/>
        <v/>
      </c>
      <c r="H31" s="9" t="str">
        <f t="shared" si="9"/>
        <v/>
      </c>
      <c r="I31" s="9" t="str">
        <f t="shared" si="9"/>
        <v/>
      </c>
      <c r="J31" s="9" t="str">
        <f t="shared" si="9"/>
        <v/>
      </c>
      <c r="K31" s="9" t="str">
        <f t="shared" si="9"/>
        <v/>
      </c>
      <c r="L31" s="9" t="str">
        <f t="shared" si="9"/>
        <v/>
      </c>
      <c r="M31" s="9" t="str">
        <f t="shared" si="9"/>
        <v/>
      </c>
      <c r="N31" s="9" t="str">
        <f t="shared" si="9"/>
        <v/>
      </c>
      <c r="O31" s="9" t="str">
        <f t="shared" si="9"/>
        <v/>
      </c>
      <c r="P31" s="9" t="str">
        <f t="shared" si="9"/>
        <v/>
      </c>
      <c r="Q31" s="9" t="str">
        <f t="shared" si="9"/>
        <v/>
      </c>
      <c r="R31" s="9" t="str">
        <f t="shared" si="9"/>
        <v/>
      </c>
      <c r="S31" s="9" t="str">
        <f t="shared" si="9"/>
        <v/>
      </c>
      <c r="T31" s="9" t="str">
        <f t="shared" si="9"/>
        <v/>
      </c>
      <c r="U31" s="9" t="str">
        <f t="shared" si="9"/>
        <v/>
      </c>
      <c r="V31" s="9" t="str">
        <f t="shared" si="9"/>
        <v/>
      </c>
    </row>
    <row r="32" spans="2:22">
      <c r="C32" s="1"/>
    </row>
    <row r="33" spans="2:22" ht="30.75" customHeight="1">
      <c r="B33" s="28" t="s">
        <v>10</v>
      </c>
      <c r="C33" s="12" t="str">
        <f>IF(V30&gt;=$G$16,"",IF(V30="","",V30+1))</f>
        <v/>
      </c>
      <c r="D33" s="12" t="str">
        <f t="shared" ref="D33:V33" si="10">IF(C33&gt;=$G$16,"",IF(C33="","",C33+1))</f>
        <v/>
      </c>
      <c r="E33" s="12" t="str">
        <f t="shared" si="10"/>
        <v/>
      </c>
      <c r="F33" s="12" t="str">
        <f t="shared" si="10"/>
        <v/>
      </c>
      <c r="G33" s="12" t="str">
        <f t="shared" si="10"/>
        <v/>
      </c>
      <c r="H33" s="12" t="str">
        <f t="shared" si="10"/>
        <v/>
      </c>
      <c r="I33" s="12" t="str">
        <f t="shared" si="10"/>
        <v/>
      </c>
      <c r="J33" s="12" t="str">
        <f t="shared" si="10"/>
        <v/>
      </c>
      <c r="K33" s="12" t="str">
        <f t="shared" si="10"/>
        <v/>
      </c>
      <c r="L33" s="12" t="str">
        <f t="shared" si="10"/>
        <v/>
      </c>
      <c r="M33" s="12" t="str">
        <f t="shared" si="10"/>
        <v/>
      </c>
      <c r="N33" s="12" t="str">
        <f t="shared" si="10"/>
        <v/>
      </c>
      <c r="O33" s="12" t="str">
        <f t="shared" si="10"/>
        <v/>
      </c>
      <c r="P33" s="12" t="str">
        <f t="shared" si="10"/>
        <v/>
      </c>
      <c r="Q33" s="12" t="str">
        <f t="shared" si="10"/>
        <v/>
      </c>
      <c r="R33" s="12" t="str">
        <f t="shared" si="10"/>
        <v/>
      </c>
      <c r="S33" s="12" t="str">
        <f t="shared" si="10"/>
        <v/>
      </c>
      <c r="T33" s="12" t="str">
        <f t="shared" si="10"/>
        <v/>
      </c>
      <c r="U33" s="12" t="str">
        <f t="shared" si="10"/>
        <v/>
      </c>
      <c r="V33" s="12" t="str">
        <f t="shared" si="10"/>
        <v/>
      </c>
    </row>
    <row r="34" spans="2:22" ht="24.75" customHeight="1">
      <c r="B34" s="10" t="s">
        <v>1</v>
      </c>
      <c r="C34" s="9" t="str">
        <f t="shared" ref="C34:V34" si="11">IF(C33="","",C33/$G$16)</f>
        <v/>
      </c>
      <c r="D34" s="9" t="str">
        <f t="shared" si="11"/>
        <v/>
      </c>
      <c r="E34" s="9" t="str">
        <f t="shared" si="11"/>
        <v/>
      </c>
      <c r="F34" s="9" t="str">
        <f t="shared" si="11"/>
        <v/>
      </c>
      <c r="G34" s="9" t="str">
        <f t="shared" si="11"/>
        <v/>
      </c>
      <c r="H34" s="9" t="str">
        <f t="shared" si="11"/>
        <v/>
      </c>
      <c r="I34" s="9" t="str">
        <f t="shared" si="11"/>
        <v/>
      </c>
      <c r="J34" s="9" t="str">
        <f t="shared" si="11"/>
        <v/>
      </c>
      <c r="K34" s="9" t="str">
        <f t="shared" si="11"/>
        <v/>
      </c>
      <c r="L34" s="9" t="str">
        <f t="shared" si="11"/>
        <v/>
      </c>
      <c r="M34" s="9" t="str">
        <f t="shared" si="11"/>
        <v/>
      </c>
      <c r="N34" s="9" t="str">
        <f t="shared" si="11"/>
        <v/>
      </c>
      <c r="O34" s="9" t="str">
        <f t="shared" si="11"/>
        <v/>
      </c>
      <c r="P34" s="9" t="str">
        <f t="shared" si="11"/>
        <v/>
      </c>
      <c r="Q34" s="9" t="str">
        <f t="shared" si="11"/>
        <v/>
      </c>
      <c r="R34" s="9" t="str">
        <f t="shared" si="11"/>
        <v/>
      </c>
      <c r="S34" s="9" t="str">
        <f t="shared" si="11"/>
        <v/>
      </c>
      <c r="T34" s="9" t="str">
        <f t="shared" si="11"/>
        <v/>
      </c>
      <c r="U34" s="9" t="str">
        <f t="shared" si="11"/>
        <v/>
      </c>
      <c r="V34" s="9" t="str">
        <f t="shared" si="11"/>
        <v/>
      </c>
    </row>
    <row r="35" spans="2:22">
      <c r="C35" s="1"/>
    </row>
    <row r="36" spans="2:22">
      <c r="C36" s="1"/>
    </row>
    <row r="37" spans="2:22">
      <c r="C37" s="1"/>
    </row>
    <row r="38" spans="2:22">
      <c r="C38" s="1"/>
    </row>
    <row r="39" spans="2:22">
      <c r="C39" s="1"/>
    </row>
    <row r="40" spans="2:22">
      <c r="C40" s="1"/>
    </row>
    <row r="41" spans="2:22">
      <c r="C41" s="1"/>
    </row>
    <row r="42" spans="2:22">
      <c r="C42" s="1"/>
    </row>
    <row r="43" spans="2:22">
      <c r="C43" s="1"/>
    </row>
  </sheetData>
  <mergeCells count="14">
    <mergeCell ref="J4:K4"/>
    <mergeCell ref="B4:F4"/>
    <mergeCell ref="B10:F10"/>
    <mergeCell ref="C2:P2"/>
    <mergeCell ref="B6:F6"/>
    <mergeCell ref="B8:F8"/>
    <mergeCell ref="J6:K6"/>
    <mergeCell ref="G6:H6"/>
    <mergeCell ref="G8:H8"/>
    <mergeCell ref="G14:H14"/>
    <mergeCell ref="G16:H16"/>
    <mergeCell ref="G12:H12"/>
    <mergeCell ref="B12:F12"/>
    <mergeCell ref="J12:K12"/>
  </mergeCells>
  <dataValidations count="4">
    <dataValidation type="list" allowBlank="1" showInputMessage="1" showErrorMessage="1" sqref="G14:H14">
      <formula1>$L$14:$P$14</formula1>
    </dataValidation>
    <dataValidation type="list" allowBlank="1" showInputMessage="1" showErrorMessage="1" sqref="G12:H12">
      <formula1>$L$12:$O$12</formula1>
    </dataValidation>
    <dataValidation type="list" allowBlank="1" showInputMessage="1" showErrorMessage="1" sqref="G6:H6">
      <formula1>$L$6:$O$6</formula1>
    </dataValidation>
    <dataValidation type="list" allowBlank="1" showInputMessage="1" showErrorMessage="1" sqref="G8:H8">
      <formula1>$L$8:$P$8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P63"/>
  <sheetViews>
    <sheetView showGridLines="0" tabSelected="1" zoomScale="85" zoomScaleNormal="85" workbookViewId="0">
      <selection activeCell="U31" sqref="U31"/>
    </sheetView>
  </sheetViews>
  <sheetFormatPr baseColWidth="10" defaultRowHeight="15"/>
  <cols>
    <col min="2" max="2" width="23.7109375" style="30" customWidth="1"/>
    <col min="3" max="3" width="16.5703125" style="1" customWidth="1"/>
    <col min="4" max="15" width="13.42578125" customWidth="1"/>
    <col min="16" max="16" width="4.7109375" customWidth="1"/>
  </cols>
  <sheetData>
    <row r="2" spans="2:16" ht="33.75" customHeight="1">
      <c r="B2" s="66" t="s">
        <v>24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3" spans="2:16" ht="15.75" thickBot="1"/>
    <row r="4" spans="2:16" ht="34.5" customHeight="1" thickBot="1">
      <c r="G4" s="68" t="s">
        <v>22</v>
      </c>
      <c r="H4" s="69"/>
      <c r="I4" s="70"/>
      <c r="J4" s="72" t="s">
        <v>23</v>
      </c>
      <c r="K4" s="69"/>
      <c r="L4" s="70"/>
      <c r="M4" s="71"/>
      <c r="N4" s="71"/>
      <c r="O4" s="71"/>
    </row>
    <row r="5" spans="2:16">
      <c r="B5" s="32"/>
      <c r="C5" s="33"/>
      <c r="D5" s="62" t="s">
        <v>14</v>
      </c>
      <c r="E5" s="62"/>
      <c r="F5" s="62"/>
      <c r="G5" s="63" t="s">
        <v>18</v>
      </c>
      <c r="H5" s="63"/>
      <c r="I5" s="63"/>
      <c r="J5" s="63" t="s">
        <v>19</v>
      </c>
      <c r="K5" s="63"/>
      <c r="L5" s="64"/>
      <c r="M5" s="65" t="s">
        <v>20</v>
      </c>
      <c r="N5" s="65"/>
      <c r="O5" s="65"/>
      <c r="P5" s="44"/>
    </row>
    <row r="6" spans="2:16">
      <c r="B6" s="32"/>
      <c r="C6" s="33"/>
      <c r="D6" s="35" t="s">
        <v>15</v>
      </c>
      <c r="E6" s="35" t="s">
        <v>16</v>
      </c>
      <c r="F6" s="35" t="s">
        <v>17</v>
      </c>
      <c r="G6" s="35" t="s">
        <v>15</v>
      </c>
      <c r="H6" s="35" t="s">
        <v>16</v>
      </c>
      <c r="I6" s="35" t="s">
        <v>17</v>
      </c>
      <c r="J6" s="35" t="s">
        <v>15</v>
      </c>
      <c r="K6" s="35" t="s">
        <v>16</v>
      </c>
      <c r="L6" s="35" t="s">
        <v>17</v>
      </c>
      <c r="M6" s="45" t="s">
        <v>15</v>
      </c>
      <c r="N6" s="45" t="s">
        <v>16</v>
      </c>
      <c r="O6" s="45" t="s">
        <v>17</v>
      </c>
      <c r="P6" s="34"/>
    </row>
    <row r="7" spans="2:16" s="2" customFormat="1" ht="18.75">
      <c r="B7" s="32"/>
      <c r="C7" s="75" t="s">
        <v>25</v>
      </c>
      <c r="D7" s="74">
        <v>1</v>
      </c>
      <c r="E7" s="74">
        <v>1</v>
      </c>
      <c r="F7" s="74"/>
      <c r="G7" s="74">
        <v>1</v>
      </c>
      <c r="H7" s="74">
        <v>3</v>
      </c>
      <c r="I7" s="74"/>
      <c r="J7" s="74">
        <v>2</v>
      </c>
      <c r="K7" s="74">
        <v>1</v>
      </c>
      <c r="L7" s="74"/>
      <c r="M7" s="74">
        <v>1</v>
      </c>
      <c r="N7" s="74">
        <v>1</v>
      </c>
      <c r="O7" s="74"/>
      <c r="P7" s="73"/>
    </row>
    <row r="8" spans="2:16" s="2" customFormat="1" ht="30">
      <c r="B8" s="78" t="s">
        <v>27</v>
      </c>
      <c r="C8" s="76" t="s">
        <v>26</v>
      </c>
      <c r="D8" s="77">
        <v>16</v>
      </c>
      <c r="E8" s="77">
        <v>15</v>
      </c>
      <c r="F8" s="77">
        <f>D8+E8</f>
        <v>31</v>
      </c>
      <c r="G8" s="77">
        <v>17</v>
      </c>
      <c r="H8" s="77">
        <v>17</v>
      </c>
      <c r="I8" s="77">
        <f>G8+H8</f>
        <v>34</v>
      </c>
      <c r="J8" s="77">
        <v>17</v>
      </c>
      <c r="K8" s="77">
        <v>14</v>
      </c>
      <c r="L8" s="77">
        <f>J8+K8</f>
        <v>31</v>
      </c>
      <c r="M8" s="77">
        <v>11</v>
      </c>
      <c r="N8" s="77">
        <v>17</v>
      </c>
      <c r="O8" s="77">
        <f>M8+N8</f>
        <v>28</v>
      </c>
      <c r="P8" s="73"/>
    </row>
    <row r="9" spans="2:16">
      <c r="B9" s="36">
        <v>1</v>
      </c>
      <c r="C9" s="37">
        <v>44970</v>
      </c>
      <c r="D9" s="38">
        <f>$B9/D$8</f>
        <v>6.25E-2</v>
      </c>
      <c r="E9" s="34"/>
      <c r="F9" s="38">
        <f>($D$7*$B9)/($D$7*$D$8+$E$7*$E$8)</f>
        <v>3.2258064516129031E-2</v>
      </c>
      <c r="G9" s="38">
        <f>$B9/G$8</f>
        <v>5.8823529411764705E-2</v>
      </c>
      <c r="H9" s="34"/>
      <c r="I9" s="38">
        <f>($G$7*$B9)/($G$7*$G$8+$H$7*$H$8)</f>
        <v>1.4705882352941176E-2</v>
      </c>
      <c r="J9" s="38">
        <f>$B9/J$8</f>
        <v>5.8823529411764705E-2</v>
      </c>
      <c r="K9" s="34"/>
      <c r="L9" s="38">
        <f>($J$7*$B9)/($J$7*$J$8+$K$7*$K$8)</f>
        <v>4.1666666666666664E-2</v>
      </c>
      <c r="M9" s="39"/>
      <c r="N9" s="34"/>
      <c r="O9" s="39"/>
      <c r="P9" s="34"/>
    </row>
    <row r="10" spans="2:16">
      <c r="B10" s="36">
        <f>B9+1</f>
        <v>2</v>
      </c>
      <c r="C10" s="37">
        <f>C9+7</f>
        <v>44977</v>
      </c>
      <c r="D10" s="38">
        <f t="shared" ref="D10:D24" si="0">$B10/D$8</f>
        <v>0.125</v>
      </c>
      <c r="E10" s="34"/>
      <c r="F10" s="38">
        <f t="shared" ref="F10:F23" si="1">($D$7*$B10)/($D$7*$D$8+$E$7*$E$8)</f>
        <v>6.4516129032258063E-2</v>
      </c>
      <c r="G10" s="38">
        <f t="shared" ref="G10:H30" si="2">$B10/G$8</f>
        <v>0.11764705882352941</v>
      </c>
      <c r="H10" s="34"/>
      <c r="I10" s="38">
        <f t="shared" ref="I10:I25" si="3">($G$7*$B10)/($G$7*$G$8+$H$7*$H$8)</f>
        <v>2.9411764705882353E-2</v>
      </c>
      <c r="J10" s="38">
        <f t="shared" ref="J10:K30" si="4">$B10/J$8</f>
        <v>0.11764705882352941</v>
      </c>
      <c r="K10" s="34"/>
      <c r="L10" s="38">
        <f t="shared" ref="L10:L24" si="5">($J$7*$B10)/($J$7*$J$8+$K$7*$K$8)</f>
        <v>8.3333333333333329E-2</v>
      </c>
      <c r="M10" s="39"/>
      <c r="N10" s="34"/>
      <c r="O10" s="39"/>
      <c r="P10" s="34"/>
    </row>
    <row r="11" spans="2:16">
      <c r="B11" s="36">
        <f t="shared" ref="B11:B52" si="6">B10+1</f>
        <v>3</v>
      </c>
      <c r="C11" s="37">
        <f t="shared" ref="C11:C52" si="7">C10+7</f>
        <v>44984</v>
      </c>
      <c r="D11" s="38">
        <f t="shared" si="0"/>
        <v>0.1875</v>
      </c>
      <c r="E11" s="34"/>
      <c r="F11" s="38">
        <f t="shared" si="1"/>
        <v>9.6774193548387094E-2</v>
      </c>
      <c r="G11" s="38">
        <f t="shared" si="2"/>
        <v>0.17647058823529413</v>
      </c>
      <c r="H11" s="34"/>
      <c r="I11" s="38">
        <f t="shared" si="3"/>
        <v>4.4117647058823532E-2</v>
      </c>
      <c r="J11" s="38">
        <f t="shared" si="4"/>
        <v>0.17647058823529413</v>
      </c>
      <c r="K11" s="34"/>
      <c r="L11" s="38">
        <f t="shared" si="5"/>
        <v>0.125</v>
      </c>
      <c r="M11" s="39"/>
      <c r="N11" s="34"/>
      <c r="O11" s="39"/>
      <c r="P11" s="34"/>
    </row>
    <row r="12" spans="2:16">
      <c r="B12" s="36">
        <f t="shared" si="6"/>
        <v>4</v>
      </c>
      <c r="C12" s="37">
        <f t="shared" si="7"/>
        <v>44991</v>
      </c>
      <c r="D12" s="38">
        <f t="shared" si="0"/>
        <v>0.25</v>
      </c>
      <c r="E12" s="34"/>
      <c r="F12" s="38">
        <f t="shared" si="1"/>
        <v>0.12903225806451613</v>
      </c>
      <c r="G12" s="38">
        <f t="shared" si="2"/>
        <v>0.23529411764705882</v>
      </c>
      <c r="H12" s="34"/>
      <c r="I12" s="38">
        <f t="shared" si="3"/>
        <v>5.8823529411764705E-2</v>
      </c>
      <c r="J12" s="38">
        <f t="shared" si="4"/>
        <v>0.23529411764705882</v>
      </c>
      <c r="K12" s="34"/>
      <c r="L12" s="38">
        <f t="shared" si="5"/>
        <v>0.16666666666666666</v>
      </c>
      <c r="M12" s="39"/>
      <c r="N12" s="34"/>
      <c r="O12" s="39"/>
      <c r="P12" s="34"/>
    </row>
    <row r="13" spans="2:16">
      <c r="B13" s="36">
        <f t="shared" si="6"/>
        <v>5</v>
      </c>
      <c r="C13" s="37">
        <f t="shared" si="7"/>
        <v>44998</v>
      </c>
      <c r="D13" s="38">
        <f t="shared" si="0"/>
        <v>0.3125</v>
      </c>
      <c r="E13" s="34"/>
      <c r="F13" s="38">
        <f t="shared" si="1"/>
        <v>0.16129032258064516</v>
      </c>
      <c r="G13" s="38">
        <f t="shared" si="2"/>
        <v>0.29411764705882354</v>
      </c>
      <c r="H13" s="34"/>
      <c r="I13" s="38">
        <f t="shared" si="3"/>
        <v>7.3529411764705885E-2</v>
      </c>
      <c r="J13" s="38">
        <f t="shared" si="4"/>
        <v>0.29411764705882354</v>
      </c>
      <c r="K13" s="34"/>
      <c r="L13" s="38">
        <f t="shared" si="5"/>
        <v>0.20833333333333334</v>
      </c>
      <c r="M13" s="39"/>
      <c r="N13" s="34"/>
      <c r="O13" s="39"/>
      <c r="P13" s="34"/>
    </row>
    <row r="14" spans="2:16">
      <c r="B14" s="36">
        <f t="shared" si="6"/>
        <v>6</v>
      </c>
      <c r="C14" s="37">
        <f t="shared" si="7"/>
        <v>45005</v>
      </c>
      <c r="D14" s="38">
        <f t="shared" si="0"/>
        <v>0.375</v>
      </c>
      <c r="E14" s="34"/>
      <c r="F14" s="38">
        <f t="shared" si="1"/>
        <v>0.19354838709677419</v>
      </c>
      <c r="G14" s="38">
        <f t="shared" si="2"/>
        <v>0.35294117647058826</v>
      </c>
      <c r="H14" s="34"/>
      <c r="I14" s="38">
        <f t="shared" si="3"/>
        <v>8.8235294117647065E-2</v>
      </c>
      <c r="J14" s="38">
        <f t="shared" si="4"/>
        <v>0.35294117647058826</v>
      </c>
      <c r="K14" s="34"/>
      <c r="L14" s="38">
        <f t="shared" si="5"/>
        <v>0.25</v>
      </c>
      <c r="M14" s="39"/>
      <c r="N14" s="34"/>
      <c r="O14" s="39"/>
      <c r="P14" s="34"/>
    </row>
    <row r="15" spans="2:16">
      <c r="B15" s="36">
        <f t="shared" si="6"/>
        <v>7</v>
      </c>
      <c r="C15" s="37">
        <f t="shared" si="7"/>
        <v>45012</v>
      </c>
      <c r="D15" s="38">
        <f t="shared" si="0"/>
        <v>0.4375</v>
      </c>
      <c r="E15" s="34"/>
      <c r="F15" s="38">
        <f t="shared" si="1"/>
        <v>0.22580645161290322</v>
      </c>
      <c r="G15" s="38">
        <f t="shared" si="2"/>
        <v>0.41176470588235292</v>
      </c>
      <c r="H15" s="34"/>
      <c r="I15" s="38">
        <f t="shared" si="3"/>
        <v>0.10294117647058823</v>
      </c>
      <c r="J15" s="38">
        <f t="shared" si="4"/>
        <v>0.41176470588235292</v>
      </c>
      <c r="K15" s="34"/>
      <c r="L15" s="38">
        <f t="shared" si="5"/>
        <v>0.29166666666666669</v>
      </c>
      <c r="M15" s="38">
        <f>$P15/M$8</f>
        <v>9.0909090909090912E-2</v>
      </c>
      <c r="N15" s="34"/>
      <c r="O15" s="38">
        <f>($M$7*$P15)/($M$7*$M$8+$N$7*$N$8)</f>
        <v>3.5714285714285712E-2</v>
      </c>
      <c r="P15" s="40">
        <v>1</v>
      </c>
    </row>
    <row r="16" spans="2:16">
      <c r="B16" s="36">
        <f t="shared" si="6"/>
        <v>8</v>
      </c>
      <c r="C16" s="37">
        <f t="shared" si="7"/>
        <v>45019</v>
      </c>
      <c r="D16" s="38">
        <f t="shared" si="0"/>
        <v>0.5</v>
      </c>
      <c r="E16" s="34"/>
      <c r="F16" s="38">
        <f t="shared" si="1"/>
        <v>0.25806451612903225</v>
      </c>
      <c r="G16" s="38">
        <f t="shared" si="2"/>
        <v>0.47058823529411764</v>
      </c>
      <c r="H16" s="34"/>
      <c r="I16" s="38">
        <f t="shared" si="3"/>
        <v>0.11764705882352941</v>
      </c>
      <c r="J16" s="38">
        <f t="shared" si="4"/>
        <v>0.47058823529411764</v>
      </c>
      <c r="K16" s="34"/>
      <c r="L16" s="38">
        <f t="shared" si="5"/>
        <v>0.33333333333333331</v>
      </c>
      <c r="M16" s="38">
        <f t="shared" ref="M16:M25" si="8">$P16/M$8</f>
        <v>0.18181818181818182</v>
      </c>
      <c r="N16" s="34"/>
      <c r="O16" s="38">
        <f t="shared" ref="O16:O25" si="9">($M$7*$P16)/($M$7*$M$8+$N$7*$N$8)</f>
        <v>7.1428571428571425E-2</v>
      </c>
      <c r="P16" s="40">
        <f>P15+1</f>
        <v>2</v>
      </c>
    </row>
    <row r="17" spans="2:16">
      <c r="B17" s="36">
        <f t="shared" si="6"/>
        <v>9</v>
      </c>
      <c r="C17" s="37">
        <f t="shared" si="7"/>
        <v>45026</v>
      </c>
      <c r="D17" s="38">
        <f t="shared" si="0"/>
        <v>0.5625</v>
      </c>
      <c r="E17" s="34"/>
      <c r="F17" s="38">
        <f t="shared" si="1"/>
        <v>0.29032258064516131</v>
      </c>
      <c r="G17" s="38">
        <f t="shared" si="2"/>
        <v>0.52941176470588236</v>
      </c>
      <c r="H17" s="34"/>
      <c r="I17" s="38">
        <f t="shared" si="3"/>
        <v>0.13235294117647059</v>
      </c>
      <c r="J17" s="38">
        <f t="shared" si="4"/>
        <v>0.52941176470588236</v>
      </c>
      <c r="K17" s="34"/>
      <c r="L17" s="38">
        <f t="shared" si="5"/>
        <v>0.375</v>
      </c>
      <c r="M17" s="38">
        <f t="shared" si="8"/>
        <v>0.27272727272727271</v>
      </c>
      <c r="N17" s="34"/>
      <c r="O17" s="38">
        <f t="shared" si="9"/>
        <v>0.10714285714285714</v>
      </c>
      <c r="P17" s="40">
        <f t="shared" ref="P17:P25" si="10">P16+1</f>
        <v>3</v>
      </c>
    </row>
    <row r="18" spans="2:16">
      <c r="B18" s="36">
        <f t="shared" si="6"/>
        <v>10</v>
      </c>
      <c r="C18" s="37">
        <f t="shared" si="7"/>
        <v>45033</v>
      </c>
      <c r="D18" s="38">
        <f t="shared" si="0"/>
        <v>0.625</v>
      </c>
      <c r="E18" s="34"/>
      <c r="F18" s="38">
        <f t="shared" si="1"/>
        <v>0.32258064516129031</v>
      </c>
      <c r="G18" s="38">
        <f t="shared" si="2"/>
        <v>0.58823529411764708</v>
      </c>
      <c r="H18" s="34"/>
      <c r="I18" s="38">
        <f t="shared" si="3"/>
        <v>0.14705882352941177</v>
      </c>
      <c r="J18" s="38">
        <f t="shared" si="4"/>
        <v>0.58823529411764708</v>
      </c>
      <c r="K18" s="34"/>
      <c r="L18" s="38">
        <f t="shared" si="5"/>
        <v>0.41666666666666669</v>
      </c>
      <c r="M18" s="38">
        <f t="shared" si="8"/>
        <v>0.36363636363636365</v>
      </c>
      <c r="N18" s="34"/>
      <c r="O18" s="38">
        <f t="shared" si="9"/>
        <v>0.14285714285714285</v>
      </c>
      <c r="P18" s="40">
        <f t="shared" si="10"/>
        <v>4</v>
      </c>
    </row>
    <row r="19" spans="2:16">
      <c r="B19" s="36">
        <f t="shared" si="6"/>
        <v>11</v>
      </c>
      <c r="C19" s="37">
        <f t="shared" si="7"/>
        <v>45040</v>
      </c>
      <c r="D19" s="38">
        <f t="shared" si="0"/>
        <v>0.6875</v>
      </c>
      <c r="E19" s="34"/>
      <c r="F19" s="38">
        <f t="shared" si="1"/>
        <v>0.35483870967741937</v>
      </c>
      <c r="G19" s="38">
        <f t="shared" si="2"/>
        <v>0.6470588235294118</v>
      </c>
      <c r="H19" s="34"/>
      <c r="I19" s="38">
        <f t="shared" si="3"/>
        <v>0.16176470588235295</v>
      </c>
      <c r="J19" s="38">
        <f t="shared" si="4"/>
        <v>0.6470588235294118</v>
      </c>
      <c r="K19" s="34"/>
      <c r="L19" s="38">
        <f t="shared" si="5"/>
        <v>0.45833333333333331</v>
      </c>
      <c r="M19" s="38">
        <f t="shared" si="8"/>
        <v>0.45454545454545453</v>
      </c>
      <c r="N19" s="34"/>
      <c r="O19" s="38">
        <f t="shared" si="9"/>
        <v>0.17857142857142858</v>
      </c>
      <c r="P19" s="40">
        <f t="shared" si="10"/>
        <v>5</v>
      </c>
    </row>
    <row r="20" spans="2:16">
      <c r="B20" s="36">
        <f t="shared" si="6"/>
        <v>12</v>
      </c>
      <c r="C20" s="37">
        <f t="shared" si="7"/>
        <v>45047</v>
      </c>
      <c r="D20" s="38">
        <f t="shared" si="0"/>
        <v>0.75</v>
      </c>
      <c r="E20" s="34"/>
      <c r="F20" s="38">
        <f t="shared" si="1"/>
        <v>0.38709677419354838</v>
      </c>
      <c r="G20" s="38">
        <f t="shared" si="2"/>
        <v>0.70588235294117652</v>
      </c>
      <c r="H20" s="34"/>
      <c r="I20" s="38">
        <f t="shared" si="3"/>
        <v>0.17647058823529413</v>
      </c>
      <c r="J20" s="38">
        <f t="shared" si="4"/>
        <v>0.70588235294117652</v>
      </c>
      <c r="K20" s="34"/>
      <c r="L20" s="38">
        <f t="shared" si="5"/>
        <v>0.5</v>
      </c>
      <c r="M20" s="38">
        <f t="shared" si="8"/>
        <v>0.54545454545454541</v>
      </c>
      <c r="N20" s="34"/>
      <c r="O20" s="38">
        <f t="shared" si="9"/>
        <v>0.21428571428571427</v>
      </c>
      <c r="P20" s="40">
        <f t="shared" si="10"/>
        <v>6</v>
      </c>
    </row>
    <row r="21" spans="2:16">
      <c r="B21" s="36">
        <f t="shared" si="6"/>
        <v>13</v>
      </c>
      <c r="C21" s="37">
        <f t="shared" si="7"/>
        <v>45054</v>
      </c>
      <c r="D21" s="38">
        <f t="shared" si="0"/>
        <v>0.8125</v>
      </c>
      <c r="E21" s="34"/>
      <c r="F21" s="38">
        <f t="shared" si="1"/>
        <v>0.41935483870967744</v>
      </c>
      <c r="G21" s="38">
        <f t="shared" si="2"/>
        <v>0.76470588235294112</v>
      </c>
      <c r="H21" s="34"/>
      <c r="I21" s="38">
        <f t="shared" si="3"/>
        <v>0.19117647058823528</v>
      </c>
      <c r="J21" s="38">
        <f t="shared" si="4"/>
        <v>0.76470588235294112</v>
      </c>
      <c r="K21" s="34"/>
      <c r="L21" s="38">
        <f t="shared" si="5"/>
        <v>0.54166666666666663</v>
      </c>
      <c r="M21" s="38">
        <f t="shared" si="8"/>
        <v>0.63636363636363635</v>
      </c>
      <c r="N21" s="34"/>
      <c r="O21" s="38">
        <f t="shared" si="9"/>
        <v>0.25</v>
      </c>
      <c r="P21" s="40">
        <f t="shared" si="10"/>
        <v>7</v>
      </c>
    </row>
    <row r="22" spans="2:16">
      <c r="B22" s="36">
        <f t="shared" si="6"/>
        <v>14</v>
      </c>
      <c r="C22" s="37">
        <f t="shared" si="7"/>
        <v>45061</v>
      </c>
      <c r="D22" s="38">
        <f t="shared" si="0"/>
        <v>0.875</v>
      </c>
      <c r="E22" s="34"/>
      <c r="F22" s="38">
        <f t="shared" si="1"/>
        <v>0.45161290322580644</v>
      </c>
      <c r="G22" s="38">
        <f t="shared" si="2"/>
        <v>0.82352941176470584</v>
      </c>
      <c r="H22" s="34"/>
      <c r="I22" s="38">
        <f t="shared" si="3"/>
        <v>0.20588235294117646</v>
      </c>
      <c r="J22" s="38">
        <f t="shared" si="4"/>
        <v>0.82352941176470584</v>
      </c>
      <c r="K22" s="34"/>
      <c r="L22" s="38">
        <f t="shared" si="5"/>
        <v>0.58333333333333337</v>
      </c>
      <c r="M22" s="38">
        <f t="shared" si="8"/>
        <v>0.72727272727272729</v>
      </c>
      <c r="N22" s="34"/>
      <c r="O22" s="38">
        <f t="shared" si="9"/>
        <v>0.2857142857142857</v>
      </c>
      <c r="P22" s="40">
        <f t="shared" si="10"/>
        <v>8</v>
      </c>
    </row>
    <row r="23" spans="2:16">
      <c r="B23" s="36">
        <f t="shared" si="6"/>
        <v>15</v>
      </c>
      <c r="C23" s="37">
        <f t="shared" si="7"/>
        <v>45068</v>
      </c>
      <c r="D23" s="38">
        <f t="shared" si="0"/>
        <v>0.9375</v>
      </c>
      <c r="E23" s="34"/>
      <c r="F23" s="38">
        <f t="shared" si="1"/>
        <v>0.4838709677419355</v>
      </c>
      <c r="G23" s="38">
        <f t="shared" si="2"/>
        <v>0.88235294117647056</v>
      </c>
      <c r="H23" s="34"/>
      <c r="I23" s="38">
        <f t="shared" si="3"/>
        <v>0.22058823529411764</v>
      </c>
      <c r="J23" s="38">
        <f t="shared" si="4"/>
        <v>0.88235294117647056</v>
      </c>
      <c r="K23" s="34"/>
      <c r="L23" s="38">
        <f t="shared" si="5"/>
        <v>0.625</v>
      </c>
      <c r="M23" s="38">
        <f t="shared" si="8"/>
        <v>0.81818181818181823</v>
      </c>
      <c r="N23" s="34"/>
      <c r="O23" s="38">
        <f t="shared" si="9"/>
        <v>0.32142857142857145</v>
      </c>
      <c r="P23" s="40">
        <f t="shared" si="10"/>
        <v>9</v>
      </c>
    </row>
    <row r="24" spans="2:16">
      <c r="B24" s="36">
        <f t="shared" si="6"/>
        <v>16</v>
      </c>
      <c r="C24" s="37">
        <f t="shared" si="7"/>
        <v>45075</v>
      </c>
      <c r="D24" s="38">
        <f t="shared" si="0"/>
        <v>1</v>
      </c>
      <c r="E24" s="34"/>
      <c r="F24" s="38">
        <f>($D$7*$B24)/($D$7*$D$8+$E$7*$E$8)</f>
        <v>0.5161290322580645</v>
      </c>
      <c r="G24" s="38">
        <f t="shared" si="2"/>
        <v>0.94117647058823528</v>
      </c>
      <c r="H24" s="34"/>
      <c r="I24" s="38">
        <f t="shared" si="3"/>
        <v>0.23529411764705882</v>
      </c>
      <c r="J24" s="38">
        <f t="shared" si="4"/>
        <v>0.94117647058823528</v>
      </c>
      <c r="K24" s="34"/>
      <c r="L24" s="38">
        <f t="shared" si="5"/>
        <v>0.66666666666666663</v>
      </c>
      <c r="M24" s="38">
        <f t="shared" si="8"/>
        <v>0.90909090909090906</v>
      </c>
      <c r="N24" s="34"/>
      <c r="O24" s="38">
        <f t="shared" si="9"/>
        <v>0.35714285714285715</v>
      </c>
      <c r="P24" s="40">
        <f t="shared" si="10"/>
        <v>10</v>
      </c>
    </row>
    <row r="25" spans="2:16">
      <c r="B25" s="36">
        <f t="shared" si="6"/>
        <v>17</v>
      </c>
      <c r="C25" s="37">
        <f t="shared" si="7"/>
        <v>45082</v>
      </c>
      <c r="D25" s="41" t="s">
        <v>21</v>
      </c>
      <c r="E25" s="34"/>
      <c r="F25" s="41" t="s">
        <v>21</v>
      </c>
      <c r="G25" s="38">
        <f t="shared" si="2"/>
        <v>1</v>
      </c>
      <c r="H25" s="34"/>
      <c r="I25" s="38">
        <f t="shared" si="3"/>
        <v>0.25</v>
      </c>
      <c r="J25" s="38">
        <f t="shared" si="4"/>
        <v>1</v>
      </c>
      <c r="K25" s="34"/>
      <c r="L25" s="38">
        <f>($J$7*$B25)/($J$7*$J$8+$K$7*$K$8)</f>
        <v>0.70833333333333337</v>
      </c>
      <c r="M25" s="38">
        <f t="shared" si="8"/>
        <v>1</v>
      </c>
      <c r="N25" s="34"/>
      <c r="O25" s="38">
        <f t="shared" si="9"/>
        <v>0.39285714285714285</v>
      </c>
      <c r="P25" s="40">
        <f t="shared" si="10"/>
        <v>11</v>
      </c>
    </row>
    <row r="26" spans="2:16">
      <c r="B26" s="36">
        <f t="shared" si="6"/>
        <v>18</v>
      </c>
      <c r="C26" s="37">
        <f t="shared" si="7"/>
        <v>45089</v>
      </c>
      <c r="D26" s="41" t="s">
        <v>21</v>
      </c>
      <c r="E26" s="34"/>
      <c r="F26" s="41" t="s">
        <v>21</v>
      </c>
      <c r="G26" s="41" t="s">
        <v>21</v>
      </c>
      <c r="H26" s="34"/>
      <c r="I26" s="41" t="s">
        <v>21</v>
      </c>
      <c r="J26" s="41" t="s">
        <v>21</v>
      </c>
      <c r="K26" s="34"/>
      <c r="L26" s="41" t="s">
        <v>21</v>
      </c>
      <c r="M26" s="41" t="s">
        <v>21</v>
      </c>
      <c r="N26" s="34"/>
      <c r="O26" s="41" t="s">
        <v>21</v>
      </c>
      <c r="P26" s="34"/>
    </row>
    <row r="27" spans="2:16">
      <c r="B27" s="36">
        <f t="shared" si="6"/>
        <v>19</v>
      </c>
      <c r="C27" s="37">
        <f t="shared" si="7"/>
        <v>45096</v>
      </c>
      <c r="D27" s="42"/>
      <c r="E27" s="43"/>
      <c r="F27" s="43"/>
      <c r="G27" s="42"/>
      <c r="H27" s="43"/>
      <c r="I27" s="43"/>
      <c r="J27" s="42"/>
      <c r="K27" s="43"/>
      <c r="L27" s="43"/>
      <c r="M27" s="43"/>
      <c r="N27" s="43"/>
      <c r="O27" s="43"/>
      <c r="P27" s="43"/>
    </row>
    <row r="28" spans="2:16">
      <c r="B28" s="36">
        <f t="shared" si="6"/>
        <v>20</v>
      </c>
      <c r="C28" s="37">
        <f t="shared" si="7"/>
        <v>45103</v>
      </c>
      <c r="D28" s="42"/>
      <c r="E28" s="43"/>
      <c r="F28" s="43"/>
      <c r="G28" s="42"/>
      <c r="H28" s="43"/>
      <c r="I28" s="43"/>
      <c r="J28" s="42"/>
      <c r="K28" s="43"/>
      <c r="L28" s="43"/>
      <c r="M28" s="43"/>
      <c r="N28" s="43"/>
      <c r="O28" s="43"/>
      <c r="P28" s="43"/>
    </row>
    <row r="29" spans="2:16">
      <c r="B29" s="36">
        <v>1</v>
      </c>
      <c r="C29" s="37">
        <v>45110</v>
      </c>
      <c r="D29" s="34"/>
      <c r="E29" s="38">
        <f>$B29/E$8</f>
        <v>6.6666666666666666E-2</v>
      </c>
      <c r="F29" s="38">
        <f>($E$7*$B29)/($D$7*$D$8+$E$7*$E$8)+$F$24</f>
        <v>0.54838709677419351</v>
      </c>
      <c r="G29" s="34"/>
      <c r="H29" s="38">
        <f t="shared" si="2"/>
        <v>5.8823529411764705E-2</v>
      </c>
      <c r="I29" s="38">
        <f>($H$7*$B29)/($G$7*$G$8+$H$7*$H$8)+$I$25</f>
        <v>0.29411764705882354</v>
      </c>
      <c r="J29" s="34"/>
      <c r="K29" s="38">
        <f t="shared" si="4"/>
        <v>7.1428571428571425E-2</v>
      </c>
      <c r="L29" s="38">
        <f>($K$7*$B29)/($J$7*$J$8+$K$7*$K$8)+$L$25</f>
        <v>0.72916666666666674</v>
      </c>
      <c r="M29" s="34"/>
      <c r="N29" s="38">
        <f t="shared" ref="N29:N47" si="11">$P29/N$8</f>
        <v>5.8823529411764705E-2</v>
      </c>
      <c r="O29" s="38">
        <f>($N$7*$P29)/($M$7*$M$8+$N$7*$N$8)+$O$25</f>
        <v>0.42857142857142855</v>
      </c>
      <c r="P29" s="40">
        <v>1</v>
      </c>
    </row>
    <row r="30" spans="2:16">
      <c r="B30" s="36">
        <f t="shared" si="6"/>
        <v>2</v>
      </c>
      <c r="C30" s="37">
        <f t="shared" si="7"/>
        <v>45117</v>
      </c>
      <c r="D30" s="34"/>
      <c r="E30" s="38">
        <f t="shared" ref="E30:E45" si="12">$B30/E$8</f>
        <v>0.13333333333333333</v>
      </c>
      <c r="F30" s="38">
        <f t="shared" ref="F30:F33" si="13">($E$7*$B30)/($D$7*$D$8+$E$7*$E$8)+$F$24</f>
        <v>0.58064516129032251</v>
      </c>
      <c r="G30" s="34"/>
      <c r="H30" s="38">
        <f t="shared" si="2"/>
        <v>0.11764705882352941</v>
      </c>
      <c r="I30" s="38">
        <f t="shared" ref="I30:I47" si="14">($H$7*$B30)/($G$7*$G$8+$H$7*$H$8)+$I$25</f>
        <v>0.33823529411764708</v>
      </c>
      <c r="J30" s="34"/>
      <c r="K30" s="38">
        <f t="shared" si="4"/>
        <v>0.14285714285714285</v>
      </c>
      <c r="L30" s="38">
        <f t="shared" ref="L30:L33" si="15">($K$7*$B30)/($J$7*$J$8+$K$7*$K$8)+$L$25</f>
        <v>0.75</v>
      </c>
      <c r="M30" s="34"/>
      <c r="N30" s="38">
        <f t="shared" si="11"/>
        <v>0.11764705882352941</v>
      </c>
      <c r="O30" s="38">
        <f t="shared" ref="O30:O33" si="16">($N$7*$P30)/($M$7*$M$8+$N$7*$N$8)+$O$25</f>
        <v>0.4642857142857143</v>
      </c>
      <c r="P30" s="40">
        <f>P29+1</f>
        <v>2</v>
      </c>
    </row>
    <row r="31" spans="2:16">
      <c r="B31" s="36">
        <f t="shared" si="6"/>
        <v>3</v>
      </c>
      <c r="C31" s="37">
        <f t="shared" si="7"/>
        <v>45124</v>
      </c>
      <c r="D31" s="34"/>
      <c r="E31" s="38">
        <f t="shared" si="12"/>
        <v>0.2</v>
      </c>
      <c r="F31" s="38">
        <f t="shared" si="13"/>
        <v>0.61290322580645162</v>
      </c>
      <c r="G31" s="34"/>
      <c r="H31" s="38">
        <f t="shared" ref="H31:H47" si="17">$B31/H$8</f>
        <v>0.17647058823529413</v>
      </c>
      <c r="I31" s="38">
        <f t="shared" si="14"/>
        <v>0.38235294117647056</v>
      </c>
      <c r="J31" s="34"/>
      <c r="K31" s="38">
        <f t="shared" ref="K31:K44" si="18">$B31/K$8</f>
        <v>0.21428571428571427</v>
      </c>
      <c r="L31" s="38">
        <f t="shared" si="15"/>
        <v>0.77083333333333337</v>
      </c>
      <c r="M31" s="34"/>
      <c r="N31" s="38">
        <f t="shared" si="11"/>
        <v>0.17647058823529413</v>
      </c>
      <c r="O31" s="38">
        <f t="shared" si="16"/>
        <v>0.5</v>
      </c>
      <c r="P31" s="40">
        <f t="shared" ref="P31:P47" si="19">P30+1</f>
        <v>3</v>
      </c>
    </row>
    <row r="32" spans="2:16">
      <c r="B32" s="36">
        <f t="shared" si="6"/>
        <v>4</v>
      </c>
      <c r="C32" s="37">
        <f t="shared" si="7"/>
        <v>45131</v>
      </c>
      <c r="D32" s="34"/>
      <c r="E32" s="38">
        <f t="shared" si="12"/>
        <v>0.26666666666666666</v>
      </c>
      <c r="F32" s="38">
        <f t="shared" si="13"/>
        <v>0.64516129032258063</v>
      </c>
      <c r="G32" s="34"/>
      <c r="H32" s="38">
        <f t="shared" si="17"/>
        <v>0.23529411764705882</v>
      </c>
      <c r="I32" s="38">
        <f t="shared" si="14"/>
        <v>0.42647058823529416</v>
      </c>
      <c r="J32" s="34"/>
      <c r="K32" s="38">
        <f t="shared" si="18"/>
        <v>0.2857142857142857</v>
      </c>
      <c r="L32" s="38">
        <f t="shared" si="15"/>
        <v>0.79166666666666674</v>
      </c>
      <c r="M32" s="34"/>
      <c r="N32" s="38">
        <f t="shared" si="11"/>
        <v>0.23529411764705882</v>
      </c>
      <c r="O32" s="38">
        <f t="shared" si="16"/>
        <v>0.5357142857142857</v>
      </c>
      <c r="P32" s="40">
        <f t="shared" si="19"/>
        <v>4</v>
      </c>
    </row>
    <row r="33" spans="2:16">
      <c r="B33" s="36">
        <f t="shared" si="6"/>
        <v>5</v>
      </c>
      <c r="C33" s="37">
        <f t="shared" si="7"/>
        <v>45138</v>
      </c>
      <c r="D33" s="34"/>
      <c r="E33" s="38">
        <f t="shared" si="12"/>
        <v>0.33333333333333331</v>
      </c>
      <c r="F33" s="38">
        <f t="shared" si="13"/>
        <v>0.67741935483870963</v>
      </c>
      <c r="G33" s="34"/>
      <c r="H33" s="38">
        <f t="shared" si="17"/>
        <v>0.29411764705882354</v>
      </c>
      <c r="I33" s="38">
        <f t="shared" si="14"/>
        <v>0.47058823529411764</v>
      </c>
      <c r="J33" s="34"/>
      <c r="K33" s="38">
        <f t="shared" si="18"/>
        <v>0.35714285714285715</v>
      </c>
      <c r="L33" s="38">
        <f t="shared" si="15"/>
        <v>0.8125</v>
      </c>
      <c r="M33" s="34"/>
      <c r="N33" s="38">
        <f t="shared" si="11"/>
        <v>0.29411764705882354</v>
      </c>
      <c r="O33" s="38">
        <f t="shared" si="16"/>
        <v>0.5714285714285714</v>
      </c>
      <c r="P33" s="40">
        <f t="shared" si="19"/>
        <v>5</v>
      </c>
    </row>
    <row r="34" spans="2:16">
      <c r="B34" s="36"/>
      <c r="C34" s="37">
        <f t="shared" si="7"/>
        <v>45145</v>
      </c>
      <c r="D34" s="34"/>
      <c r="E34" s="42"/>
      <c r="F34" s="43"/>
      <c r="G34" s="43"/>
      <c r="H34" s="42"/>
      <c r="I34" s="43"/>
      <c r="J34" s="43"/>
      <c r="K34" s="42"/>
      <c r="L34" s="43"/>
      <c r="M34" s="43"/>
      <c r="N34" s="42"/>
      <c r="O34" s="42"/>
      <c r="P34" s="40"/>
    </row>
    <row r="35" spans="2:16">
      <c r="B35" s="36">
        <v>6</v>
      </c>
      <c r="C35" s="37">
        <f t="shared" si="7"/>
        <v>45152</v>
      </c>
      <c r="D35" s="34"/>
      <c r="E35" s="38">
        <f t="shared" si="12"/>
        <v>0.4</v>
      </c>
      <c r="F35" s="38">
        <f t="shared" ref="F35:F39" si="20">($E$7*$B35)/($D$7*$D$8+$E$7*$E$8)+$F$24</f>
        <v>0.70967741935483875</v>
      </c>
      <c r="G35" s="34"/>
      <c r="H35" s="38">
        <f t="shared" si="17"/>
        <v>0.35294117647058826</v>
      </c>
      <c r="I35" s="38">
        <f t="shared" si="14"/>
        <v>0.51470588235294112</v>
      </c>
      <c r="J35" s="34"/>
      <c r="K35" s="38">
        <f t="shared" si="18"/>
        <v>0.42857142857142855</v>
      </c>
      <c r="L35" s="38">
        <f t="shared" ref="L35:L39" si="21">($K$7*$B35)/($J$7*$J$8+$K$7*$K$8)+$L$25</f>
        <v>0.83333333333333337</v>
      </c>
      <c r="M35" s="34"/>
      <c r="N35" s="38">
        <f t="shared" si="11"/>
        <v>0.35294117647058826</v>
      </c>
      <c r="O35" s="38">
        <f t="shared" ref="O35:O39" si="22">($N$7*$P35)/($M$7*$M$8+$N$7*$N$8)+$O$25</f>
        <v>0.6071428571428571</v>
      </c>
      <c r="P35" s="40">
        <v>6</v>
      </c>
    </row>
    <row r="36" spans="2:16">
      <c r="B36" s="36">
        <f t="shared" si="6"/>
        <v>7</v>
      </c>
      <c r="C36" s="37">
        <f t="shared" si="7"/>
        <v>45159</v>
      </c>
      <c r="D36" s="34"/>
      <c r="E36" s="38">
        <f t="shared" si="12"/>
        <v>0.46666666666666667</v>
      </c>
      <c r="F36" s="38">
        <f t="shared" si="20"/>
        <v>0.74193548387096775</v>
      </c>
      <c r="G36" s="34"/>
      <c r="H36" s="38">
        <f t="shared" si="17"/>
        <v>0.41176470588235292</v>
      </c>
      <c r="I36" s="38">
        <f t="shared" si="14"/>
        <v>0.55882352941176472</v>
      </c>
      <c r="J36" s="34"/>
      <c r="K36" s="38">
        <f t="shared" si="18"/>
        <v>0.5</v>
      </c>
      <c r="L36" s="38">
        <f t="shared" si="21"/>
        <v>0.85416666666666674</v>
      </c>
      <c r="M36" s="34"/>
      <c r="N36" s="38">
        <f t="shared" si="11"/>
        <v>0.41176470588235292</v>
      </c>
      <c r="O36" s="38">
        <f t="shared" si="22"/>
        <v>0.64285714285714279</v>
      </c>
      <c r="P36" s="40">
        <f t="shared" si="19"/>
        <v>7</v>
      </c>
    </row>
    <row r="37" spans="2:16">
      <c r="B37" s="36">
        <f t="shared" si="6"/>
        <v>8</v>
      </c>
      <c r="C37" s="37">
        <f t="shared" si="7"/>
        <v>45166</v>
      </c>
      <c r="D37" s="34"/>
      <c r="E37" s="38">
        <f t="shared" si="12"/>
        <v>0.53333333333333333</v>
      </c>
      <c r="F37" s="38">
        <f t="shared" si="20"/>
        <v>0.77419354838709675</v>
      </c>
      <c r="G37" s="34"/>
      <c r="H37" s="38">
        <f t="shared" si="17"/>
        <v>0.47058823529411764</v>
      </c>
      <c r="I37" s="38">
        <f t="shared" si="14"/>
        <v>0.60294117647058831</v>
      </c>
      <c r="J37" s="34"/>
      <c r="K37" s="38">
        <f t="shared" si="18"/>
        <v>0.5714285714285714</v>
      </c>
      <c r="L37" s="38">
        <f t="shared" si="21"/>
        <v>0.875</v>
      </c>
      <c r="M37" s="34"/>
      <c r="N37" s="38">
        <f t="shared" si="11"/>
        <v>0.47058823529411764</v>
      </c>
      <c r="O37" s="38">
        <f t="shared" si="22"/>
        <v>0.6785714285714286</v>
      </c>
      <c r="P37" s="40">
        <f t="shared" si="19"/>
        <v>8</v>
      </c>
    </row>
    <row r="38" spans="2:16">
      <c r="B38" s="36">
        <f t="shared" si="6"/>
        <v>9</v>
      </c>
      <c r="C38" s="37">
        <f t="shared" si="7"/>
        <v>45173</v>
      </c>
      <c r="D38" s="34"/>
      <c r="E38" s="38">
        <f t="shared" si="12"/>
        <v>0.6</v>
      </c>
      <c r="F38" s="38">
        <f t="shared" si="20"/>
        <v>0.80645161290322576</v>
      </c>
      <c r="G38" s="34"/>
      <c r="H38" s="38">
        <f t="shared" si="17"/>
        <v>0.52941176470588236</v>
      </c>
      <c r="I38" s="38">
        <f t="shared" si="14"/>
        <v>0.64705882352941169</v>
      </c>
      <c r="J38" s="34"/>
      <c r="K38" s="38">
        <f t="shared" si="18"/>
        <v>0.6428571428571429</v>
      </c>
      <c r="L38" s="38">
        <f t="shared" si="21"/>
        <v>0.89583333333333337</v>
      </c>
      <c r="M38" s="34"/>
      <c r="N38" s="38">
        <f t="shared" si="11"/>
        <v>0.52941176470588236</v>
      </c>
      <c r="O38" s="38">
        <f t="shared" si="22"/>
        <v>0.7142857142857143</v>
      </c>
      <c r="P38" s="40">
        <f t="shared" si="19"/>
        <v>9</v>
      </c>
    </row>
    <row r="39" spans="2:16">
      <c r="B39" s="36">
        <f t="shared" si="6"/>
        <v>10</v>
      </c>
      <c r="C39" s="37">
        <f t="shared" si="7"/>
        <v>45180</v>
      </c>
      <c r="D39" s="34"/>
      <c r="E39" s="38">
        <f t="shared" si="12"/>
        <v>0.66666666666666663</v>
      </c>
      <c r="F39" s="38">
        <f t="shared" si="20"/>
        <v>0.83870967741935476</v>
      </c>
      <c r="G39" s="34"/>
      <c r="H39" s="38">
        <f t="shared" si="17"/>
        <v>0.58823529411764708</v>
      </c>
      <c r="I39" s="38">
        <f t="shared" si="14"/>
        <v>0.69117647058823528</v>
      </c>
      <c r="J39" s="34"/>
      <c r="K39" s="38">
        <f t="shared" si="18"/>
        <v>0.7142857142857143</v>
      </c>
      <c r="L39" s="38">
        <f t="shared" si="21"/>
        <v>0.91666666666666674</v>
      </c>
      <c r="M39" s="34"/>
      <c r="N39" s="38">
        <f t="shared" si="11"/>
        <v>0.58823529411764708</v>
      </c>
      <c r="O39" s="38">
        <f t="shared" si="22"/>
        <v>0.75</v>
      </c>
      <c r="P39" s="40">
        <f t="shared" si="19"/>
        <v>10</v>
      </c>
    </row>
    <row r="40" spans="2:16">
      <c r="B40" s="36"/>
      <c r="C40" s="37">
        <f t="shared" si="7"/>
        <v>45187</v>
      </c>
      <c r="D40" s="34"/>
      <c r="E40" s="42"/>
      <c r="F40" s="43"/>
      <c r="G40" s="43"/>
      <c r="H40" s="42"/>
      <c r="I40" s="43"/>
      <c r="J40" s="43"/>
      <c r="K40" s="42"/>
      <c r="L40" s="43"/>
      <c r="M40" s="43"/>
      <c r="N40" s="42"/>
      <c r="O40" s="42"/>
      <c r="P40" s="40"/>
    </row>
    <row r="41" spans="2:16">
      <c r="B41" s="36">
        <v>11</v>
      </c>
      <c r="C41" s="37">
        <f t="shared" si="7"/>
        <v>45194</v>
      </c>
      <c r="D41" s="34"/>
      <c r="E41" s="38">
        <f t="shared" si="12"/>
        <v>0.73333333333333328</v>
      </c>
      <c r="F41" s="38">
        <f t="shared" ref="F41:F45" si="23">($E$7*$B41)/($D$7*$D$8+$E$7*$E$8)+$F$24</f>
        <v>0.87096774193548387</v>
      </c>
      <c r="G41" s="34"/>
      <c r="H41" s="38">
        <f t="shared" si="17"/>
        <v>0.6470588235294118</v>
      </c>
      <c r="I41" s="38">
        <f t="shared" si="14"/>
        <v>0.73529411764705888</v>
      </c>
      <c r="J41" s="34"/>
      <c r="K41" s="38">
        <f t="shared" si="18"/>
        <v>0.7857142857142857</v>
      </c>
      <c r="L41" s="38">
        <f t="shared" ref="L41:L44" si="24">($K$7*$B41)/($J$7*$J$8+$K$7*$K$8)+$L$25</f>
        <v>0.9375</v>
      </c>
      <c r="M41" s="34"/>
      <c r="N41" s="38">
        <f t="shared" si="11"/>
        <v>0.6470588235294118</v>
      </c>
      <c r="O41" s="38">
        <f t="shared" ref="O41:O47" si="25">($N$7*$P41)/($M$7*$M$8+$N$7*$N$8)+$O$25</f>
        <v>0.7857142857142857</v>
      </c>
      <c r="P41" s="40">
        <v>11</v>
      </c>
    </row>
    <row r="42" spans="2:16">
      <c r="B42" s="36">
        <f t="shared" si="6"/>
        <v>12</v>
      </c>
      <c r="C42" s="37">
        <f t="shared" si="7"/>
        <v>45201</v>
      </c>
      <c r="D42" s="34"/>
      <c r="E42" s="38">
        <f t="shared" si="12"/>
        <v>0.8</v>
      </c>
      <c r="F42" s="38">
        <f t="shared" si="23"/>
        <v>0.90322580645161288</v>
      </c>
      <c r="G42" s="34"/>
      <c r="H42" s="38">
        <f t="shared" si="17"/>
        <v>0.70588235294117652</v>
      </c>
      <c r="I42" s="38">
        <f t="shared" si="14"/>
        <v>0.77941176470588236</v>
      </c>
      <c r="J42" s="34"/>
      <c r="K42" s="38">
        <f t="shared" si="18"/>
        <v>0.8571428571428571</v>
      </c>
      <c r="L42" s="38">
        <f t="shared" si="24"/>
        <v>0.95833333333333337</v>
      </c>
      <c r="M42" s="34"/>
      <c r="N42" s="38">
        <f t="shared" si="11"/>
        <v>0.70588235294117652</v>
      </c>
      <c r="O42" s="38">
        <f t="shared" si="25"/>
        <v>0.8214285714285714</v>
      </c>
      <c r="P42" s="40">
        <f t="shared" si="19"/>
        <v>12</v>
      </c>
    </row>
    <row r="43" spans="2:16">
      <c r="B43" s="36">
        <f t="shared" si="6"/>
        <v>13</v>
      </c>
      <c r="C43" s="37">
        <f t="shared" si="7"/>
        <v>45208</v>
      </c>
      <c r="D43" s="34"/>
      <c r="E43" s="38">
        <f t="shared" si="12"/>
        <v>0.8666666666666667</v>
      </c>
      <c r="F43" s="38">
        <f t="shared" si="23"/>
        <v>0.93548387096774199</v>
      </c>
      <c r="G43" s="34"/>
      <c r="H43" s="38">
        <f t="shared" si="17"/>
        <v>0.76470588235294112</v>
      </c>
      <c r="I43" s="38">
        <f t="shared" si="14"/>
        <v>0.82352941176470584</v>
      </c>
      <c r="J43" s="34"/>
      <c r="K43" s="38">
        <f t="shared" si="18"/>
        <v>0.9285714285714286</v>
      </c>
      <c r="L43" s="38">
        <f t="shared" si="24"/>
        <v>0.97916666666666674</v>
      </c>
      <c r="M43" s="34"/>
      <c r="N43" s="38">
        <f t="shared" si="11"/>
        <v>0.76470588235294112</v>
      </c>
      <c r="O43" s="38">
        <f t="shared" si="25"/>
        <v>0.85714285714285721</v>
      </c>
      <c r="P43" s="40">
        <f t="shared" si="19"/>
        <v>13</v>
      </c>
    </row>
    <row r="44" spans="2:16">
      <c r="B44" s="36">
        <f t="shared" si="6"/>
        <v>14</v>
      </c>
      <c r="C44" s="37">
        <f t="shared" si="7"/>
        <v>45215</v>
      </c>
      <c r="D44" s="34"/>
      <c r="E44" s="38">
        <f t="shared" si="12"/>
        <v>0.93333333333333335</v>
      </c>
      <c r="F44" s="38">
        <f t="shared" si="23"/>
        <v>0.967741935483871</v>
      </c>
      <c r="G44" s="34"/>
      <c r="H44" s="38">
        <f t="shared" si="17"/>
        <v>0.82352941176470584</v>
      </c>
      <c r="I44" s="38">
        <f t="shared" si="14"/>
        <v>0.86764705882352944</v>
      </c>
      <c r="J44" s="34"/>
      <c r="K44" s="38">
        <f t="shared" si="18"/>
        <v>1</v>
      </c>
      <c r="L44" s="38">
        <f t="shared" si="24"/>
        <v>1</v>
      </c>
      <c r="M44" s="34"/>
      <c r="N44" s="38">
        <f t="shared" si="11"/>
        <v>0.82352941176470584</v>
      </c>
      <c r="O44" s="38">
        <f t="shared" si="25"/>
        <v>0.89285714285714279</v>
      </c>
      <c r="P44" s="40">
        <f t="shared" si="19"/>
        <v>14</v>
      </c>
    </row>
    <row r="45" spans="2:16">
      <c r="B45" s="36">
        <f t="shared" si="6"/>
        <v>15</v>
      </c>
      <c r="C45" s="37">
        <f t="shared" si="7"/>
        <v>45222</v>
      </c>
      <c r="D45" s="34"/>
      <c r="E45" s="38">
        <f t="shared" si="12"/>
        <v>1</v>
      </c>
      <c r="F45" s="38">
        <f t="shared" si="23"/>
        <v>1</v>
      </c>
      <c r="G45" s="34"/>
      <c r="H45" s="38">
        <f t="shared" si="17"/>
        <v>0.88235294117647056</v>
      </c>
      <c r="I45" s="38">
        <f t="shared" si="14"/>
        <v>0.91176470588235292</v>
      </c>
      <c r="J45" s="34"/>
      <c r="K45" s="41" t="s">
        <v>21</v>
      </c>
      <c r="L45" s="41" t="s">
        <v>21</v>
      </c>
      <c r="M45" s="34"/>
      <c r="N45" s="38">
        <f t="shared" si="11"/>
        <v>0.88235294117647056</v>
      </c>
      <c r="O45" s="38">
        <f t="shared" si="25"/>
        <v>0.9285714285714286</v>
      </c>
      <c r="P45" s="40">
        <f t="shared" si="19"/>
        <v>15</v>
      </c>
    </row>
    <row r="46" spans="2:16">
      <c r="B46" s="36">
        <f t="shared" si="6"/>
        <v>16</v>
      </c>
      <c r="C46" s="37">
        <f t="shared" si="7"/>
        <v>45229</v>
      </c>
      <c r="D46" s="34"/>
      <c r="E46" s="41" t="s">
        <v>21</v>
      </c>
      <c r="F46" s="41" t="s">
        <v>21</v>
      </c>
      <c r="G46" s="34"/>
      <c r="H46" s="38">
        <f t="shared" si="17"/>
        <v>0.94117647058823528</v>
      </c>
      <c r="I46" s="38">
        <f t="shared" si="14"/>
        <v>0.95588235294117652</v>
      </c>
      <c r="J46" s="34"/>
      <c r="K46" s="41" t="s">
        <v>21</v>
      </c>
      <c r="L46" s="41" t="s">
        <v>21</v>
      </c>
      <c r="M46" s="34"/>
      <c r="N46" s="38">
        <f t="shared" si="11"/>
        <v>0.94117647058823528</v>
      </c>
      <c r="O46" s="38">
        <f t="shared" si="25"/>
        <v>0.96428571428571419</v>
      </c>
      <c r="P46" s="40">
        <f t="shared" si="19"/>
        <v>16</v>
      </c>
    </row>
    <row r="47" spans="2:16">
      <c r="B47" s="36">
        <f t="shared" si="6"/>
        <v>17</v>
      </c>
      <c r="C47" s="37">
        <f t="shared" si="7"/>
        <v>45236</v>
      </c>
      <c r="D47" s="34"/>
      <c r="E47" s="41" t="s">
        <v>21</v>
      </c>
      <c r="F47" s="41" t="s">
        <v>21</v>
      </c>
      <c r="G47" s="34"/>
      <c r="H47" s="38">
        <f t="shared" si="17"/>
        <v>1</v>
      </c>
      <c r="I47" s="38">
        <f t="shared" si="14"/>
        <v>1</v>
      </c>
      <c r="J47" s="34"/>
      <c r="K47" s="34"/>
      <c r="L47" s="34"/>
      <c r="M47" s="34"/>
      <c r="N47" s="38">
        <f t="shared" si="11"/>
        <v>1</v>
      </c>
      <c r="O47" s="38">
        <f t="shared" si="25"/>
        <v>1</v>
      </c>
      <c r="P47" s="40">
        <f t="shared" si="19"/>
        <v>17</v>
      </c>
    </row>
    <row r="48" spans="2:16">
      <c r="B48" s="36">
        <f t="shared" si="6"/>
        <v>18</v>
      </c>
      <c r="C48" s="37">
        <f t="shared" si="7"/>
        <v>45243</v>
      </c>
      <c r="D48" s="34"/>
      <c r="E48" s="34"/>
      <c r="F48" s="34"/>
      <c r="G48" s="34"/>
      <c r="H48" s="41" t="s">
        <v>21</v>
      </c>
      <c r="I48" s="41" t="s">
        <v>21</v>
      </c>
      <c r="J48" s="34"/>
      <c r="K48" s="34"/>
      <c r="L48" s="34"/>
      <c r="M48" s="34"/>
      <c r="N48" s="41" t="s">
        <v>21</v>
      </c>
      <c r="O48" s="41" t="s">
        <v>21</v>
      </c>
      <c r="P48" s="34"/>
    </row>
    <row r="49" spans="2:16">
      <c r="B49" s="36">
        <f t="shared" si="6"/>
        <v>19</v>
      </c>
      <c r="C49" s="37">
        <f t="shared" si="7"/>
        <v>45250</v>
      </c>
      <c r="D49" s="34"/>
      <c r="E49" s="34"/>
      <c r="F49" s="34"/>
      <c r="G49" s="34"/>
      <c r="H49" s="41" t="s">
        <v>21</v>
      </c>
      <c r="I49" s="41" t="s">
        <v>21</v>
      </c>
      <c r="J49" s="34"/>
      <c r="K49" s="34"/>
      <c r="L49" s="34"/>
      <c r="M49" s="34"/>
      <c r="N49" s="41" t="s">
        <v>21</v>
      </c>
      <c r="O49" s="41" t="s">
        <v>21</v>
      </c>
      <c r="P49" s="34"/>
    </row>
    <row r="50" spans="2:16">
      <c r="B50" s="36">
        <f t="shared" si="6"/>
        <v>20</v>
      </c>
      <c r="C50" s="37">
        <f t="shared" si="7"/>
        <v>45257</v>
      </c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</row>
    <row r="51" spans="2:16">
      <c r="B51" s="36">
        <f t="shared" si="6"/>
        <v>21</v>
      </c>
      <c r="C51" s="37">
        <f t="shared" si="7"/>
        <v>45264</v>
      </c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</row>
    <row r="52" spans="2:16">
      <c r="B52" s="36">
        <f t="shared" si="6"/>
        <v>22</v>
      </c>
      <c r="C52" s="37">
        <f t="shared" si="7"/>
        <v>45271</v>
      </c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</row>
    <row r="53" spans="2:16">
      <c r="C53" s="31"/>
    </row>
    <row r="54" spans="2:16">
      <c r="C54" s="31"/>
    </row>
    <row r="55" spans="2:16">
      <c r="C55" s="31"/>
    </row>
    <row r="56" spans="2:16">
      <c r="C56" s="31"/>
    </row>
    <row r="57" spans="2:16">
      <c r="C57" s="31"/>
    </row>
    <row r="58" spans="2:16">
      <c r="C58" s="31"/>
    </row>
    <row r="59" spans="2:16">
      <c r="C59" s="31"/>
    </row>
    <row r="60" spans="2:16">
      <c r="C60" s="31"/>
    </row>
    <row r="61" spans="2:16">
      <c r="C61" s="31"/>
    </row>
    <row r="62" spans="2:16">
      <c r="C62" s="31"/>
    </row>
    <row r="63" spans="2:16">
      <c r="C63" s="31"/>
    </row>
  </sheetData>
  <mergeCells count="8">
    <mergeCell ref="D5:F5"/>
    <mergeCell ref="G5:I5"/>
    <mergeCell ref="J5:L5"/>
    <mergeCell ref="M5:O5"/>
    <mergeCell ref="B2:P2"/>
    <mergeCell ref="G4:I4"/>
    <mergeCell ref="M4:O4"/>
    <mergeCell ref="J4:L4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% de AVANCE</vt:lpstr>
      <vt:lpstr>GENERAL</vt:lpstr>
      <vt:lpstr>'% de AVANCE'!Área_de_impresión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7321246-4</dc:creator>
  <cp:lastModifiedBy>7321246-4</cp:lastModifiedBy>
  <cp:lastPrinted>2023-05-31T15:29:08Z</cp:lastPrinted>
  <dcterms:created xsi:type="dcterms:W3CDTF">2023-03-09T23:29:24Z</dcterms:created>
  <dcterms:modified xsi:type="dcterms:W3CDTF">2023-07-31T21:44:08Z</dcterms:modified>
</cp:coreProperties>
</file>