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4370" windowHeight="7455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Maldonado">'PREGUNTA 3'!$C$7:$L$15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 l="1"/>
  <c r="F8" i="5"/>
  <c r="F9" i="5"/>
  <c r="F10" i="5"/>
  <c r="F11" i="5"/>
  <c r="F12" i="5"/>
  <c r="F13" i="5"/>
  <c r="F7" i="5"/>
  <c r="E8" i="5"/>
  <c r="E9" i="5"/>
  <c r="E10" i="5"/>
  <c r="E11" i="5"/>
  <c r="E12" i="5"/>
  <c r="E13" i="5"/>
  <c r="E7" i="5"/>
  <c r="D9" i="5"/>
  <c r="D10" i="5" s="1"/>
  <c r="D11" i="5" s="1"/>
  <c r="D12" i="5" s="1"/>
  <c r="D13" i="5" s="1"/>
  <c r="D8" i="5"/>
  <c r="D7" i="5"/>
  <c r="M24" i="4"/>
  <c r="Q24" i="4" s="1"/>
  <c r="M23" i="4"/>
  <c r="Q23" i="4" s="1"/>
  <c r="M22" i="4"/>
  <c r="Q22" i="4" s="1"/>
  <c r="M21" i="4"/>
  <c r="Q21" i="4" s="1"/>
  <c r="M20" i="4"/>
  <c r="N20" i="4" s="1"/>
  <c r="M19" i="4"/>
  <c r="Q19" i="4" s="1"/>
  <c r="E20" i="3"/>
  <c r="E9" i="3"/>
  <c r="E10" i="3"/>
  <c r="E11" i="3"/>
  <c r="E12" i="3"/>
  <c r="E13" i="3"/>
  <c r="E14" i="3"/>
  <c r="E15" i="3"/>
  <c r="E16" i="3"/>
  <c r="E17" i="3"/>
  <c r="E18" i="3"/>
  <c r="E19" i="3"/>
  <c r="E21" i="3"/>
  <c r="E22" i="3"/>
  <c r="E23" i="3"/>
  <c r="E24" i="3"/>
  <c r="E8" i="3"/>
  <c r="I9" i="2"/>
  <c r="I10" i="2"/>
  <c r="I11" i="2"/>
  <c r="I12" i="2"/>
  <c r="I13" i="2"/>
  <c r="I14" i="2"/>
  <c r="I15" i="2"/>
  <c r="I8" i="2"/>
  <c r="H9" i="2"/>
  <c r="H10" i="2"/>
  <c r="H11" i="2"/>
  <c r="H12" i="2"/>
  <c r="H13" i="2"/>
  <c r="H14" i="2"/>
  <c r="H15" i="2"/>
  <c r="H8" i="2"/>
  <c r="N21" i="4" l="1"/>
  <c r="Q20" i="4"/>
  <c r="Q25" i="4" s="1"/>
  <c r="M25" i="4"/>
  <c r="P19" i="4" s="1"/>
  <c r="O23" i="4" l="1"/>
  <c r="O24" i="4"/>
  <c r="P21" i="4"/>
  <c r="N22" i="4"/>
  <c r="P20" i="4"/>
  <c r="O20" i="4"/>
  <c r="O21" i="4"/>
  <c r="O19" i="4"/>
  <c r="O22" i="4"/>
  <c r="P22" i="4" l="1"/>
  <c r="N23" i="4"/>
  <c r="P23" i="4" l="1"/>
  <c r="N24" i="4"/>
  <c r="P24" i="4" s="1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<sst xmlns="http://schemas.openxmlformats.org/spreadsheetml/2006/main" count="127" uniqueCount="96">
  <si>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</si>
  <si>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</si>
  <si>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</si>
  <si>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</si>
  <si>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</si>
  <si>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</si>
  <si>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</si>
  <si>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</si>
  <si>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</si>
  <si>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</si>
  <si>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</si>
  <si>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</si>
  <si>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</si>
  <si>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</si>
  <si>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</si>
  <si>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</si>
  <si>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</si>
  <si>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</si>
  <si>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</si>
  <si>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</si>
  <si>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</si>
  <si>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</si>
  <si>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</si>
  <si>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</si>
  <si>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</si>
  <si>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</si>
  <si>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</si>
  <si>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</si>
  <si>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</si>
  <si>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</si>
  <si>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</si>
  <si>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</si>
  <si>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</si>
  <si>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</si>
  <si>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</si>
  <si>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</si>
  <si>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</si>
  <si>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</si>
  <si>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</si>
  <si>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</si>
  <si>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</si>
  <si>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</si>
  <si>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</si>
  <si>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</si>
  <si>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</si>
  <si>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</si>
  <si>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</si>
  <si>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</si>
  <si>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</si>
  <si>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</si>
  <si>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</si>
  <si>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</si>
  <si>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</si>
  <si>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</si>
  <si>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</si>
  <si>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</si>
  <si>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</si>
  <si>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</si>
  <si>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</si>
  <si>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</si>
  <si>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</si>
  <si>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</si>
  <si>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</si>
  <si>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</si>
  <si>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</si>
  <si>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</si>
  <si>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</si>
  <si>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</si>
  <si>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</si>
  <si>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</si>
  <si>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</si>
  <si>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</si>
  <si>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</si>
  <si>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</si>
  <si>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</si>
  <si>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</si>
  <si>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</si>
  <si>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</si>
  <si>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</si>
  <si>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</si>
  <si>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</si>
  <si>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</si>
  <si>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</si>
  <si>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</si>
  <si>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</si>
  <si>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Nicolas Maldonado</t>
  </si>
  <si>
    <t>CURSO: 1° Cepo</t>
  </si>
  <si>
    <t>FECHA: 29/05/2023</t>
  </si>
  <si>
    <t xml:space="preserve">En Promedio los Brigadieres tienen 3 hermanos </t>
  </si>
  <si>
    <t>xi*fi</t>
  </si>
  <si>
    <t>El 50% de los cadetes tienen a lo mas 2 hermanos</t>
  </si>
  <si>
    <t>35 Cafetes tienen 2 Mascotas</t>
  </si>
  <si>
    <t>90 cadetes tienen a lo mas 3</t>
  </si>
  <si>
    <t>El 5 % de los cadetes tienen 4 mascotas</t>
  </si>
  <si>
    <t>El 45 % de los cadetes tiene una mascota</t>
  </si>
  <si>
    <t xml:space="preserve">La mayoria de los Brigadieres tiene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</si>
</sst>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11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28" xfId="0" applyBorder="1" applyAlignment="1">
      <alignment horizontal="center"/>
    </xf>
    <xf numFmtId="9" fontId="0" fillId="0" borderId="16" xfId="2" applyFont="1" applyBorder="1"/>
    <xf numFmtId="1" fontId="0" fillId="0" borderId="1" xfId="0" applyNumberFormat="1" applyBorder="1"/>
    <xf numFmtId="0" fontId="10" fillId="2" borderId="35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/>
    </xf>
    <xf numFmtId="0" fontId="0" fillId="7" borderId="17" xfId="0" applyFill="1" applyBorder="1"/>
    <xf numFmtId="9" fontId="0" fillId="8" borderId="16" xfId="2" applyFont="1" applyFill="1" applyBorder="1"/>
    <xf numFmtId="9" fontId="0" fillId="9" borderId="16" xfId="2" applyFont="1" applyFill="1" applyBorder="1"/>
    <xf numFmtId="0" fontId="1" fillId="7" borderId="28" xfId="0" applyFont="1" applyFill="1" applyBorder="1" applyAlignment="1">
      <alignment horizontal="left" vertical="center"/>
    </xf>
    <xf numFmtId="0" fontId="1" fillId="9" borderId="28" xfId="0" applyFont="1" applyFill="1" applyBorder="1" applyAlignment="1">
      <alignment horizontal="left" vertical="center"/>
    </xf>
    <xf numFmtId="0" fontId="1" fillId="6" borderId="5" xfId="0" applyFont="1" applyFill="1" applyBorder="1" applyAlignment="1">
      <alignment horizontal="left" vertical="center"/>
    </xf>
    <xf numFmtId="0" fontId="1" fillId="6" borderId="6" xfId="0" applyFont="1" applyFill="1" applyBorder="1" applyAlignment="1">
      <alignment horizontal="left" vertical="center"/>
    </xf>
    <xf numFmtId="0" fontId="1" fillId="7" borderId="8" xfId="0" applyFont="1" applyFill="1" applyBorder="1" applyAlignment="1">
      <alignment horizontal="left" vertical="center"/>
    </xf>
    <xf numFmtId="0" fontId="1" fillId="9" borderId="8" xfId="0" applyFont="1" applyFill="1" applyBorder="1" applyAlignment="1">
      <alignment horizontal="left" vertical="center"/>
    </xf>
    <xf numFmtId="0" fontId="1" fillId="8" borderId="10" xfId="0" applyFont="1" applyFill="1" applyBorder="1" applyAlignment="1">
      <alignment horizontal="left" vertical="center"/>
    </xf>
    <xf numFmtId="0" fontId="1" fillId="8" borderId="33" xfId="0" applyFont="1" applyFill="1" applyBorder="1" applyAlignment="1">
      <alignment horizontal="left" vertical="center"/>
    </xf>
    <xf numFmtId="0" fontId="1" fillId="6" borderId="13" xfId="0" applyFont="1" applyFill="1" applyBorder="1" applyAlignment="1">
      <alignment horizontal="left" vertical="center"/>
    </xf>
    <xf numFmtId="0" fontId="1" fillId="7" borderId="14" xfId="0" applyFont="1" applyFill="1" applyBorder="1" applyAlignment="1">
      <alignment horizontal="left" vertical="center"/>
    </xf>
    <xf numFmtId="0" fontId="1" fillId="9" borderId="14" xfId="0" applyFont="1" applyFill="1" applyBorder="1" applyAlignment="1">
      <alignment horizontal="left" vertical="center"/>
    </xf>
    <xf numFmtId="0" fontId="1" fillId="8" borderId="15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center" vertical="top"/>
    </xf>
    <xf numFmtId="0" fontId="3" fillId="6" borderId="6" xfId="0" applyFont="1" applyFill="1" applyBorder="1" applyAlignment="1">
      <alignment horizontal="center" vertical="top"/>
    </xf>
    <xf numFmtId="0" fontId="3" fillId="6" borderId="7" xfId="0" applyFont="1" applyFill="1" applyBorder="1" applyAlignment="1">
      <alignment horizontal="center" vertical="top"/>
    </xf>
    <xf numFmtId="0" fontId="1" fillId="0" borderId="36" xfId="0" applyFont="1" applyBorder="1" applyAlignment="1">
      <alignment horizontal="left" vertical="center"/>
    </xf>
    <xf numFmtId="0" fontId="3" fillId="7" borderId="8" xfId="0" applyFont="1" applyFill="1" applyBorder="1" applyAlignment="1">
      <alignment horizontal="center"/>
    </xf>
    <xf numFmtId="0" fontId="3" fillId="7" borderId="28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9" borderId="28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33" xfId="0" applyFont="1" applyFill="1" applyBorder="1" applyAlignment="1">
      <alignment horizontal="center"/>
    </xf>
    <xf numFmtId="0" fontId="3" fillId="8" borderId="1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rcentaje" xfId="2" builtinId="5"/>
  </cellStyles>
  <dxfs count="2"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7"/>
  <sheetViews>
    <sheetView workbookViewId="0">
      <selection activeCell="E11" sqref="E11"/>
    </sheetView>
  </sheetViews>
  <sheetFormatPr baseColWidth="10" defaultRowHeight="15" x14ac:dyDescent="0.25"/>
  <cols>
    <col min="3" max="3" width="9.7109375" customWidth="1"/>
    <col min="10" max="10" width="34" customWidth="1"/>
  </cols>
  <sheetData>
    <row r="1" spans="4:10" ht="15.75" thickBot="1" x14ac:dyDescent="0.3"/>
    <row r="2" spans="4:10" ht="54.75" customHeight="1" thickBot="1" x14ac:dyDescent="0.3">
      <c r="D2" s="71" t="s">
        <v>54</v>
      </c>
      <c r="E2" s="72"/>
      <c r="F2" s="72"/>
      <c r="G2" s="72"/>
      <c r="H2" s="72"/>
      <c r="I2" s="72"/>
      <c r="J2" s="73"/>
    </row>
    <row r="4" spans="4:10" ht="15.75" thickBot="1" x14ac:dyDescent="0.3"/>
    <row r="5" spans="4:10" ht="26.25" customHeight="1" thickBot="1" x14ac:dyDescent="0.3">
      <c r="D5" s="74" t="s">
        <v>85</v>
      </c>
      <c r="E5" s="75"/>
      <c r="F5" s="75"/>
      <c r="G5" s="75"/>
      <c r="H5" s="75"/>
      <c r="I5" s="75"/>
      <c r="J5" s="76"/>
    </row>
    <row r="6" spans="4:10" ht="26.25" customHeight="1" thickBot="1" x14ac:dyDescent="0.3">
      <c r="D6" s="74" t="s">
        <v>86</v>
      </c>
      <c r="E6" s="75"/>
      <c r="F6" s="75"/>
      <c r="G6" s="75"/>
      <c r="H6" s="75"/>
      <c r="I6" s="75"/>
      <c r="J6" s="76"/>
    </row>
    <row r="7" spans="4:10" ht="26.25" customHeight="1" thickBot="1" x14ac:dyDescent="0.3">
      <c r="D7" s="74" t="s">
        <v>87</v>
      </c>
      <c r="E7" s="75"/>
      <c r="F7" s="75"/>
      <c r="G7" s="75"/>
      <c r="H7" s="75"/>
      <c r="I7" s="75"/>
      <c r="J7" s="7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workbookViewId="0">
      <selection activeCell="F26" sqref="F26"/>
    </sheetView>
  </sheetViews>
  <sheetFormatPr baseColWidth="10" defaultRowHeight="15" x14ac:dyDescent="0.2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 x14ac:dyDescent="0.3"/>
    <row r="2" spans="1:9" ht="16.5" thickBot="1" x14ac:dyDescent="0.3">
      <c r="A2" s="39" t="s">
        <v>20</v>
      </c>
      <c r="B2" s="1" t="s">
        <v>21</v>
      </c>
    </row>
    <row r="3" spans="1:9" ht="15.75" x14ac:dyDescent="0.25">
      <c r="A3" s="33"/>
      <c r="B3" s="34"/>
    </row>
    <row r="5" spans="1:9" ht="15.75" thickBot="1" x14ac:dyDescent="0.3">
      <c r="B5" s="4"/>
      <c r="C5" s="4"/>
      <c r="D5" s="4"/>
      <c r="E5" s="4"/>
      <c r="F5" s="4"/>
      <c r="G5" s="4"/>
      <c r="H5" s="4"/>
      <c r="I5" s="4"/>
    </row>
    <row r="6" spans="1:9" ht="29.25" customHeight="1" thickBot="1" x14ac:dyDescent="0.3">
      <c r="B6" s="4"/>
      <c r="C6" s="4"/>
      <c r="D6" s="3">
        <v>0.25</v>
      </c>
      <c r="E6" s="3">
        <v>0.3</v>
      </c>
      <c r="F6" s="3">
        <v>0.15</v>
      </c>
      <c r="G6" s="3">
        <v>0.3</v>
      </c>
      <c r="H6" s="4"/>
      <c r="I6" s="4"/>
    </row>
    <row r="7" spans="1:9" ht="25.5" customHeight="1" thickBot="1" x14ac:dyDescent="0.3">
      <c r="B7" s="2" t="s">
        <v>0</v>
      </c>
      <c r="C7" s="2" t="s">
        <v>1</v>
      </c>
      <c r="D7" s="2" t="s">
        <v>27</v>
      </c>
      <c r="E7" s="2" t="s">
        <v>28</v>
      </c>
      <c r="F7" s="2" t="s">
        <v>29</v>
      </c>
      <c r="G7" s="2" t="s">
        <v>30</v>
      </c>
      <c r="H7" s="46" t="s">
        <v>18</v>
      </c>
      <c r="I7" s="25" t="s">
        <v>52</v>
      </c>
    </row>
    <row r="8" spans="1:9" ht="20.100000000000001" customHeight="1" thickBot="1" x14ac:dyDescent="0.3">
      <c r="B8" s="27" t="s">
        <v>4</v>
      </c>
      <c r="C8" s="28" t="s">
        <v>3</v>
      </c>
      <c r="D8" s="42">
        <v>9.3000000000000007</v>
      </c>
      <c r="E8" s="42">
        <v>7.7</v>
      </c>
      <c r="F8" s="42">
        <v>9.1999999999999993</v>
      </c>
      <c r="G8" s="43">
        <v>7.5</v>
      </c>
      <c r="H8" s="26">
        <f>D8*$D$6+E8*$E$6+F8*$F$6+G8*$G$6</f>
        <v>8.2650000000000006</v>
      </c>
      <c r="I8" s="5" t="str">
        <f>IF(H8&gt;=8,"No da Examen","DaExamen")</f>
        <v>No da Examen</v>
      </c>
    </row>
    <row r="9" spans="1:9" ht="20.100000000000001" customHeight="1" thickBot="1" x14ac:dyDescent="0.3">
      <c r="B9" s="29" t="s">
        <v>16</v>
      </c>
      <c r="C9" s="30" t="s">
        <v>5</v>
      </c>
      <c r="D9" s="40">
        <v>9.8000000000000007</v>
      </c>
      <c r="E9" s="40">
        <v>9.5</v>
      </c>
      <c r="F9" s="40">
        <v>6.1</v>
      </c>
      <c r="G9" s="41">
        <v>3.4</v>
      </c>
      <c r="H9" s="26">
        <f t="shared" ref="H9:H15" si="0">D9*$D$6+E9*$E$6+F9*$F$6+G9*$G$6</f>
        <v>7.2350000000000012</v>
      </c>
      <c r="I9" s="5" t="str">
        <f t="shared" ref="I9:I15" si="1">IF(H9&gt;=8,"No da Examen","DaExamen")</f>
        <v>DaExamen</v>
      </c>
    </row>
    <row r="10" spans="1:9" ht="20.100000000000001" customHeight="1" thickBot="1" x14ac:dyDescent="0.3">
      <c r="B10" s="29" t="s">
        <v>14</v>
      </c>
      <c r="C10" s="30" t="s">
        <v>7</v>
      </c>
      <c r="D10" s="40">
        <v>9</v>
      </c>
      <c r="E10" s="40">
        <v>6</v>
      </c>
      <c r="F10" s="40">
        <v>9.8000000000000007</v>
      </c>
      <c r="G10" s="41">
        <v>8.5</v>
      </c>
      <c r="H10" s="26">
        <f t="shared" si="0"/>
        <v>8.07</v>
      </c>
      <c r="I10" s="5" t="str">
        <f t="shared" si="1"/>
        <v>No da Examen</v>
      </c>
    </row>
    <row r="11" spans="1:9" ht="20.100000000000001" customHeight="1" thickBot="1" x14ac:dyDescent="0.3">
      <c r="B11" s="29" t="s">
        <v>2</v>
      </c>
      <c r="C11" s="30" t="s">
        <v>9</v>
      </c>
      <c r="D11" s="40">
        <v>8.1999999999999993</v>
      </c>
      <c r="E11" s="40">
        <v>8.1</v>
      </c>
      <c r="F11" s="40">
        <v>7</v>
      </c>
      <c r="G11" s="41">
        <v>3.8</v>
      </c>
      <c r="H11" s="26">
        <f t="shared" si="0"/>
        <v>6.669999999999999</v>
      </c>
      <c r="I11" s="5" t="str">
        <f t="shared" si="1"/>
        <v>DaExamen</v>
      </c>
    </row>
    <row r="12" spans="1:9" ht="20.100000000000001" customHeight="1" thickBot="1" x14ac:dyDescent="0.3">
      <c r="B12" s="29" t="s">
        <v>12</v>
      </c>
      <c r="C12" s="30" t="s">
        <v>11</v>
      </c>
      <c r="D12" s="40">
        <v>8.5</v>
      </c>
      <c r="E12" s="40">
        <v>9.1999999999999993</v>
      </c>
      <c r="F12" s="40">
        <v>8.4</v>
      </c>
      <c r="G12" s="41">
        <v>6.5</v>
      </c>
      <c r="H12" s="26">
        <f t="shared" si="0"/>
        <v>8.0949999999999989</v>
      </c>
      <c r="I12" s="5" t="str">
        <f t="shared" si="1"/>
        <v>No da Examen</v>
      </c>
    </row>
    <row r="13" spans="1:9" ht="20.100000000000001" customHeight="1" thickBot="1" x14ac:dyDescent="0.3">
      <c r="B13" s="29" t="s">
        <v>8</v>
      </c>
      <c r="C13" s="30" t="s">
        <v>13</v>
      </c>
      <c r="D13" s="40">
        <v>7</v>
      </c>
      <c r="E13" s="40">
        <v>5.4</v>
      </c>
      <c r="F13" s="40">
        <v>3.5</v>
      </c>
      <c r="G13" s="41">
        <v>8</v>
      </c>
      <c r="H13" s="26">
        <f t="shared" si="0"/>
        <v>6.2949999999999999</v>
      </c>
      <c r="I13" s="5" t="str">
        <f t="shared" si="1"/>
        <v>DaExamen</v>
      </c>
    </row>
    <row r="14" spans="1:9" ht="20.100000000000001" customHeight="1" thickBot="1" x14ac:dyDescent="0.3">
      <c r="B14" s="29" t="s">
        <v>10</v>
      </c>
      <c r="C14" s="30" t="s">
        <v>15</v>
      </c>
      <c r="D14" s="40">
        <v>3.8</v>
      </c>
      <c r="E14" s="40">
        <v>4.3</v>
      </c>
      <c r="F14" s="40">
        <v>8.6999999999999993</v>
      </c>
      <c r="G14" s="41">
        <v>7</v>
      </c>
      <c r="H14" s="26">
        <f t="shared" si="0"/>
        <v>5.6449999999999996</v>
      </c>
      <c r="I14" s="5" t="str">
        <f t="shared" si="1"/>
        <v>DaExamen</v>
      </c>
    </row>
    <row r="15" spans="1:9" ht="20.100000000000001" customHeight="1" thickBot="1" x14ac:dyDescent="0.3">
      <c r="B15" s="31" t="s">
        <v>6</v>
      </c>
      <c r="C15" s="32" t="s">
        <v>17</v>
      </c>
      <c r="D15" s="44">
        <v>6.2</v>
      </c>
      <c r="E15" s="44">
        <v>5.6</v>
      </c>
      <c r="F15" s="44">
        <v>9.4</v>
      </c>
      <c r="G15" s="45">
        <v>3.9</v>
      </c>
      <c r="H15" s="26">
        <f t="shared" si="0"/>
        <v>5.81</v>
      </c>
      <c r="I15" s="5" t="str">
        <f t="shared" si="1"/>
        <v>DaExamen</v>
      </c>
    </row>
    <row r="16" spans="1:9" x14ac:dyDescent="0.25">
      <c r="B16" s="4"/>
      <c r="C16" s="4"/>
      <c r="D16" s="4"/>
      <c r="E16" s="4"/>
      <c r="F16" s="4"/>
      <c r="G16" s="4"/>
      <c r="H16" s="4"/>
      <c r="I16" s="4"/>
    </row>
    <row r="19" spans="2:10" ht="18.75" x14ac:dyDescent="0.3">
      <c r="B19" s="77" t="s">
        <v>63</v>
      </c>
      <c r="C19" s="77"/>
      <c r="D19" s="77"/>
      <c r="E19" s="77"/>
      <c r="F19" s="77"/>
      <c r="G19" s="77"/>
      <c r="H19" s="66"/>
      <c r="I19" s="66"/>
    </row>
    <row r="20" spans="2:10" ht="18.75" x14ac:dyDescent="0.3">
      <c r="B20" s="67"/>
      <c r="C20" s="67"/>
      <c r="D20" s="67"/>
      <c r="E20" s="67"/>
      <c r="F20" s="67"/>
      <c r="G20" s="67"/>
      <c r="H20" s="67"/>
      <c r="I20" s="67"/>
    </row>
    <row r="21" spans="2:10" ht="47.25" customHeight="1" x14ac:dyDescent="0.25">
      <c r="B21" s="83" t="s">
        <v>62</v>
      </c>
      <c r="C21" s="83"/>
      <c r="D21" s="83"/>
      <c r="E21" s="83"/>
      <c r="F21" s="83"/>
      <c r="G21" s="83"/>
      <c r="H21" s="83"/>
      <c r="I21" s="83"/>
      <c r="J21" s="83"/>
    </row>
    <row r="22" spans="2:10" ht="28.5" customHeight="1" x14ac:dyDescent="0.25">
      <c r="B22" s="82" t="s">
        <v>64</v>
      </c>
      <c r="C22" s="82"/>
      <c r="D22" s="82"/>
      <c r="E22" s="82"/>
      <c r="F22" s="82"/>
      <c r="G22" s="82"/>
      <c r="H22" s="82"/>
      <c r="I22" s="82"/>
      <c r="J22" s="82"/>
    </row>
    <row r="23" spans="2:10" ht="18.75" x14ac:dyDescent="0.3">
      <c r="B23" s="67"/>
      <c r="C23" s="67"/>
      <c r="D23" s="67"/>
      <c r="E23" s="67"/>
      <c r="F23" s="67"/>
      <c r="G23" s="67"/>
      <c r="H23" s="67"/>
      <c r="I23" s="66"/>
      <c r="J23" s="23"/>
    </row>
    <row r="24" spans="2:10" ht="18" x14ac:dyDescent="0.25">
      <c r="B24" s="82" t="s">
        <v>65</v>
      </c>
      <c r="C24" s="82"/>
      <c r="D24" s="82"/>
      <c r="E24" s="82"/>
      <c r="F24" s="82"/>
      <c r="G24" s="82"/>
      <c r="H24" s="82"/>
      <c r="I24" s="82"/>
      <c r="J24" s="82"/>
    </row>
    <row r="29" spans="2:10" ht="15.75" x14ac:dyDescent="0.25">
      <c r="B29" s="22"/>
      <c r="C29" s="23"/>
      <c r="D29" s="23"/>
      <c r="E29" s="23"/>
      <c r="F29" s="23"/>
      <c r="G29" s="23"/>
      <c r="H29" s="23"/>
    </row>
    <row r="30" spans="2:10" ht="15.75" x14ac:dyDescent="0.25">
      <c r="B30" s="23"/>
      <c r="C30" s="24"/>
      <c r="D30" s="23"/>
      <c r="E30" s="23"/>
      <c r="F30" s="23"/>
      <c r="G30" s="23"/>
      <c r="H30" s="23"/>
    </row>
    <row r="31" spans="2:10" ht="15.75" x14ac:dyDescent="0.25">
      <c r="B31" s="23"/>
      <c r="C31" s="24"/>
      <c r="D31" s="23"/>
      <c r="E31" s="23"/>
      <c r="F31" s="23"/>
      <c r="G31" s="23"/>
      <c r="H31" s="23"/>
    </row>
  </sheetData>
  <sortState ref="B8:B15">
    <sortCondition ref="B8:B15"/>
  </sortState>
  <mergeCells count="4">
    <mergeCell ref="B19:G19"/>
    <mergeCell ref="B22:J22"/>
    <mergeCell ref="B24:J24"/>
    <mergeCell ref="B21:J21"/>
  </mergeCells>
  <phoneticPr fontId="4" type="noConversion"/>
  <conditionalFormatting sqref="D8:H15">
    <cfRule type="cellIs" dxfId="1" priority="2" operator="lessThan">
      <formula>6</formula>
    </cfRule>
  </conditionalFormatting>
  <conditionalFormatting sqref="I8:I15">
    <cfRule type="cellIs" dxfId="0" priority="1" operator="greaterThan">
      <formula>"no 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B1" workbookViewId="0">
      <selection activeCell="I13" sqref="I13"/>
    </sheetView>
  </sheetViews>
  <sheetFormatPr baseColWidth="10" defaultRowHeight="15" x14ac:dyDescent="0.2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3" ht="15.75" thickBot="1" x14ac:dyDescent="0.3"/>
    <row r="2" spans="1:13" ht="16.5" thickBot="1" x14ac:dyDescent="0.3">
      <c r="A2" s="39" t="s">
        <v>19</v>
      </c>
      <c r="B2" s="1" t="s">
        <v>22</v>
      </c>
    </row>
    <row r="3" spans="1:13" ht="15.75" x14ac:dyDescent="0.25">
      <c r="A3" s="33"/>
      <c r="B3" s="34"/>
    </row>
    <row r="4" spans="1:13" ht="30" customHeight="1" x14ac:dyDescent="0.25">
      <c r="A4" s="33"/>
      <c r="B4" s="84" t="s">
        <v>67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5.75" x14ac:dyDescent="0.25">
      <c r="A5" s="33"/>
      <c r="B5" s="34"/>
    </row>
    <row r="7" spans="1:13" ht="15.75" thickBot="1" x14ac:dyDescent="0.3">
      <c r="D7" s="8" t="s">
        <v>66</v>
      </c>
    </row>
    <row r="8" spans="1:13" x14ac:dyDescent="0.25">
      <c r="B8" s="6" t="s">
        <v>46</v>
      </c>
      <c r="C8" s="9" t="s">
        <v>3</v>
      </c>
      <c r="D8" s="12" t="s">
        <v>23</v>
      </c>
      <c r="E8" s="86" t="str">
        <f>IF(D8=$D$12,"Entrada Gratitua al cine", "Sin Entrada")</f>
        <v>Sin Entrada</v>
      </c>
      <c r="F8" s="86"/>
    </row>
    <row r="9" spans="1:13" x14ac:dyDescent="0.25">
      <c r="B9" s="6" t="s">
        <v>31</v>
      </c>
      <c r="C9" s="10" t="s">
        <v>5</v>
      </c>
      <c r="D9" s="13" t="s">
        <v>24</v>
      </c>
      <c r="E9" s="86" t="str">
        <f t="shared" ref="E9:E24" si="0">IF(D9=$D$12,"Entrada Gratitua al cine", "Sin Entrada")</f>
        <v>Sin Entrada</v>
      </c>
      <c r="F9" s="86"/>
    </row>
    <row r="10" spans="1:13" x14ac:dyDescent="0.25">
      <c r="B10" s="6" t="s">
        <v>32</v>
      </c>
      <c r="C10" s="10" t="s">
        <v>7</v>
      </c>
      <c r="D10" s="13" t="s">
        <v>25</v>
      </c>
      <c r="E10" s="86" t="str">
        <f t="shared" si="0"/>
        <v>Sin Entrada</v>
      </c>
      <c r="F10" s="86"/>
    </row>
    <row r="11" spans="1:13" x14ac:dyDescent="0.25">
      <c r="B11" s="6" t="s">
        <v>2</v>
      </c>
      <c r="C11" s="10" t="s">
        <v>9</v>
      </c>
      <c r="D11" s="18" t="s">
        <v>44</v>
      </c>
      <c r="E11" s="86" t="str">
        <f t="shared" si="0"/>
        <v>Sin Entrada</v>
      </c>
      <c r="F11" s="86"/>
    </row>
    <row r="12" spans="1:13" x14ac:dyDescent="0.25">
      <c r="B12" s="6" t="s">
        <v>16</v>
      </c>
      <c r="C12" s="10" t="s">
        <v>11</v>
      </c>
      <c r="D12" s="13" t="s">
        <v>37</v>
      </c>
      <c r="E12" s="86" t="str">
        <f t="shared" si="0"/>
        <v>Entrada Gratitua al cine</v>
      </c>
      <c r="F12" s="86"/>
    </row>
    <row r="13" spans="1:13" x14ac:dyDescent="0.25">
      <c r="B13" s="6" t="s">
        <v>14</v>
      </c>
      <c r="C13" s="10" t="s">
        <v>13</v>
      </c>
      <c r="D13" s="13" t="s">
        <v>23</v>
      </c>
      <c r="E13" s="86" t="str">
        <f t="shared" si="0"/>
        <v>Sin Entrada</v>
      </c>
      <c r="F13" s="86"/>
    </row>
    <row r="14" spans="1:13" x14ac:dyDescent="0.25">
      <c r="B14" s="19" t="s">
        <v>38</v>
      </c>
      <c r="C14" s="10" t="s">
        <v>15</v>
      </c>
      <c r="D14" s="13" t="s">
        <v>25</v>
      </c>
      <c r="E14" s="86" t="str">
        <f t="shared" si="0"/>
        <v>Sin Entrada</v>
      </c>
      <c r="F14" s="86"/>
    </row>
    <row r="15" spans="1:13" x14ac:dyDescent="0.25">
      <c r="B15" s="6" t="s">
        <v>12</v>
      </c>
      <c r="C15" s="10" t="s">
        <v>17</v>
      </c>
      <c r="D15" s="13" t="s">
        <v>37</v>
      </c>
      <c r="E15" s="86" t="str">
        <f t="shared" si="0"/>
        <v>Entrada Gratitua al cine</v>
      </c>
      <c r="F15" s="86"/>
    </row>
    <row r="16" spans="1:13" x14ac:dyDescent="0.25">
      <c r="B16" s="6" t="s">
        <v>8</v>
      </c>
      <c r="C16" s="10" t="s">
        <v>34</v>
      </c>
      <c r="D16" s="13" t="s">
        <v>25</v>
      </c>
      <c r="E16" s="86" t="str">
        <f t="shared" si="0"/>
        <v>Sin Entrada</v>
      </c>
      <c r="F16" s="86"/>
    </row>
    <row r="17" spans="2:6" x14ac:dyDescent="0.25">
      <c r="B17" s="6" t="s">
        <v>10</v>
      </c>
      <c r="C17" s="10" t="s">
        <v>35</v>
      </c>
      <c r="D17" s="13" t="s">
        <v>24</v>
      </c>
      <c r="E17" s="86" t="str">
        <f t="shared" si="0"/>
        <v>Sin Entrada</v>
      </c>
      <c r="F17" s="86"/>
    </row>
    <row r="18" spans="2:6" x14ac:dyDescent="0.25">
      <c r="B18" s="6" t="s">
        <v>33</v>
      </c>
      <c r="C18" s="16" t="s">
        <v>41</v>
      </c>
      <c r="D18" s="13" t="s">
        <v>26</v>
      </c>
      <c r="E18" s="86" t="str">
        <f t="shared" si="0"/>
        <v>Sin Entrada</v>
      </c>
      <c r="F18" s="86"/>
    </row>
    <row r="19" spans="2:6" x14ac:dyDescent="0.25">
      <c r="B19" s="15" t="s">
        <v>39</v>
      </c>
      <c r="C19" s="16" t="s">
        <v>40</v>
      </c>
      <c r="D19" s="17" t="s">
        <v>37</v>
      </c>
      <c r="E19" s="86" t="str">
        <f t="shared" si="0"/>
        <v>Entrada Gratitua al cine</v>
      </c>
      <c r="F19" s="86"/>
    </row>
    <row r="20" spans="2:6" x14ac:dyDescent="0.25">
      <c r="B20" s="15" t="s">
        <v>42</v>
      </c>
      <c r="C20" s="16" t="s">
        <v>43</v>
      </c>
      <c r="D20" s="17" t="s">
        <v>45</v>
      </c>
      <c r="E20" s="86" t="str">
        <f>IF(D20=$D$12,"Entrada Gratitua al cine", "Sin Entrada")</f>
        <v>Sin Entrada</v>
      </c>
      <c r="F20" s="86"/>
    </row>
    <row r="21" spans="2:6" x14ac:dyDescent="0.25">
      <c r="B21" s="21" t="s">
        <v>4</v>
      </c>
      <c r="C21" s="20" t="s">
        <v>47</v>
      </c>
      <c r="D21" s="18" t="s">
        <v>44</v>
      </c>
      <c r="E21" s="86" t="str">
        <f t="shared" si="0"/>
        <v>Sin Entrada</v>
      </c>
      <c r="F21" s="86"/>
    </row>
    <row r="22" spans="2:6" x14ac:dyDescent="0.25">
      <c r="B22" s="19" t="s">
        <v>48</v>
      </c>
      <c r="C22" s="16" t="s">
        <v>51</v>
      </c>
      <c r="D22" s="17" t="s">
        <v>25</v>
      </c>
      <c r="E22" s="86" t="str">
        <f t="shared" si="0"/>
        <v>Sin Entrada</v>
      </c>
      <c r="F22" s="86"/>
    </row>
    <row r="23" spans="2:6" x14ac:dyDescent="0.25">
      <c r="B23" s="15" t="s">
        <v>49</v>
      </c>
      <c r="C23" s="16" t="s">
        <v>50</v>
      </c>
      <c r="D23" s="17" t="s">
        <v>45</v>
      </c>
      <c r="E23" s="86" t="str">
        <f t="shared" si="0"/>
        <v>Sin Entrada</v>
      </c>
      <c r="F23" s="86"/>
    </row>
    <row r="24" spans="2:6" ht="15.75" thickBot="1" x14ac:dyDescent="0.3">
      <c r="B24" s="7" t="s">
        <v>6</v>
      </c>
      <c r="C24" s="11" t="s">
        <v>36</v>
      </c>
      <c r="D24" s="14" t="s">
        <v>24</v>
      </c>
      <c r="E24" s="86" t="str">
        <f t="shared" si="0"/>
        <v>Sin Entrada</v>
      </c>
      <c r="F24" s="86"/>
    </row>
  </sheetData>
  <mergeCells count="18">
    <mergeCell ref="E19:F19"/>
    <mergeCell ref="E24:F24"/>
    <mergeCell ref="E23:F23"/>
    <mergeCell ref="E22:F22"/>
    <mergeCell ref="E21:F21"/>
    <mergeCell ref="E20:F20"/>
    <mergeCell ref="E11:F11"/>
    <mergeCell ref="E12:F12"/>
    <mergeCell ref="E14:F14"/>
    <mergeCell ref="E13:F13"/>
    <mergeCell ref="E18:F18"/>
    <mergeCell ref="E17:F17"/>
    <mergeCell ref="E16:F16"/>
    <mergeCell ref="E15:F15"/>
    <mergeCell ref="B4:M4"/>
    <mergeCell ref="E8:F8"/>
    <mergeCell ref="E9:F9"/>
    <mergeCell ref="E10:F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topLeftCell="D10" workbookViewId="0">
      <selection activeCell="M34" sqref="M34"/>
    </sheetView>
  </sheetViews>
  <sheetFormatPr baseColWidth="10" defaultRowHeight="15" x14ac:dyDescent="0.2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 x14ac:dyDescent="0.3"/>
    <row r="2" spans="1:14" ht="16.5" thickBot="1" x14ac:dyDescent="0.3">
      <c r="A2" s="39" t="s">
        <v>53</v>
      </c>
      <c r="B2" s="1" t="s">
        <v>21</v>
      </c>
    </row>
    <row r="4" spans="1:14" ht="15.75" x14ac:dyDescent="0.25">
      <c r="C4" s="80" t="s">
        <v>73</v>
      </c>
      <c r="D4" s="80"/>
      <c r="E4" s="80"/>
      <c r="F4" s="80"/>
      <c r="G4" s="80"/>
      <c r="H4" s="80"/>
      <c r="I4" s="80"/>
      <c r="J4" s="80"/>
      <c r="K4" s="80"/>
      <c r="L4" s="80"/>
      <c r="M4" s="78"/>
      <c r="N4" s="78"/>
    </row>
    <row r="5" spans="1:14" ht="21" customHeight="1" x14ac:dyDescent="0.25"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4" ht="15.75" thickBot="1" x14ac:dyDescent="0.3"/>
    <row r="7" spans="1:14" ht="18.75" x14ac:dyDescent="0.25">
      <c r="C7" s="47">
        <v>2</v>
      </c>
      <c r="D7" s="48">
        <v>5</v>
      </c>
      <c r="E7" s="48">
        <v>3</v>
      </c>
      <c r="F7" s="48">
        <v>5</v>
      </c>
      <c r="G7" s="48">
        <v>0</v>
      </c>
      <c r="H7" s="48">
        <v>1</v>
      </c>
      <c r="I7" s="48">
        <v>5</v>
      </c>
      <c r="J7" s="48">
        <v>3</v>
      </c>
      <c r="K7" s="48">
        <v>4</v>
      </c>
      <c r="L7" s="49">
        <v>2</v>
      </c>
    </row>
    <row r="8" spans="1:14" ht="18.75" x14ac:dyDescent="0.25">
      <c r="C8" s="50">
        <v>4</v>
      </c>
      <c r="D8" s="35">
        <v>1</v>
      </c>
      <c r="E8" s="35">
        <v>2</v>
      </c>
      <c r="F8" s="35">
        <v>4</v>
      </c>
      <c r="G8" s="35">
        <v>5</v>
      </c>
      <c r="H8" s="35">
        <v>1</v>
      </c>
      <c r="I8" s="35">
        <v>5</v>
      </c>
      <c r="J8" s="35">
        <v>2</v>
      </c>
      <c r="K8" s="35">
        <v>1</v>
      </c>
      <c r="L8" s="51">
        <v>1</v>
      </c>
    </row>
    <row r="9" spans="1:14" ht="18.75" x14ac:dyDescent="0.25">
      <c r="C9" s="50">
        <v>5</v>
      </c>
      <c r="D9" s="35">
        <v>3</v>
      </c>
      <c r="E9" s="35">
        <v>3</v>
      </c>
      <c r="F9" s="35">
        <v>2</v>
      </c>
      <c r="G9" s="35">
        <v>2</v>
      </c>
      <c r="H9" s="35">
        <v>2</v>
      </c>
      <c r="I9" s="35">
        <v>3</v>
      </c>
      <c r="J9" s="35">
        <v>5</v>
      </c>
      <c r="K9" s="35">
        <v>2</v>
      </c>
      <c r="L9" s="51">
        <v>4</v>
      </c>
    </row>
    <row r="10" spans="1:14" ht="18.75" x14ac:dyDescent="0.25">
      <c r="C10" s="50">
        <v>1</v>
      </c>
      <c r="D10" s="35">
        <v>5</v>
      </c>
      <c r="E10" s="35">
        <v>4</v>
      </c>
      <c r="F10" s="35">
        <v>2</v>
      </c>
      <c r="G10" s="35">
        <v>4</v>
      </c>
      <c r="H10" s="35">
        <v>0</v>
      </c>
      <c r="I10" s="35">
        <v>4</v>
      </c>
      <c r="J10" s="35">
        <v>5</v>
      </c>
      <c r="K10" s="35">
        <v>5</v>
      </c>
      <c r="L10" s="51">
        <v>2</v>
      </c>
    </row>
    <row r="11" spans="1:14" ht="18.75" x14ac:dyDescent="0.25">
      <c r="C11" s="50">
        <v>2</v>
      </c>
      <c r="D11" s="35">
        <v>2</v>
      </c>
      <c r="E11" s="35">
        <v>2</v>
      </c>
      <c r="F11" s="35">
        <v>0</v>
      </c>
      <c r="G11" s="35">
        <v>5</v>
      </c>
      <c r="H11" s="35">
        <v>0</v>
      </c>
      <c r="I11" s="35">
        <v>4</v>
      </c>
      <c r="J11" s="35">
        <v>2</v>
      </c>
      <c r="K11" s="35">
        <v>1</v>
      </c>
      <c r="L11" s="51">
        <v>2</v>
      </c>
    </row>
    <row r="12" spans="1:14" ht="18.75" x14ac:dyDescent="0.25">
      <c r="C12" s="50">
        <v>3</v>
      </c>
      <c r="D12" s="35">
        <v>5</v>
      </c>
      <c r="E12" s="35">
        <v>5</v>
      </c>
      <c r="F12" s="35">
        <v>2</v>
      </c>
      <c r="G12" s="35">
        <v>1</v>
      </c>
      <c r="H12" s="35">
        <v>2</v>
      </c>
      <c r="I12" s="35">
        <v>0</v>
      </c>
      <c r="J12" s="35">
        <v>4</v>
      </c>
      <c r="K12" s="35">
        <v>4</v>
      </c>
      <c r="L12" s="51">
        <v>0</v>
      </c>
    </row>
    <row r="13" spans="1:14" ht="18.75" x14ac:dyDescent="0.25">
      <c r="C13" s="50">
        <v>2</v>
      </c>
      <c r="D13" s="35">
        <v>0</v>
      </c>
      <c r="E13" s="35">
        <v>0</v>
      </c>
      <c r="F13" s="35">
        <v>3</v>
      </c>
      <c r="G13" s="35">
        <v>1</v>
      </c>
      <c r="H13" s="35">
        <v>3</v>
      </c>
      <c r="I13" s="35">
        <v>3</v>
      </c>
      <c r="J13" s="35">
        <v>2</v>
      </c>
      <c r="K13" s="35">
        <v>4</v>
      </c>
      <c r="L13" s="51">
        <v>3</v>
      </c>
    </row>
    <row r="14" spans="1:14" ht="18.75" x14ac:dyDescent="0.25">
      <c r="C14" s="50">
        <v>0</v>
      </c>
      <c r="D14" s="35">
        <v>2</v>
      </c>
      <c r="E14" s="35">
        <v>0</v>
      </c>
      <c r="F14" s="35">
        <v>3</v>
      </c>
      <c r="G14" s="35">
        <v>0</v>
      </c>
      <c r="H14" s="35">
        <v>5</v>
      </c>
      <c r="I14" s="35">
        <v>3</v>
      </c>
      <c r="J14" s="35">
        <v>2</v>
      </c>
      <c r="K14" s="35">
        <v>2</v>
      </c>
      <c r="L14" s="51">
        <v>2</v>
      </c>
    </row>
    <row r="15" spans="1:14" ht="19.5" thickBot="1" x14ac:dyDescent="0.3">
      <c r="C15" s="52">
        <v>3</v>
      </c>
      <c r="D15" s="53">
        <v>0</v>
      </c>
      <c r="E15" s="53">
        <v>2</v>
      </c>
      <c r="F15" s="53">
        <v>1</v>
      </c>
      <c r="G15" s="53">
        <v>4</v>
      </c>
      <c r="H15" s="53">
        <v>4</v>
      </c>
      <c r="I15" s="53">
        <v>2</v>
      </c>
      <c r="J15" s="53">
        <v>0</v>
      </c>
      <c r="K15" s="53">
        <v>4</v>
      </c>
      <c r="L15" s="54">
        <v>2</v>
      </c>
    </row>
    <row r="16" spans="1:14" ht="18.75" x14ac:dyDescent="0.25"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3:17" ht="19.5" thickBot="1" x14ac:dyDescent="0.3"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3:17" ht="24" thickBot="1" x14ac:dyDescent="0.3">
      <c r="C18" s="38"/>
      <c r="D18" s="38"/>
      <c r="E18" s="38"/>
      <c r="F18" s="38"/>
      <c r="G18" s="38"/>
      <c r="H18" s="38"/>
      <c r="I18" s="38"/>
      <c r="J18" s="38"/>
      <c r="K18" s="38"/>
      <c r="L18" s="63" t="s">
        <v>56</v>
      </c>
      <c r="M18" s="63" t="s">
        <v>57</v>
      </c>
      <c r="N18" s="63" t="s">
        <v>58</v>
      </c>
      <c r="O18" s="63" t="s">
        <v>74</v>
      </c>
      <c r="P18" s="63" t="s">
        <v>75</v>
      </c>
      <c r="Q18" s="89" t="s">
        <v>89</v>
      </c>
    </row>
    <row r="19" spans="3:17" ht="19.5" thickBot="1" x14ac:dyDescent="0.35">
      <c r="C19" s="37" t="s">
        <v>68</v>
      </c>
      <c r="D19" s="37"/>
      <c r="E19" s="37"/>
      <c r="F19" s="37"/>
      <c r="G19" s="37"/>
      <c r="H19" s="37"/>
      <c r="I19" s="37"/>
      <c r="J19" s="37"/>
      <c r="L19" s="55">
        <v>0</v>
      </c>
      <c r="M19" s="58">
        <f>COUNTIF(Maldonado,0)</f>
        <v>13</v>
      </c>
      <c r="N19" s="61">
        <v>13</v>
      </c>
      <c r="O19" s="87">
        <f>M19/$M$25</f>
        <v>0.14444444444444443</v>
      </c>
      <c r="P19" s="87">
        <f>N19/$M$25</f>
        <v>0.14444444444444443</v>
      </c>
      <c r="Q19">
        <f>L19*M19</f>
        <v>0</v>
      </c>
    </row>
    <row r="20" spans="3:17" ht="19.5" thickBot="1" x14ac:dyDescent="0.35">
      <c r="L20" s="56">
        <v>1</v>
      </c>
      <c r="M20" s="58">
        <f>COUNTIF(Maldonado,1)</f>
        <v>10</v>
      </c>
      <c r="N20" s="62">
        <f>N19+M20</f>
        <v>23</v>
      </c>
      <c r="O20" s="87">
        <f t="shared" ref="O20:O24" si="0">M20/$M$25</f>
        <v>0.1111111111111111</v>
      </c>
      <c r="P20" s="87">
        <f t="shared" ref="P20:P24" si="1">N20/$M$25</f>
        <v>0.25555555555555554</v>
      </c>
      <c r="Q20">
        <f t="shared" ref="Q20:Q24" si="2">L20*M20</f>
        <v>10</v>
      </c>
    </row>
    <row r="21" spans="3:17" ht="19.5" thickBot="1" x14ac:dyDescent="0.35">
      <c r="C21" s="37" t="s">
        <v>69</v>
      </c>
      <c r="D21" s="37"/>
      <c r="E21" s="37"/>
      <c r="F21" s="37"/>
      <c r="G21" s="37"/>
      <c r="H21" s="37"/>
      <c r="L21" s="56">
        <v>2</v>
      </c>
      <c r="M21" s="58">
        <f>COUNTIF(Maldonado,2)</f>
        <v>26</v>
      </c>
      <c r="N21" s="62">
        <f t="shared" ref="N21:N24" si="3">N20+M21</f>
        <v>49</v>
      </c>
      <c r="O21" s="87">
        <f t="shared" si="0"/>
        <v>0.28888888888888886</v>
      </c>
      <c r="P21" s="87">
        <f t="shared" si="1"/>
        <v>0.5444444444444444</v>
      </c>
      <c r="Q21">
        <f t="shared" si="2"/>
        <v>52</v>
      </c>
    </row>
    <row r="22" spans="3:17" ht="19.5" thickBot="1" x14ac:dyDescent="0.35">
      <c r="C22" s="79"/>
      <c r="D22" s="79"/>
      <c r="E22" s="79"/>
      <c r="F22" s="79"/>
      <c r="G22" s="79"/>
      <c r="H22" s="79"/>
      <c r="I22" s="79"/>
      <c r="J22" s="79"/>
      <c r="L22" s="56">
        <v>3</v>
      </c>
      <c r="M22" s="58">
        <f>COUNTIF(Maldonado,3)</f>
        <v>13</v>
      </c>
      <c r="N22" s="62">
        <f t="shared" si="3"/>
        <v>62</v>
      </c>
      <c r="O22" s="87">
        <f t="shared" si="0"/>
        <v>0.14444444444444443</v>
      </c>
      <c r="P22" s="87">
        <f t="shared" si="1"/>
        <v>0.68888888888888888</v>
      </c>
      <c r="Q22">
        <f t="shared" si="2"/>
        <v>39</v>
      </c>
    </row>
    <row r="23" spans="3:17" ht="19.5" thickBot="1" x14ac:dyDescent="0.35">
      <c r="C23" s="37" t="s">
        <v>70</v>
      </c>
      <c r="D23" s="37"/>
      <c r="E23" s="37"/>
      <c r="F23" s="37"/>
      <c r="G23" s="37"/>
      <c r="H23" s="37"/>
      <c r="I23" s="37"/>
      <c r="J23" s="37"/>
      <c r="L23" s="56">
        <v>4</v>
      </c>
      <c r="M23" s="58">
        <f>COUNTIF(Maldonado,4)</f>
        <v>14</v>
      </c>
      <c r="N23" s="62">
        <f t="shared" si="3"/>
        <v>76</v>
      </c>
      <c r="O23" s="87">
        <f t="shared" si="0"/>
        <v>0.15555555555555556</v>
      </c>
      <c r="P23" s="87">
        <f t="shared" si="1"/>
        <v>0.84444444444444444</v>
      </c>
      <c r="Q23">
        <f t="shared" si="2"/>
        <v>56</v>
      </c>
    </row>
    <row r="24" spans="3:17" ht="19.5" thickBot="1" x14ac:dyDescent="0.35">
      <c r="L24" s="56">
        <v>5</v>
      </c>
      <c r="M24" s="58">
        <f>COUNTIF(Maldonado,5)</f>
        <v>14</v>
      </c>
      <c r="N24" s="62">
        <f t="shared" si="3"/>
        <v>90</v>
      </c>
      <c r="O24" s="87">
        <f t="shared" si="0"/>
        <v>0.15555555555555556</v>
      </c>
      <c r="P24" s="87">
        <f t="shared" si="1"/>
        <v>1</v>
      </c>
      <c r="Q24">
        <f t="shared" si="2"/>
        <v>70</v>
      </c>
    </row>
    <row r="25" spans="3:17" ht="19.5" thickBot="1" x14ac:dyDescent="0.35">
      <c r="C25" s="37" t="s">
        <v>71</v>
      </c>
      <c r="D25" s="37"/>
      <c r="E25" s="37"/>
      <c r="F25" s="37"/>
      <c r="G25" s="37"/>
      <c r="H25" s="37"/>
      <c r="I25" s="37"/>
      <c r="J25" s="37"/>
      <c r="L25" s="68" t="s">
        <v>76</v>
      </c>
      <c r="M25" s="69">
        <f>SUM(M19:M24)</f>
        <v>90</v>
      </c>
      <c r="Q25">
        <f>SUM(Q19:Q24)</f>
        <v>227</v>
      </c>
    </row>
    <row r="27" spans="3:17" ht="15.75" x14ac:dyDescent="0.25">
      <c r="C27" s="37" t="s">
        <v>72</v>
      </c>
    </row>
    <row r="28" spans="3:17" ht="15.75" thickBot="1" x14ac:dyDescent="0.3"/>
    <row r="29" spans="3:17" ht="19.5" thickBot="1" x14ac:dyDescent="0.35">
      <c r="L29" s="70" t="s">
        <v>77</v>
      </c>
      <c r="M29" s="69">
        <v>2</v>
      </c>
      <c r="N29" s="85" t="s">
        <v>95</v>
      </c>
      <c r="O29" s="79"/>
      <c r="P29" s="79"/>
    </row>
    <row r="30" spans="3:17" ht="15.75" thickBot="1" x14ac:dyDescent="0.3"/>
    <row r="31" spans="3:17" ht="19.5" thickBot="1" x14ac:dyDescent="0.35">
      <c r="L31" s="70" t="s">
        <v>78</v>
      </c>
      <c r="M31" s="69">
        <v>2</v>
      </c>
      <c r="N31" s="85" t="s">
        <v>90</v>
      </c>
      <c r="O31" s="79"/>
      <c r="P31" s="79"/>
    </row>
    <row r="32" spans="3:17" ht="15.75" thickBot="1" x14ac:dyDescent="0.3"/>
    <row r="33" spans="12:16" ht="19.5" thickBot="1" x14ac:dyDescent="0.35">
      <c r="L33" s="70" t="s">
        <v>79</v>
      </c>
      <c r="M33" s="88">
        <f>Q25/M25</f>
        <v>2.5222222222222221</v>
      </c>
      <c r="N33" s="85" t="s">
        <v>88</v>
      </c>
      <c r="O33" s="79"/>
      <c r="P33" s="79"/>
    </row>
  </sheetData>
  <mergeCells count="6">
    <mergeCell ref="M4:N4"/>
    <mergeCell ref="C22:J22"/>
    <mergeCell ref="C4:L5"/>
    <mergeCell ref="N29:P29"/>
    <mergeCell ref="N33:P33"/>
    <mergeCell ref="N31:P3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40" workbookViewId="0">
      <selection activeCell="G6" sqref="G6"/>
    </sheetView>
  </sheetViews>
  <sheetFormatPr baseColWidth="10" defaultRowHeight="15" x14ac:dyDescent="0.2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 x14ac:dyDescent="0.3"/>
    <row r="2" spans="1:14" ht="16.5" thickBot="1" x14ac:dyDescent="0.3">
      <c r="A2" s="39" t="s">
        <v>55</v>
      </c>
      <c r="B2" s="1" t="s">
        <v>22</v>
      </c>
    </row>
    <row r="4" spans="1:14" ht="15.75" x14ac:dyDescent="0.25">
      <c r="B4" s="78" t="s">
        <v>61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ht="15.75" thickBot="1" x14ac:dyDescent="0.3"/>
    <row r="6" spans="1:14" ht="24" thickBot="1" x14ac:dyDescent="0.3">
      <c r="B6" s="63" t="s">
        <v>56</v>
      </c>
      <c r="C6" s="63" t="s">
        <v>57</v>
      </c>
      <c r="D6" s="63" t="s">
        <v>58</v>
      </c>
      <c r="E6" s="63" t="s">
        <v>59</v>
      </c>
      <c r="F6" s="63" t="s">
        <v>60</v>
      </c>
      <c r="G6" s="64"/>
    </row>
    <row r="7" spans="1:14" ht="19.5" thickBot="1" x14ac:dyDescent="0.35">
      <c r="B7" s="55">
        <v>0</v>
      </c>
      <c r="C7" s="58">
        <v>25</v>
      </c>
      <c r="D7" s="61">
        <f>C7</f>
        <v>25</v>
      </c>
      <c r="E7" s="87">
        <f>C7/$D$13</f>
        <v>0.25</v>
      </c>
      <c r="F7" s="87">
        <f>D7/$D$13</f>
        <v>0.25</v>
      </c>
      <c r="G7" s="65"/>
    </row>
    <row r="8" spans="1:14" ht="19.5" thickBot="1" x14ac:dyDescent="0.35">
      <c r="B8" s="56">
        <v>1</v>
      </c>
      <c r="C8" s="59">
        <v>20</v>
      </c>
      <c r="D8" s="62">
        <f>D7+C8</f>
        <v>45</v>
      </c>
      <c r="E8" s="87">
        <f t="shared" ref="E8:E13" si="0">C8/$D$13</f>
        <v>0.2</v>
      </c>
      <c r="F8" s="92">
        <f t="shared" ref="F8:F13" si="1">D8/$D$13</f>
        <v>0.45</v>
      </c>
      <c r="G8" s="65"/>
    </row>
    <row r="9" spans="1:14" ht="19.5" thickBot="1" x14ac:dyDescent="0.35">
      <c r="B9" s="56">
        <v>2</v>
      </c>
      <c r="C9" s="90">
        <v>35</v>
      </c>
      <c r="D9" s="62">
        <f t="shared" ref="D9:D13" si="2">D8+C9</f>
        <v>80</v>
      </c>
      <c r="E9" s="87">
        <f t="shared" si="0"/>
        <v>0.35</v>
      </c>
      <c r="F9" s="87">
        <f t="shared" si="1"/>
        <v>0.8</v>
      </c>
      <c r="G9" s="65"/>
    </row>
    <row r="10" spans="1:14" ht="19.5" thickBot="1" x14ac:dyDescent="0.35">
      <c r="B10" s="56">
        <v>3</v>
      </c>
      <c r="C10" s="59">
        <v>10</v>
      </c>
      <c r="D10" s="91">
        <f t="shared" si="2"/>
        <v>90</v>
      </c>
      <c r="E10" s="87">
        <f t="shared" si="0"/>
        <v>0.1</v>
      </c>
      <c r="F10" s="87">
        <f t="shared" si="1"/>
        <v>0.9</v>
      </c>
      <c r="G10" s="65"/>
    </row>
    <row r="11" spans="1:14" ht="19.5" thickBot="1" x14ac:dyDescent="0.35">
      <c r="B11" s="56">
        <v>4</v>
      </c>
      <c r="C11" s="59">
        <v>5</v>
      </c>
      <c r="D11" s="62">
        <f t="shared" si="2"/>
        <v>95</v>
      </c>
      <c r="E11" s="93">
        <f t="shared" si="0"/>
        <v>0.05</v>
      </c>
      <c r="F11" s="87">
        <f t="shared" si="1"/>
        <v>0.95</v>
      </c>
      <c r="G11" s="65"/>
    </row>
    <row r="12" spans="1:14" ht="19.5" thickBot="1" x14ac:dyDescent="0.35">
      <c r="B12" s="56">
        <v>5</v>
      </c>
      <c r="C12" s="59">
        <v>3</v>
      </c>
      <c r="D12" s="62">
        <f t="shared" si="2"/>
        <v>98</v>
      </c>
      <c r="E12" s="87">
        <f t="shared" si="0"/>
        <v>0.03</v>
      </c>
      <c r="F12" s="87">
        <f t="shared" si="1"/>
        <v>0.98</v>
      </c>
      <c r="G12" s="65"/>
    </row>
    <row r="13" spans="1:14" ht="19.5" thickBot="1" x14ac:dyDescent="0.35">
      <c r="B13" s="57">
        <v>6</v>
      </c>
      <c r="C13" s="60">
        <v>2</v>
      </c>
      <c r="D13" s="62">
        <f t="shared" si="2"/>
        <v>100</v>
      </c>
      <c r="E13" s="87">
        <f t="shared" si="0"/>
        <v>0.02</v>
      </c>
      <c r="F13" s="87">
        <f t="shared" si="1"/>
        <v>1</v>
      </c>
      <c r="G13" s="65"/>
    </row>
    <row r="14" spans="1:14" x14ac:dyDescent="0.25">
      <c r="B14" s="36"/>
    </row>
    <row r="15" spans="1:14" ht="18.75" thickBot="1" x14ac:dyDescent="0.3">
      <c r="B15" s="109" t="s">
        <v>80</v>
      </c>
      <c r="C15" s="109"/>
      <c r="D15" s="109"/>
      <c r="E15" s="109"/>
      <c r="F15" s="109"/>
      <c r="G15" s="109"/>
      <c r="H15" s="109"/>
      <c r="I15" s="109"/>
      <c r="J15" s="81"/>
      <c r="K15" s="81"/>
    </row>
    <row r="16" spans="1:14" ht="27.75" customHeight="1" x14ac:dyDescent="0.25">
      <c r="B16" s="96" t="s">
        <v>81</v>
      </c>
      <c r="C16" s="97"/>
      <c r="D16" s="97"/>
      <c r="E16" s="102"/>
      <c r="F16" s="106" t="s">
        <v>91</v>
      </c>
      <c r="G16" s="107"/>
      <c r="H16" s="107"/>
      <c r="I16" s="108"/>
      <c r="J16" s="37"/>
      <c r="K16" s="37"/>
    </row>
    <row r="17" spans="2:10" ht="23.25" customHeight="1" x14ac:dyDescent="0.25">
      <c r="B17" s="98" t="s">
        <v>82</v>
      </c>
      <c r="C17" s="94"/>
      <c r="D17" s="94"/>
      <c r="E17" s="103"/>
      <c r="F17" s="110" t="s">
        <v>92</v>
      </c>
      <c r="G17" s="111"/>
      <c r="H17" s="111"/>
      <c r="I17" s="112"/>
      <c r="J17" s="36"/>
    </row>
    <row r="18" spans="2:10" ht="28.5" customHeight="1" x14ac:dyDescent="0.25">
      <c r="B18" s="99" t="s">
        <v>83</v>
      </c>
      <c r="C18" s="95"/>
      <c r="D18" s="95"/>
      <c r="E18" s="104"/>
      <c r="F18" s="113" t="s">
        <v>93</v>
      </c>
      <c r="G18" s="114"/>
      <c r="H18" s="114"/>
      <c r="I18" s="115"/>
    </row>
    <row r="19" spans="2:10" ht="28.5" customHeight="1" thickBot="1" x14ac:dyDescent="0.3">
      <c r="B19" s="100" t="s">
        <v>84</v>
      </c>
      <c r="C19" s="101"/>
      <c r="D19" s="101"/>
      <c r="E19" s="105"/>
      <c r="F19" s="116" t="s">
        <v>94</v>
      </c>
      <c r="G19" s="117"/>
      <c r="H19" s="117"/>
      <c r="I19" s="118"/>
    </row>
  </sheetData>
  <mergeCells count="12">
    <mergeCell ref="B19:E19"/>
    <mergeCell ref="F16:I16"/>
    <mergeCell ref="F17:I17"/>
    <mergeCell ref="F19:I19"/>
    <mergeCell ref="F18:I18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Maldonado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2023-05-29T12:58:54Z</dcterms:modified>
</cp:coreProperties>
</file>