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ristobalmelkonian/Documents/Documents/VIAJES/PUERTO RICO WEDDING/"/>
    </mc:Choice>
  </mc:AlternateContent>
  <xr:revisionPtr revIDLastSave="0" documentId="13_ncr:1_{2287F98E-6850-FE48-93F1-D759300121E0}" xr6:coauthVersionLast="47" xr6:coauthVersionMax="47" xr10:uidLastSave="{00000000-0000-0000-0000-000000000000}"/>
  <bookViews>
    <workbookView xWindow="0" yWindow="0" windowWidth="25600" windowHeight="16000" xr2:uid="{00000000-000D-0000-FFFF-FFFF00000000}"/>
  </bookViews>
  <sheets>
    <sheet name="PUERTO RICO WEDDING" sheetId="4" r:id="rId1"/>
    <sheet name="Hoja2" sheetId="2" r:id="rId2"/>
    <sheet name="Hoja3" sheetId="3" r:id="rId3"/>
  </sheets>
  <definedNames>
    <definedName name="_xlnm.Print_Area" localSheetId="0">'PUERTO RICO WEDDING'!$A$1:$Q$21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26" i="4" l="1"/>
  <c r="R24" i="4"/>
  <c r="R25" i="4"/>
  <c r="R23" i="4"/>
  <c r="P25" i="4"/>
  <c r="P24" i="4"/>
  <c r="P23" i="4"/>
  <c r="O9" i="4"/>
  <c r="P9" i="4" s="1"/>
  <c r="O12" i="4"/>
  <c r="O10" i="4"/>
  <c r="F10" i="4"/>
  <c r="H10" i="4"/>
  <c r="E10" i="4"/>
  <c r="A11" i="4" s="1"/>
  <c r="B9" i="4"/>
  <c r="C9" i="4"/>
  <c r="G9" i="4" s="1"/>
  <c r="G10" i="4" s="1"/>
  <c r="G11" i="4" s="1"/>
  <c r="G12" i="4" s="1"/>
  <c r="D9" i="4"/>
  <c r="A9" i="4"/>
  <c r="A16" i="4"/>
  <c r="C8" i="4"/>
  <c r="H14" i="4"/>
  <c r="H12" i="4"/>
  <c r="F12" i="4"/>
  <c r="B13" i="4" s="1"/>
  <c r="E12" i="4"/>
  <c r="A13" i="4" s="1"/>
  <c r="B11" i="4"/>
  <c r="B8" i="4"/>
  <c r="A8" i="4"/>
  <c r="P8" i="4"/>
  <c r="B16" i="4"/>
  <c r="C16" i="4"/>
  <c r="P16" i="4" l="1"/>
  <c r="R17" i="4"/>
  <c r="L3" i="4" l="1"/>
  <c r="P7" i="4"/>
  <c r="P11" i="4"/>
  <c r="P18" i="4" l="1"/>
  <c r="P17" i="4"/>
  <c r="P19" i="4" s="1"/>
</calcChain>
</file>

<file path=xl/sharedStrings.xml><?xml version="1.0" encoding="utf-8"?>
<sst xmlns="http://schemas.openxmlformats.org/spreadsheetml/2006/main" count="95" uniqueCount="47">
  <si>
    <t>FECHA</t>
  </si>
  <si>
    <t>MOVIMIENTO</t>
  </si>
  <si>
    <t>SALIDA</t>
  </si>
  <si>
    <t>ARRIVO</t>
  </si>
  <si>
    <t>MEDIO</t>
  </si>
  <si>
    <t>VUELO/RESERVA</t>
  </si>
  <si>
    <t>CANT.</t>
  </si>
  <si>
    <t>V. UNITARIO</t>
  </si>
  <si>
    <t>V.TOTAL</t>
  </si>
  <si>
    <t>CIUDAD</t>
  </si>
  <si>
    <t>TRANSPORTE/ESTADÍA/ACTIVIDAD</t>
  </si>
  <si>
    <t>SANTIAGO</t>
  </si>
  <si>
    <t>DIVISA</t>
  </si>
  <si>
    <t>FECHA/LUGAR</t>
  </si>
  <si>
    <t>HORA</t>
  </si>
  <si>
    <t>AVIÓN</t>
  </si>
  <si>
    <t>USD</t>
  </si>
  <si>
    <t>ESTADÍA</t>
  </si>
  <si>
    <t>PAÍS</t>
  </si>
  <si>
    <t>CHILE</t>
  </si>
  <si>
    <t>TOTAL DÍAS</t>
  </si>
  <si>
    <t>TOTAL USD</t>
  </si>
  <si>
    <t>CLP</t>
  </si>
  <si>
    <t>EEUU</t>
  </si>
  <si>
    <t>TRÁNSITO</t>
  </si>
  <si>
    <t>TOTAL GENERAL EN PESOS POR PERSONA</t>
  </si>
  <si>
    <t>$</t>
  </si>
  <si>
    <t>NUMERO RESERVACIÒN</t>
  </si>
  <si>
    <t>ABONOS</t>
  </si>
  <si>
    <t>SAN JUAN</t>
  </si>
  <si>
    <t>AUTO</t>
  </si>
  <si>
    <t>AIRBNB</t>
  </si>
  <si>
    <t>PUERTO RICO WEDDING</t>
  </si>
  <si>
    <t>ARRIBO</t>
  </si>
  <si>
    <t>JOYUDA</t>
  </si>
  <si>
    <t>CERRO GORDO</t>
  </si>
  <si>
    <t>TOTAL CLP</t>
  </si>
  <si>
    <t>ENTERPRISE - Toyota Tacoma or similar</t>
  </si>
  <si>
    <t>CIUDAD DE PANAMÀ</t>
  </si>
  <si>
    <t>PANAMÀ</t>
  </si>
  <si>
    <t>CM498</t>
  </si>
  <si>
    <t>CM450</t>
  </si>
  <si>
    <t>OK</t>
  </si>
  <si>
    <t>CM143</t>
  </si>
  <si>
    <t>CM277</t>
  </si>
  <si>
    <t>https://www.airbnb.com/rooms/1372574851892124016?adults=4&amp;check_in=2025-11-01&amp;check_out=2025-11-04&amp;guests=4&amp;location=Cerro%20Gordo%2C%20Puerto%20Rico%2C%20United%20States&amp;search_mode=regular_search&amp;source_impression_id=p3_1759102633_P3qXCi2BK-Zf4ebu&amp;previous_page_section_name=1001&amp;federated_search_id=7d6761fa-b6a6-47bd-8b32-41d12dc4a7e5&amp;modal=PHOTO_TOUR_SCROLLABLE</t>
  </si>
  <si>
    <t>https://www.airbnb.com/rooms/914706447473451215?adults=5&amp;wishlist_item_id=11005333841864&amp;check_in=2025-11-04&amp;check_out=2025-11-09&amp;source_impression_id=p3_1759101439_P3o4E-c1IR9L5BkV&amp;previous_page_section_name=1000&amp;guests=1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</si>
</sst>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340A]\ * #,##0_-;\-[$$-340A]\ * #,##0_-;_-[$$-340A]\ * &quot;-&quot;_-;_-@_-"/>
    <numFmt numFmtId="165" formatCode="_ [$$-340A]* #,##0_ ;_ [$$-340A]* \-#,##0_ ;_ [$$-340A]* &quot;-&quot;_ ;_ @_ 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Arial"/>
      <family val="2"/>
    </font>
    <font>
      <b/>
      <sz val="10"/>
      <color theme="1"/>
      <name val="Arial"/>
      <family val="2"/>
    </font>
    <font>
      <sz val="16"/>
      <color rgb="FF222222"/>
      <name val="Helvetica Neue"/>
      <family val="2"/>
    </font>
  </fonts>
  <fills count="4">
    <fill>
      <patternFill patternType="none"/>
    </fill>
    <fill>
      <patternFill patternType="gray125"/>
    </fill>
    <fill>
      <patternFill patternType="lightUp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wrapText="1"/>
    </xf>
    <xf numFmtId="14" fontId="1" fillId="0" borderId="0" xfId="0" applyNumberFormat="1" applyFont="1" applyAlignment="1">
      <alignment wrapText="1"/>
    </xf>
    <xf numFmtId="0" fontId="1" fillId="0" borderId="1" xfId="0" applyFont="1" applyBorder="1" applyAlignment="1">
      <alignment wrapText="1"/>
    </xf>
    <xf numFmtId="14" fontId="1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0" fontId="3" fillId="3" borderId="1" xfId="0" applyFont="1" applyFill="1" applyBorder="1" applyAlignment="1">
      <alignment horizontal="center" wrapText="1"/>
    </xf>
    <xf numFmtId="20" fontId="1" fillId="0" borderId="1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14" fontId="1" fillId="2" borderId="1" xfId="0" applyNumberFormat="1" applyFont="1" applyFill="1" applyBorder="1" applyAlignment="1">
      <alignment wrapText="1"/>
    </xf>
    <xf numFmtId="0" fontId="1" fillId="0" borderId="1" xfId="0" applyFont="1" applyBorder="1" applyAlignment="1">
      <alignment vertical="center" wrapText="1"/>
    </xf>
    <xf numFmtId="14" fontId="1" fillId="0" borderId="1" xfId="0" applyNumberFormat="1" applyFont="1" applyBorder="1" applyAlignment="1">
      <alignment vertical="center" wrapText="1"/>
    </xf>
    <xf numFmtId="20" fontId="1" fillId="0" borderId="1" xfId="0" applyNumberFormat="1" applyFont="1" applyBorder="1" applyAlignment="1">
      <alignment vertical="center" wrapText="1"/>
    </xf>
    <xf numFmtId="165" fontId="1" fillId="0" borderId="0" xfId="0" applyNumberFormat="1" applyFont="1" applyAlignment="1">
      <alignment wrapText="1"/>
    </xf>
    <xf numFmtId="20" fontId="1" fillId="2" borderId="1" xfId="0" applyNumberFormat="1" applyFont="1" applyFill="1" applyBorder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1" fontId="1" fillId="0" borderId="1" xfId="0" applyNumberFormat="1" applyFont="1" applyBorder="1" applyAlignment="1">
      <alignment horizontal="center" wrapText="1"/>
    </xf>
    <xf numFmtId="0" fontId="4" fillId="0" borderId="0" xfId="0" applyFont="1"/>
    <xf numFmtId="164" fontId="1" fillId="0" borderId="0" xfId="0" applyNumberFormat="1" applyFont="1" applyAlignment="1">
      <alignment wrapText="1"/>
    </xf>
  </cellXfs>
  <cellStyles count="1">
    <cellStyle name="Normal" xfId="0" builtinId="0"/>
  </cellStyles>
  <dxfs count="27"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6" formatCode="_-[$$-540A]* #,##0.00_ ;_-[$$-540A]* \-#,##0.00\ ;_-[$$-540A]* &quot;-&quot;??_ ;_-@_ "/>
    </dxf>
    <dxf>
      <numFmt numFmtId="167" formatCode="_-[$€-2]\ * #,##0.00_-;\-[$€-2]\ * #,##0.00_-;_-[$€-2]\ * &quot;-&quot;??_-;_-@_-"/>
    </dxf>
    <dxf>
      <numFmt numFmtId="168" formatCode="_ [$Fr.-807]\ * #,##0.00_ ;_ [$Fr.-807]\ * \-#,##0.00_ ;_ [$Fr.-807]\ * &quot;-&quot;??_ ;_ @_ 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6" formatCode="_-[$$-540A]* #,##0.00_ ;_-[$$-540A]* \-#,##0.00\ ;_-[$$-540A]* &quot;-&quot;??_ ;_-@_ "/>
    </dxf>
    <dxf>
      <numFmt numFmtId="167" formatCode="_-[$€-2]\ * #,##0.00_-;\-[$€-2]\ * #,##0.00_-;_-[$€-2]\ * &quot;-&quot;??_-;_-@_-"/>
    </dxf>
    <dxf>
      <numFmt numFmtId="168" formatCode="_ [$Fr.-807]\ * #,##0.00_ ;_ [$Fr.-807]\ * \-#,##0.00_ ;_ [$Fr.-807]\ * &quot;-&quot;??_ ;_ @_ "/>
    </dxf>
    <dxf>
      <numFmt numFmtId="164" formatCode="_-[$$-340A]\ * #,##0_-;\-[$$-340A]\ * #,##0_-;_-[$$-340A]\ * &quot;-&quot;_-;_-@_-"/>
    </dxf>
    <dxf>
      <numFmt numFmtId="164" formatCode="_-[$$-340A]\ * #,##0_-;\-[$$-340A]\ * #,##0_-;_-[$$-340A]\ * &quot;-&quot;_-;_-@_-"/>
    </dxf>
    <dxf>
      <numFmt numFmtId="166" formatCode="_-[$$-540A]* #,##0.00_ ;_-[$$-540A]* \-#,##0.00\ ;_-[$$-540A]* &quot;-&quot;??_ ;_-@_ "/>
    </dxf>
    <dxf>
      <numFmt numFmtId="167" formatCode="_-[$€-2]\ * #,##0.00_-;\-[$€-2]\ * #,##0.00_-;_-[$€-2]\ * &quot;-&quot;??_-;_-@_-"/>
    </dxf>
    <dxf>
      <numFmt numFmtId="169" formatCode="_-[$R$-416]\ * #,##0_-;\-[$R$-416]\ * #,##0_-;_-[$R$-416]\ * &quot;-&quot;_-;_-@_-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129"/>
  <sheetViews>
    <sheetView tabSelected="1" topLeftCell="G1" zoomScale="150" zoomScaleNormal="150" zoomScaleSheetLayoutView="150" workbookViewId="0">
      <pane ySplit="6" topLeftCell="A7" activePane="bottomLeft" state="frozenSplit"/>
      <selection pane="bottomLeft" activeCell="P23" sqref="P23"/>
    </sheetView>
  </sheetViews>
  <sheetFormatPr baseColWidth="10" defaultColWidth="15.6640625" defaultRowHeight="13" x14ac:dyDescent="0.15"/>
  <cols>
    <col min="1" max="1" width="18.5" style="1" bestFit="1" customWidth="1"/>
    <col min="2" max="2" width="10.1640625" style="1" bestFit="1" customWidth="1"/>
    <col min="3" max="3" width="8.1640625" style="1" bestFit="1" customWidth="1"/>
    <col min="4" max="4" width="6" style="1" bestFit="1" customWidth="1"/>
    <col min="5" max="5" width="18.5" style="1" bestFit="1" customWidth="1"/>
    <col min="6" max="6" width="10.1640625" style="1" bestFit="1" customWidth="1"/>
    <col min="7" max="7" width="8.1640625" style="1" bestFit="1" customWidth="1"/>
    <col min="8" max="8" width="6" style="1" bestFit="1" customWidth="1"/>
    <col min="9" max="9" width="12" style="1" bestFit="1" customWidth="1"/>
    <col min="10" max="10" width="7.5" style="1" bestFit="1" customWidth="1"/>
    <col min="11" max="11" width="29.6640625" style="1" bestFit="1" customWidth="1"/>
    <col min="12" max="12" width="13.33203125" style="1" bestFit="1" customWidth="1"/>
    <col min="13" max="13" width="3.6640625" style="1" bestFit="1" customWidth="1"/>
    <col min="14" max="14" width="6.1640625" style="1" bestFit="1" customWidth="1"/>
    <col min="15" max="15" width="12.1640625" style="1" bestFit="1" customWidth="1"/>
    <col min="16" max="16" width="13.6640625" style="1" bestFit="1" customWidth="1"/>
    <col min="17" max="17" width="6.83203125" style="1" bestFit="1" customWidth="1"/>
    <col min="18" max="18" width="10.1640625" style="1" bestFit="1" customWidth="1"/>
    <col min="19" max="19" width="6.83203125" style="1" bestFit="1" customWidth="1"/>
    <col min="20" max="16384" width="15.6640625" style="1"/>
  </cols>
  <sheetData>
    <row r="2" spans="1:20" ht="18" x14ac:dyDescent="0.2">
      <c r="A2" s="20" t="s">
        <v>32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spans="1:20" x14ac:dyDescent="0.15">
      <c r="A3" s="21" t="s">
        <v>20</v>
      </c>
      <c r="B3" s="22"/>
      <c r="C3" s="22"/>
      <c r="D3" s="22"/>
      <c r="E3" s="22"/>
      <c r="F3" s="22"/>
      <c r="G3" s="22"/>
      <c r="H3" s="22"/>
      <c r="I3" s="22"/>
      <c r="J3" s="22"/>
      <c r="K3" s="23"/>
      <c r="L3" s="24">
        <f>G16-C7</f>
        <v>9</v>
      </c>
      <c r="M3" s="24"/>
      <c r="N3" s="24"/>
      <c r="O3" s="24"/>
      <c r="P3" s="24"/>
      <c r="Q3" s="24"/>
    </row>
    <row r="4" spans="1:20" x14ac:dyDescent="0.15">
      <c r="A4" s="19" t="s">
        <v>13</v>
      </c>
      <c r="B4" s="19"/>
      <c r="C4" s="19"/>
      <c r="D4" s="19"/>
      <c r="E4" s="19"/>
      <c r="F4" s="19"/>
      <c r="G4" s="19"/>
      <c r="H4" s="19"/>
      <c r="I4" s="17" t="s">
        <v>1</v>
      </c>
      <c r="J4" s="19" t="s">
        <v>10</v>
      </c>
      <c r="K4" s="19"/>
      <c r="L4" s="19"/>
      <c r="M4" s="19"/>
      <c r="N4" s="19"/>
      <c r="O4" s="17" t="s">
        <v>7</v>
      </c>
      <c r="P4" s="17" t="s">
        <v>8</v>
      </c>
      <c r="Q4" s="17" t="s">
        <v>12</v>
      </c>
      <c r="R4" s="17" t="s">
        <v>28</v>
      </c>
      <c r="S4" s="17" t="s">
        <v>12</v>
      </c>
    </row>
    <row r="5" spans="1:20" x14ac:dyDescent="0.15">
      <c r="A5" s="17" t="s">
        <v>9</v>
      </c>
      <c r="B5" s="17" t="s">
        <v>18</v>
      </c>
      <c r="C5" s="19" t="s">
        <v>2</v>
      </c>
      <c r="D5" s="19"/>
      <c r="E5" s="17" t="s">
        <v>9</v>
      </c>
      <c r="F5" s="17" t="s">
        <v>18</v>
      </c>
      <c r="G5" s="19" t="s">
        <v>3</v>
      </c>
      <c r="H5" s="19"/>
      <c r="I5" s="17"/>
      <c r="J5" s="17" t="s">
        <v>4</v>
      </c>
      <c r="K5" s="17" t="s">
        <v>5</v>
      </c>
      <c r="L5" s="17" t="s">
        <v>27</v>
      </c>
      <c r="M5" s="17" t="s">
        <v>26</v>
      </c>
      <c r="N5" s="17" t="s">
        <v>6</v>
      </c>
      <c r="O5" s="17"/>
      <c r="P5" s="17"/>
      <c r="Q5" s="17"/>
      <c r="R5" s="17"/>
      <c r="S5" s="17"/>
    </row>
    <row r="6" spans="1:20" ht="14" x14ac:dyDescent="0.15">
      <c r="A6" s="17"/>
      <c r="B6" s="17"/>
      <c r="C6" s="7" t="s">
        <v>0</v>
      </c>
      <c r="D6" s="7" t="s">
        <v>14</v>
      </c>
      <c r="E6" s="17"/>
      <c r="F6" s="17"/>
      <c r="G6" s="7" t="s">
        <v>0</v>
      </c>
      <c r="H6" s="7" t="s">
        <v>14</v>
      </c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</row>
    <row r="7" spans="1:20" ht="14" x14ac:dyDescent="0.15">
      <c r="A7" s="3" t="s">
        <v>11</v>
      </c>
      <c r="B7" s="3" t="s">
        <v>19</v>
      </c>
      <c r="C7" s="4">
        <v>45962</v>
      </c>
      <c r="D7" s="8">
        <v>0.51388888888888895</v>
      </c>
      <c r="E7" s="3" t="s">
        <v>38</v>
      </c>
      <c r="F7" s="3" t="s">
        <v>39</v>
      </c>
      <c r="G7" s="4">
        <v>45962</v>
      </c>
      <c r="H7" s="8">
        <v>0.71597222222222223</v>
      </c>
      <c r="I7" s="3" t="s">
        <v>24</v>
      </c>
      <c r="J7" s="3" t="s">
        <v>15</v>
      </c>
      <c r="K7" s="3" t="s">
        <v>40</v>
      </c>
      <c r="L7" s="3"/>
      <c r="M7" s="3" t="s">
        <v>42</v>
      </c>
      <c r="N7" s="3">
        <v>1</v>
      </c>
      <c r="O7" s="3">
        <v>503966</v>
      </c>
      <c r="P7" s="3">
        <f>N7*O7</f>
        <v>503966</v>
      </c>
      <c r="Q7" s="3" t="s">
        <v>22</v>
      </c>
      <c r="R7" s="3"/>
      <c r="S7" s="3"/>
    </row>
    <row r="8" spans="1:20" ht="14" x14ac:dyDescent="0.15">
      <c r="A8" s="3" t="str">
        <f>E7</f>
        <v>CIUDAD DE PANAMÀ</v>
      </c>
      <c r="B8" s="3" t="str">
        <f>F7</f>
        <v>PANAMÀ</v>
      </c>
      <c r="C8" s="4">
        <f>G7</f>
        <v>45962</v>
      </c>
      <c r="D8" s="8">
        <v>0.77777777777777779</v>
      </c>
      <c r="E8" s="3" t="s">
        <v>29</v>
      </c>
      <c r="F8" s="3" t="s">
        <v>23</v>
      </c>
      <c r="G8" s="4">
        <v>45962</v>
      </c>
      <c r="H8" s="8">
        <v>0.93680555555555556</v>
      </c>
      <c r="I8" s="3" t="s">
        <v>33</v>
      </c>
      <c r="J8" s="3" t="s">
        <v>15</v>
      </c>
      <c r="K8" s="3" t="s">
        <v>41</v>
      </c>
      <c r="L8" s="3"/>
      <c r="M8" s="3"/>
      <c r="N8" s="3">
        <v>1</v>
      </c>
      <c r="O8" s="3">
        <v>0</v>
      </c>
      <c r="P8" s="3">
        <f t="shared" ref="P8:P16" si="0">N8*O8</f>
        <v>0</v>
      </c>
      <c r="Q8" s="3" t="s">
        <v>16</v>
      </c>
      <c r="R8" s="3"/>
      <c r="S8" s="3"/>
    </row>
    <row r="9" spans="1:20" ht="28" x14ac:dyDescent="0.15">
      <c r="A9" s="12" t="str">
        <f>E8</f>
        <v>SAN JUAN</v>
      </c>
      <c r="B9" s="12" t="str">
        <f t="shared" ref="B9:D9" si="1">F8</f>
        <v>EEUU</v>
      </c>
      <c r="C9" s="13">
        <f t="shared" si="1"/>
        <v>45962</v>
      </c>
      <c r="D9" s="14">
        <f t="shared" si="1"/>
        <v>0.93680555555555556</v>
      </c>
      <c r="E9" s="12" t="s">
        <v>35</v>
      </c>
      <c r="F9" s="12" t="s">
        <v>23</v>
      </c>
      <c r="G9" s="13">
        <f>C9</f>
        <v>45962</v>
      </c>
      <c r="H9" s="14">
        <v>0.97916666666666663</v>
      </c>
      <c r="I9" s="12" t="s">
        <v>24</v>
      </c>
      <c r="J9" s="12" t="s">
        <v>30</v>
      </c>
      <c r="K9" s="12" t="s">
        <v>37</v>
      </c>
      <c r="L9" s="12"/>
      <c r="M9" s="12"/>
      <c r="N9" s="12">
        <v>7</v>
      </c>
      <c r="O9" s="12">
        <f>827.49/7</f>
        <v>118.21285714285715</v>
      </c>
      <c r="P9" s="12">
        <f t="shared" ref="P9" si="2">N9*O9</f>
        <v>827.49</v>
      </c>
      <c r="Q9" s="12" t="s">
        <v>16</v>
      </c>
      <c r="R9" s="3"/>
      <c r="S9" s="3"/>
    </row>
    <row r="10" spans="1:20" ht="196" x14ac:dyDescent="0.15">
      <c r="A10" s="10"/>
      <c r="B10" s="10"/>
      <c r="C10" s="11"/>
      <c r="D10" s="16"/>
      <c r="E10" s="12" t="str">
        <f>E9</f>
        <v>CERRO GORDO</v>
      </c>
      <c r="F10" s="12" t="str">
        <f t="shared" ref="F10:H10" si="3">F9</f>
        <v>EEUU</v>
      </c>
      <c r="G10" s="13">
        <f t="shared" si="3"/>
        <v>45962</v>
      </c>
      <c r="H10" s="14">
        <f t="shared" si="3"/>
        <v>0.97916666666666663</v>
      </c>
      <c r="I10" s="12" t="s">
        <v>17</v>
      </c>
      <c r="J10" s="12" t="s">
        <v>31</v>
      </c>
      <c r="K10" s="3" t="s">
        <v>45</v>
      </c>
      <c r="L10" s="3"/>
      <c r="M10" s="3"/>
      <c r="N10" s="12">
        <v>3</v>
      </c>
      <c r="O10" s="12">
        <f>P10/N10</f>
        <v>220841.66666666666</v>
      </c>
      <c r="P10" s="12">
        <v>662525</v>
      </c>
      <c r="Q10" s="12" t="s">
        <v>22</v>
      </c>
      <c r="R10" s="3"/>
      <c r="S10" s="3"/>
    </row>
    <row r="11" spans="1:20" ht="14" x14ac:dyDescent="0.15">
      <c r="A11" s="3" t="str">
        <f>E10</f>
        <v>CERRO GORDO</v>
      </c>
      <c r="B11" s="3" t="str">
        <f>F10</f>
        <v>EEUU</v>
      </c>
      <c r="C11" s="4">
        <v>45965</v>
      </c>
      <c r="D11" s="8">
        <v>0.45833333333333331</v>
      </c>
      <c r="E11" s="12" t="s">
        <v>34</v>
      </c>
      <c r="F11" s="12" t="s">
        <v>23</v>
      </c>
      <c r="G11" s="4">
        <f>C11</f>
        <v>45965</v>
      </c>
      <c r="H11" s="8">
        <v>0.5625</v>
      </c>
      <c r="I11" s="12" t="s">
        <v>24</v>
      </c>
      <c r="J11" s="12" t="s">
        <v>30</v>
      </c>
      <c r="K11" s="3"/>
      <c r="L11" s="12"/>
      <c r="M11" s="12"/>
      <c r="N11" s="12">
        <v>1</v>
      </c>
      <c r="O11" s="12">
        <v>0</v>
      </c>
      <c r="P11" s="12">
        <f t="shared" si="0"/>
        <v>0</v>
      </c>
      <c r="Q11" s="12" t="s">
        <v>22</v>
      </c>
      <c r="R11" s="12"/>
      <c r="S11" s="12"/>
      <c r="T11" s="15"/>
    </row>
    <row r="12" spans="1:20" ht="112" x14ac:dyDescent="0.15">
      <c r="A12" s="10"/>
      <c r="B12" s="10"/>
      <c r="C12" s="11"/>
      <c r="D12" s="16"/>
      <c r="E12" s="12" t="str">
        <f>E11</f>
        <v>JOYUDA</v>
      </c>
      <c r="F12" s="12" t="str">
        <f t="shared" ref="F12:G12" si="4">F11</f>
        <v>EEUU</v>
      </c>
      <c r="G12" s="13">
        <f t="shared" si="4"/>
        <v>45965</v>
      </c>
      <c r="H12" s="14">
        <f>H11</f>
        <v>0.5625</v>
      </c>
      <c r="I12" s="12" t="s">
        <v>17</v>
      </c>
      <c r="J12" s="12" t="s">
        <v>31</v>
      </c>
      <c r="K12" s="3" t="s">
        <v>46</v>
      </c>
      <c r="L12" s="12"/>
      <c r="M12" s="12"/>
      <c r="N12" s="12">
        <v>5</v>
      </c>
      <c r="O12" s="12">
        <f>P12/N12</f>
        <v>408808</v>
      </c>
      <c r="P12" s="12">
        <v>2044040</v>
      </c>
      <c r="Q12" s="12" t="s">
        <v>22</v>
      </c>
      <c r="R12" s="12"/>
      <c r="S12" s="12"/>
    </row>
    <row r="13" spans="1:20" ht="20" x14ac:dyDescent="0.2">
      <c r="A13" s="3" t="str">
        <f>E12</f>
        <v>JOYUDA</v>
      </c>
      <c r="B13" s="3" t="str">
        <f>F12</f>
        <v>EEUU</v>
      </c>
      <c r="C13" s="4">
        <v>45970</v>
      </c>
      <c r="D13" s="8">
        <v>0.41666666666666669</v>
      </c>
      <c r="E13" s="12" t="s">
        <v>29</v>
      </c>
      <c r="F13" s="12" t="s">
        <v>23</v>
      </c>
      <c r="G13" s="4">
        <v>45970</v>
      </c>
      <c r="H13" s="8">
        <v>0.5</v>
      </c>
      <c r="I13" s="12" t="s">
        <v>33</v>
      </c>
      <c r="J13" s="12" t="s">
        <v>30</v>
      </c>
      <c r="K13" s="3"/>
      <c r="L13" s="12"/>
      <c r="M13" s="12"/>
      <c r="N13" s="12">
        <v>1</v>
      </c>
      <c r="O13" s="12"/>
      <c r="P13" s="25"/>
      <c r="Q13" s="12" t="s">
        <v>16</v>
      </c>
      <c r="R13" s="12"/>
      <c r="S13" s="12"/>
    </row>
    <row r="14" spans="1:20" ht="20" x14ac:dyDescent="0.2">
      <c r="A14" s="10"/>
      <c r="B14" s="10"/>
      <c r="C14" s="11"/>
      <c r="D14" s="16"/>
      <c r="E14" s="3" t="s">
        <v>29</v>
      </c>
      <c r="F14" s="3" t="s">
        <v>23</v>
      </c>
      <c r="G14" s="4">
        <v>45969</v>
      </c>
      <c r="H14" s="8">
        <f>H13</f>
        <v>0.5</v>
      </c>
      <c r="I14" s="3" t="s">
        <v>17</v>
      </c>
      <c r="J14" s="3" t="s">
        <v>31</v>
      </c>
      <c r="K14" s="3"/>
      <c r="L14" s="3"/>
      <c r="M14" s="3"/>
      <c r="N14" s="3">
        <v>1</v>
      </c>
      <c r="O14" s="3"/>
      <c r="P14" s="25"/>
      <c r="Q14" s="3" t="s">
        <v>16</v>
      </c>
      <c r="R14" s="3"/>
      <c r="S14" s="3" t="s">
        <v>16</v>
      </c>
    </row>
    <row r="15" spans="1:20" ht="14" x14ac:dyDescent="0.15">
      <c r="A15" s="12" t="s">
        <v>29</v>
      </c>
      <c r="B15" s="12" t="s">
        <v>23</v>
      </c>
      <c r="C15" s="13">
        <v>45970</v>
      </c>
      <c r="D15" s="14">
        <v>0.7583333333333333</v>
      </c>
      <c r="E15" s="3" t="s">
        <v>38</v>
      </c>
      <c r="F15" s="3" t="s">
        <v>39</v>
      </c>
      <c r="G15" s="4">
        <v>45970</v>
      </c>
      <c r="H15" s="8">
        <v>0.84236111111111101</v>
      </c>
      <c r="I15" s="3" t="s">
        <v>24</v>
      </c>
      <c r="J15" s="3" t="s">
        <v>15</v>
      </c>
      <c r="K15" s="3" t="s">
        <v>43</v>
      </c>
      <c r="L15" s="3"/>
      <c r="M15" s="3"/>
      <c r="N15" s="3">
        <v>1</v>
      </c>
      <c r="O15" s="3">
        <v>0</v>
      </c>
      <c r="P15" s="3">
        <v>0</v>
      </c>
      <c r="Q15" s="3" t="s">
        <v>16</v>
      </c>
      <c r="R15" s="3"/>
      <c r="S15" s="3"/>
    </row>
    <row r="16" spans="1:20" ht="14" x14ac:dyDescent="0.15">
      <c r="A16" s="12" t="str">
        <f>E15</f>
        <v>CIUDAD DE PANAMÀ</v>
      </c>
      <c r="B16" s="12" t="str">
        <f>F15</f>
        <v>PANAMÀ</v>
      </c>
      <c r="C16" s="13">
        <f>G15</f>
        <v>45970</v>
      </c>
      <c r="D16" s="14">
        <v>0.89444444444444438</v>
      </c>
      <c r="E16" s="3" t="s">
        <v>11</v>
      </c>
      <c r="F16" s="3" t="s">
        <v>19</v>
      </c>
      <c r="G16" s="4">
        <v>45971</v>
      </c>
      <c r="H16" s="8">
        <v>0.25069444444444444</v>
      </c>
      <c r="I16" s="3" t="s">
        <v>33</v>
      </c>
      <c r="J16" s="3" t="s">
        <v>15</v>
      </c>
      <c r="K16" s="3" t="s">
        <v>44</v>
      </c>
      <c r="L16" s="3"/>
      <c r="M16" s="3"/>
      <c r="N16" s="3">
        <v>1</v>
      </c>
      <c r="O16" s="3">
        <v>0</v>
      </c>
      <c r="P16" s="3">
        <f t="shared" si="0"/>
        <v>0</v>
      </c>
      <c r="Q16" s="3" t="s">
        <v>22</v>
      </c>
      <c r="R16" s="3"/>
      <c r="S16" s="3"/>
    </row>
    <row r="17" spans="1:19" ht="14" x14ac:dyDescent="0.15">
      <c r="A17" s="5" t="s">
        <v>12</v>
      </c>
      <c r="B17" s="5" t="s">
        <v>22</v>
      </c>
      <c r="C17" s="18" t="s">
        <v>21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3">
        <f>SUMIF($Q$7:$Q$16,Q17,$P$7:$P$16)</f>
        <v>827.49</v>
      </c>
      <c r="Q17" s="3" t="s">
        <v>16</v>
      </c>
      <c r="R17" s="3">
        <f>SUM(R8:R16)</f>
        <v>0</v>
      </c>
      <c r="S17" s="3" t="s">
        <v>16</v>
      </c>
    </row>
    <row r="18" spans="1:19" ht="14" x14ac:dyDescent="0.15">
      <c r="A18" s="5" t="s">
        <v>22</v>
      </c>
      <c r="B18" s="5"/>
      <c r="C18" s="18" t="s">
        <v>36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3">
        <f>SUMIF($Q$7:$Q$16,Q18,$P$7:$P$16)</f>
        <v>3210531</v>
      </c>
      <c r="Q18" s="3" t="s">
        <v>22</v>
      </c>
      <c r="R18" s="11"/>
      <c r="S18" s="11"/>
    </row>
    <row r="19" spans="1:19" ht="14" x14ac:dyDescent="0.15">
      <c r="A19" s="5" t="s">
        <v>16</v>
      </c>
      <c r="B19" s="6">
        <v>943</v>
      </c>
      <c r="C19" s="18" t="s">
        <v>25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9">
        <f>P18+P17*B19</f>
        <v>3990854.0700000003</v>
      </c>
      <c r="Q19" s="5" t="s">
        <v>22</v>
      </c>
      <c r="R19" s="11"/>
      <c r="S19" s="11"/>
    </row>
    <row r="20" spans="1:19" x14ac:dyDescent="0.15">
      <c r="C20" s="2"/>
    </row>
    <row r="21" spans="1:19" x14ac:dyDescent="0.15">
      <c r="C21" s="2"/>
      <c r="G21" s="2"/>
    </row>
    <row r="22" spans="1:19" x14ac:dyDescent="0.15">
      <c r="C22" s="2"/>
      <c r="G22" s="2"/>
    </row>
    <row r="23" spans="1:19" x14ac:dyDescent="0.15">
      <c r="C23" s="2"/>
      <c r="G23" s="2"/>
      <c r="P23" s="26">
        <f>P9*B19</f>
        <v>780323.07000000007</v>
      </c>
      <c r="Q23" s="1">
        <v>4</v>
      </c>
      <c r="R23" s="26">
        <f>P23/Q23</f>
        <v>195080.76750000002</v>
      </c>
    </row>
    <row r="24" spans="1:19" x14ac:dyDescent="0.15">
      <c r="P24" s="26">
        <f>P10</f>
        <v>662525</v>
      </c>
      <c r="Q24" s="1">
        <v>4</v>
      </c>
      <c r="R24" s="26">
        <f t="shared" ref="R24:R25" si="5">P24/Q24</f>
        <v>165631.25</v>
      </c>
    </row>
    <row r="25" spans="1:19" x14ac:dyDescent="0.15">
      <c r="C25" s="2"/>
      <c r="G25" s="2"/>
      <c r="P25" s="26">
        <f>P12</f>
        <v>2044040</v>
      </c>
      <c r="Q25" s="1">
        <v>5</v>
      </c>
      <c r="R25" s="26">
        <f t="shared" si="5"/>
        <v>408808</v>
      </c>
    </row>
    <row r="26" spans="1:19" x14ac:dyDescent="0.15">
      <c r="C26" s="2"/>
      <c r="G26" s="2"/>
      <c r="R26" s="26">
        <f>SUM(R23:R25)</f>
        <v>769520.01750000007</v>
      </c>
    </row>
    <row r="27" spans="1:19" x14ac:dyDescent="0.15">
      <c r="C27" s="2"/>
      <c r="G27" s="2"/>
    </row>
    <row r="28" spans="1:19" x14ac:dyDescent="0.15">
      <c r="C28" s="2"/>
      <c r="G28" s="2"/>
    </row>
    <row r="29" spans="1:19" x14ac:dyDescent="0.15">
      <c r="C29" s="2"/>
      <c r="G29" s="2"/>
    </row>
    <row r="30" spans="1:19" x14ac:dyDescent="0.15">
      <c r="C30" s="2"/>
      <c r="G30" s="2"/>
    </row>
    <row r="31" spans="1:19" x14ac:dyDescent="0.15">
      <c r="C31" s="2"/>
      <c r="G31" s="2"/>
    </row>
    <row r="32" spans="1:19" x14ac:dyDescent="0.15">
      <c r="C32" s="2"/>
      <c r="G32" s="2"/>
    </row>
    <row r="33" spans="3:7" x14ac:dyDescent="0.15">
      <c r="C33" s="2"/>
      <c r="G33" s="2"/>
    </row>
    <row r="34" spans="3:7" x14ac:dyDescent="0.15">
      <c r="C34" s="2"/>
      <c r="G34" s="2"/>
    </row>
    <row r="35" spans="3:7" x14ac:dyDescent="0.15">
      <c r="C35" s="2"/>
      <c r="G35" s="2"/>
    </row>
    <row r="36" spans="3:7" x14ac:dyDescent="0.15">
      <c r="C36" s="2"/>
      <c r="G36" s="2"/>
    </row>
    <row r="37" spans="3:7" x14ac:dyDescent="0.15">
      <c r="C37" s="2"/>
      <c r="G37" s="2"/>
    </row>
    <row r="38" spans="3:7" x14ac:dyDescent="0.15">
      <c r="C38" s="2"/>
      <c r="G38" s="2"/>
    </row>
    <row r="39" spans="3:7" x14ac:dyDescent="0.15">
      <c r="C39" s="2"/>
      <c r="G39" s="2"/>
    </row>
    <row r="40" spans="3:7" x14ac:dyDescent="0.15">
      <c r="C40" s="2"/>
      <c r="G40" s="2"/>
    </row>
    <row r="41" spans="3:7" x14ac:dyDescent="0.15">
      <c r="C41" s="2"/>
      <c r="G41" s="2"/>
    </row>
    <row r="42" spans="3:7" x14ac:dyDescent="0.15">
      <c r="C42" s="2"/>
      <c r="G42" s="2"/>
    </row>
    <row r="43" spans="3:7" x14ac:dyDescent="0.15">
      <c r="C43" s="2"/>
      <c r="G43" s="2"/>
    </row>
    <row r="44" spans="3:7" x14ac:dyDescent="0.15">
      <c r="C44" s="2"/>
      <c r="G44" s="2"/>
    </row>
    <row r="45" spans="3:7" x14ac:dyDescent="0.15">
      <c r="C45" s="2"/>
      <c r="G45" s="2"/>
    </row>
    <row r="46" spans="3:7" x14ac:dyDescent="0.15">
      <c r="C46" s="2"/>
      <c r="G46" s="2"/>
    </row>
    <row r="47" spans="3:7" x14ac:dyDescent="0.15">
      <c r="C47" s="2"/>
      <c r="G47" s="2"/>
    </row>
    <row r="48" spans="3:7" x14ac:dyDescent="0.15">
      <c r="C48" s="2"/>
      <c r="G48" s="2"/>
    </row>
    <row r="49" spans="3:7" x14ac:dyDescent="0.15">
      <c r="C49" s="2"/>
      <c r="G49" s="2"/>
    </row>
    <row r="50" spans="3:7" x14ac:dyDescent="0.15">
      <c r="C50" s="2"/>
      <c r="G50" s="2"/>
    </row>
    <row r="51" spans="3:7" x14ac:dyDescent="0.15">
      <c r="C51" s="2"/>
      <c r="G51" s="2"/>
    </row>
    <row r="52" spans="3:7" x14ac:dyDescent="0.15">
      <c r="C52" s="2"/>
      <c r="G52" s="2"/>
    </row>
    <row r="53" spans="3:7" x14ac:dyDescent="0.15">
      <c r="C53" s="2"/>
      <c r="G53" s="2"/>
    </row>
    <row r="54" spans="3:7" x14ac:dyDescent="0.15">
      <c r="C54" s="2"/>
      <c r="G54" s="2"/>
    </row>
    <row r="55" spans="3:7" x14ac:dyDescent="0.15">
      <c r="C55" s="2"/>
      <c r="G55" s="2"/>
    </row>
    <row r="56" spans="3:7" x14ac:dyDescent="0.15">
      <c r="C56" s="2"/>
      <c r="G56" s="2"/>
    </row>
    <row r="57" spans="3:7" x14ac:dyDescent="0.15">
      <c r="C57" s="2"/>
      <c r="G57" s="2"/>
    </row>
    <row r="58" spans="3:7" x14ac:dyDescent="0.15">
      <c r="C58" s="2"/>
      <c r="G58" s="2"/>
    </row>
    <row r="59" spans="3:7" x14ac:dyDescent="0.15">
      <c r="C59" s="2"/>
      <c r="G59" s="2"/>
    </row>
    <row r="60" spans="3:7" x14ac:dyDescent="0.15">
      <c r="C60" s="2"/>
      <c r="G60" s="2"/>
    </row>
    <row r="61" spans="3:7" x14ac:dyDescent="0.15">
      <c r="C61" s="2"/>
      <c r="G61" s="2"/>
    </row>
    <row r="62" spans="3:7" x14ac:dyDescent="0.15">
      <c r="C62" s="2"/>
      <c r="G62" s="2"/>
    </row>
    <row r="63" spans="3:7" x14ac:dyDescent="0.15">
      <c r="C63" s="2"/>
      <c r="G63" s="2"/>
    </row>
    <row r="64" spans="3:7" x14ac:dyDescent="0.15">
      <c r="C64" s="2"/>
      <c r="G64" s="2"/>
    </row>
    <row r="65" spans="3:7" x14ac:dyDescent="0.15">
      <c r="C65" s="2"/>
      <c r="G65" s="2"/>
    </row>
    <row r="66" spans="3:7" x14ac:dyDescent="0.15">
      <c r="C66" s="2"/>
      <c r="G66" s="2"/>
    </row>
    <row r="67" spans="3:7" x14ac:dyDescent="0.15">
      <c r="C67" s="2"/>
      <c r="G67" s="2"/>
    </row>
    <row r="68" spans="3:7" x14ac:dyDescent="0.15">
      <c r="C68" s="2"/>
      <c r="G68" s="2"/>
    </row>
    <row r="69" spans="3:7" x14ac:dyDescent="0.15">
      <c r="C69" s="2"/>
      <c r="G69" s="2"/>
    </row>
    <row r="70" spans="3:7" x14ac:dyDescent="0.15">
      <c r="C70" s="2"/>
      <c r="G70" s="2"/>
    </row>
    <row r="71" spans="3:7" x14ac:dyDescent="0.15">
      <c r="C71" s="2"/>
      <c r="G71" s="2"/>
    </row>
    <row r="72" spans="3:7" x14ac:dyDescent="0.15">
      <c r="C72" s="2"/>
      <c r="G72" s="2"/>
    </row>
    <row r="73" spans="3:7" x14ac:dyDescent="0.15">
      <c r="C73" s="2"/>
      <c r="G73" s="2"/>
    </row>
    <row r="74" spans="3:7" x14ac:dyDescent="0.15">
      <c r="C74" s="2"/>
      <c r="G74" s="2"/>
    </row>
    <row r="75" spans="3:7" x14ac:dyDescent="0.15">
      <c r="C75" s="2"/>
      <c r="G75" s="2"/>
    </row>
    <row r="76" spans="3:7" x14ac:dyDescent="0.15">
      <c r="C76" s="2"/>
      <c r="G76" s="2"/>
    </row>
    <row r="77" spans="3:7" x14ac:dyDescent="0.15">
      <c r="C77" s="2"/>
      <c r="G77" s="2"/>
    </row>
    <row r="78" spans="3:7" x14ac:dyDescent="0.15">
      <c r="C78" s="2"/>
      <c r="G78" s="2"/>
    </row>
    <row r="79" spans="3:7" x14ac:dyDescent="0.15">
      <c r="C79" s="2"/>
      <c r="G79" s="2"/>
    </row>
    <row r="80" spans="3:7" x14ac:dyDescent="0.15">
      <c r="C80" s="2"/>
      <c r="G80" s="2"/>
    </row>
    <row r="81" spans="3:7" x14ac:dyDescent="0.15">
      <c r="C81" s="2"/>
      <c r="G81" s="2"/>
    </row>
    <row r="82" spans="3:7" x14ac:dyDescent="0.15">
      <c r="C82" s="2"/>
      <c r="G82" s="2"/>
    </row>
    <row r="83" spans="3:7" x14ac:dyDescent="0.15">
      <c r="C83" s="2"/>
      <c r="G83" s="2"/>
    </row>
    <row r="84" spans="3:7" x14ac:dyDescent="0.15">
      <c r="C84" s="2"/>
      <c r="G84" s="2"/>
    </row>
    <row r="85" spans="3:7" x14ac:dyDescent="0.15">
      <c r="C85" s="2"/>
      <c r="G85" s="2"/>
    </row>
    <row r="86" spans="3:7" x14ac:dyDescent="0.15">
      <c r="C86" s="2"/>
      <c r="G86" s="2"/>
    </row>
    <row r="87" spans="3:7" x14ac:dyDescent="0.15">
      <c r="C87" s="2"/>
      <c r="G87" s="2"/>
    </row>
    <row r="88" spans="3:7" x14ac:dyDescent="0.15">
      <c r="C88" s="2"/>
      <c r="G88" s="2"/>
    </row>
    <row r="89" spans="3:7" x14ac:dyDescent="0.15">
      <c r="C89" s="2"/>
      <c r="G89" s="2"/>
    </row>
    <row r="90" spans="3:7" x14ac:dyDescent="0.15">
      <c r="C90" s="2"/>
      <c r="G90" s="2"/>
    </row>
    <row r="91" spans="3:7" x14ac:dyDescent="0.15">
      <c r="C91" s="2"/>
      <c r="G91" s="2"/>
    </row>
    <row r="92" spans="3:7" x14ac:dyDescent="0.15">
      <c r="C92" s="2"/>
      <c r="G92" s="2"/>
    </row>
    <row r="93" spans="3:7" x14ac:dyDescent="0.15">
      <c r="C93" s="2"/>
      <c r="G93" s="2"/>
    </row>
    <row r="94" spans="3:7" x14ac:dyDescent="0.15">
      <c r="C94" s="2"/>
      <c r="G94" s="2"/>
    </row>
    <row r="95" spans="3:7" x14ac:dyDescent="0.15">
      <c r="C95" s="2"/>
      <c r="G95" s="2"/>
    </row>
    <row r="96" spans="3:7" x14ac:dyDescent="0.15">
      <c r="C96" s="2"/>
      <c r="G96" s="2"/>
    </row>
    <row r="97" spans="3:7" x14ac:dyDescent="0.15">
      <c r="C97" s="2"/>
      <c r="G97" s="2"/>
    </row>
    <row r="98" spans="3:7" x14ac:dyDescent="0.15">
      <c r="C98" s="2"/>
      <c r="G98" s="2"/>
    </row>
    <row r="99" spans="3:7" x14ac:dyDescent="0.15">
      <c r="C99" s="2"/>
      <c r="G99" s="2"/>
    </row>
    <row r="100" spans="3:7" x14ac:dyDescent="0.15">
      <c r="C100" s="2"/>
      <c r="G100" s="2"/>
    </row>
    <row r="101" spans="3:7" x14ac:dyDescent="0.15">
      <c r="C101" s="2"/>
      <c r="G101" s="2"/>
    </row>
    <row r="102" spans="3:7" x14ac:dyDescent="0.15">
      <c r="C102" s="2"/>
      <c r="G102" s="2"/>
    </row>
    <row r="103" spans="3:7" x14ac:dyDescent="0.15">
      <c r="C103" s="2"/>
      <c r="G103" s="2"/>
    </row>
    <row r="104" spans="3:7" x14ac:dyDescent="0.15">
      <c r="C104" s="2"/>
      <c r="G104" s="2"/>
    </row>
    <row r="105" spans="3:7" x14ac:dyDescent="0.15">
      <c r="C105" s="2"/>
      <c r="G105" s="2"/>
    </row>
    <row r="106" spans="3:7" x14ac:dyDescent="0.15">
      <c r="C106" s="2"/>
      <c r="G106" s="2"/>
    </row>
    <row r="107" spans="3:7" x14ac:dyDescent="0.15">
      <c r="C107" s="2"/>
      <c r="G107" s="2"/>
    </row>
    <row r="108" spans="3:7" x14ac:dyDescent="0.15">
      <c r="C108" s="2"/>
      <c r="G108" s="2"/>
    </row>
    <row r="109" spans="3:7" x14ac:dyDescent="0.15">
      <c r="C109" s="2"/>
      <c r="G109" s="2"/>
    </row>
    <row r="110" spans="3:7" x14ac:dyDescent="0.15">
      <c r="C110" s="2"/>
      <c r="G110" s="2"/>
    </row>
    <row r="111" spans="3:7" x14ac:dyDescent="0.15">
      <c r="C111" s="2"/>
      <c r="G111" s="2"/>
    </row>
    <row r="112" spans="3:7" x14ac:dyDescent="0.15">
      <c r="C112" s="2"/>
      <c r="G112" s="2"/>
    </row>
    <row r="113" spans="3:7" x14ac:dyDescent="0.15">
      <c r="C113" s="2"/>
      <c r="G113" s="2"/>
    </row>
    <row r="114" spans="3:7" x14ac:dyDescent="0.15">
      <c r="C114" s="2"/>
      <c r="G114" s="2"/>
    </row>
    <row r="115" spans="3:7" x14ac:dyDescent="0.15">
      <c r="C115" s="2"/>
      <c r="G115" s="2"/>
    </row>
    <row r="116" spans="3:7" x14ac:dyDescent="0.15">
      <c r="C116" s="2"/>
      <c r="G116" s="2"/>
    </row>
    <row r="117" spans="3:7" x14ac:dyDescent="0.15">
      <c r="C117" s="2"/>
      <c r="G117" s="2"/>
    </row>
    <row r="118" spans="3:7" x14ac:dyDescent="0.15">
      <c r="C118" s="2"/>
      <c r="G118" s="2"/>
    </row>
    <row r="119" spans="3:7" x14ac:dyDescent="0.15">
      <c r="C119" s="2"/>
    </row>
    <row r="120" spans="3:7" x14ac:dyDescent="0.15">
      <c r="C120" s="2"/>
    </row>
    <row r="121" spans="3:7" x14ac:dyDescent="0.15">
      <c r="C121" s="2"/>
    </row>
    <row r="122" spans="3:7" x14ac:dyDescent="0.15">
      <c r="C122" s="2"/>
    </row>
    <row r="123" spans="3:7" x14ac:dyDescent="0.15">
      <c r="C123" s="2"/>
    </row>
    <row r="124" spans="3:7" x14ac:dyDescent="0.15">
      <c r="C124" s="2"/>
    </row>
    <row r="125" spans="3:7" x14ac:dyDescent="0.15">
      <c r="C125" s="2"/>
    </row>
    <row r="126" spans="3:7" x14ac:dyDescent="0.15">
      <c r="C126" s="2"/>
    </row>
    <row r="127" spans="3:7" x14ac:dyDescent="0.15">
      <c r="C127" s="2"/>
    </row>
    <row r="128" spans="3:7" x14ac:dyDescent="0.15">
      <c r="C128" s="2"/>
    </row>
    <row r="129" spans="3:3" x14ac:dyDescent="0.15">
      <c r="C129" s="2"/>
    </row>
  </sheetData>
  <mergeCells count="25">
    <mergeCell ref="A2:Q2"/>
    <mergeCell ref="A3:K3"/>
    <mergeCell ref="L3:Q3"/>
    <mergeCell ref="A4:H4"/>
    <mergeCell ref="I4:I6"/>
    <mergeCell ref="J4:N4"/>
    <mergeCell ref="O4:O6"/>
    <mergeCell ref="P4:P6"/>
    <mergeCell ref="Q4:Q6"/>
    <mergeCell ref="A5:A6"/>
    <mergeCell ref="B5:B6"/>
    <mergeCell ref="C5:D5"/>
    <mergeCell ref="E5:E6"/>
    <mergeCell ref="F5:F6"/>
    <mergeCell ref="M5:M6"/>
    <mergeCell ref="R4:R6"/>
    <mergeCell ref="S4:S6"/>
    <mergeCell ref="C18:O18"/>
    <mergeCell ref="C19:O19"/>
    <mergeCell ref="J5:J6"/>
    <mergeCell ref="K5:K6"/>
    <mergeCell ref="L5:L6"/>
    <mergeCell ref="N5:N6"/>
    <mergeCell ref="C17:O17"/>
    <mergeCell ref="G5:H5"/>
  </mergeCells>
  <conditionalFormatting sqref="R9:R17 P7:P12 P15:P28">
    <cfRule type="expression" dxfId="26" priority="75" stopIfTrue="1">
      <formula>Q7="BRL"</formula>
    </cfRule>
    <cfRule type="expression" dxfId="25" priority="76">
      <formula>Q7="EUR"</formula>
    </cfRule>
    <cfRule type="expression" dxfId="24" priority="77">
      <formula>Q7="USD"</formula>
    </cfRule>
  </conditionalFormatting>
  <conditionalFormatting sqref="R7:R17 P15:P19 P7:P12">
    <cfRule type="expression" dxfId="23" priority="74">
      <formula>Q7="CLP"</formula>
    </cfRule>
  </conditionalFormatting>
  <conditionalFormatting sqref="R12:R13">
    <cfRule type="expression" dxfId="22" priority="73">
      <formula>S11="CLP"</formula>
    </cfRule>
  </conditionalFormatting>
  <conditionalFormatting sqref="O7:O16">
    <cfRule type="expression" dxfId="21" priority="70">
      <formula>Q7="FR"</formula>
    </cfRule>
    <cfRule type="expression" dxfId="20" priority="71">
      <formula>Q7="EUR"</formula>
    </cfRule>
    <cfRule type="expression" dxfId="19" priority="72">
      <formula>Q7="USD"</formula>
    </cfRule>
  </conditionalFormatting>
  <conditionalFormatting sqref="O7:O16">
    <cfRule type="expression" dxfId="18" priority="69">
      <formula>Q7="CLP"</formula>
    </cfRule>
  </conditionalFormatting>
  <conditionalFormatting sqref="R14:R16 P15:P16 R8:R11 P8:P12">
    <cfRule type="expression" dxfId="17" priority="87">
      <formula>#REF!="CLP"</formula>
    </cfRule>
  </conditionalFormatting>
  <conditionalFormatting sqref="P17:P18">
    <cfRule type="expression" dxfId="16" priority="101">
      <formula>#REF!="CLP"</formula>
    </cfRule>
  </conditionalFormatting>
  <conditionalFormatting sqref="R7:R8">
    <cfRule type="expression" dxfId="15" priority="14">
      <formula>S7="FR"</formula>
    </cfRule>
    <cfRule type="expression" dxfId="14" priority="15">
      <formula>S7="EUR"</formula>
    </cfRule>
    <cfRule type="expression" dxfId="13" priority="16">
      <formula>S7="USD"</formula>
    </cfRule>
  </conditionalFormatting>
  <conditionalFormatting sqref="R17">
    <cfRule type="expression" dxfId="12" priority="18">
      <formula>#REF!="CLP"</formula>
    </cfRule>
  </conditionalFormatting>
  <conditionalFormatting sqref="R8">
    <cfRule type="expression" dxfId="11" priority="11">
      <formula>#REF!="CLP"</formula>
    </cfRule>
  </conditionalFormatting>
  <conditionalFormatting sqref="P19 P10">
    <cfRule type="expression" dxfId="10" priority="162">
      <formula>Q8="CLP"</formula>
    </cfRule>
  </conditionalFormatting>
  <conditionalFormatting sqref="P15 R15">
    <cfRule type="expression" dxfId="9" priority="170">
      <formula>#REF!="CLP"</formula>
    </cfRule>
  </conditionalFormatting>
  <conditionalFormatting sqref="P16">
    <cfRule type="expression" dxfId="8" priority="175">
      <formula>#REF!="CLP"</formula>
    </cfRule>
  </conditionalFormatting>
  <conditionalFormatting sqref="R10">
    <cfRule type="expression" dxfId="7" priority="178">
      <formula>S8="CLP"</formula>
    </cfRule>
  </conditionalFormatting>
  <conditionalFormatting sqref="P16 R16">
    <cfRule type="expression" dxfId="6" priority="180">
      <formula>#REF!="CLP"</formula>
    </cfRule>
  </conditionalFormatting>
  <conditionalFormatting sqref="R8 P8:P9">
    <cfRule type="expression" dxfId="4" priority="235">
      <formula>#REF!="CLP"</formula>
    </cfRule>
  </conditionalFormatting>
  <conditionalFormatting sqref="P9">
    <cfRule type="expression" dxfId="3" priority="252">
      <formula>#REF!="CLP"</formula>
    </cfRule>
  </conditionalFormatting>
  <conditionalFormatting sqref="R14">
    <cfRule type="expression" dxfId="2" priority="279">
      <formula>#REF!="CLP"</formula>
    </cfRule>
  </conditionalFormatting>
  <conditionalFormatting sqref="P15">
    <cfRule type="expression" dxfId="1" priority="309">
      <formula>#REF!="CLP"</formula>
    </cfRule>
  </conditionalFormatting>
  <conditionalFormatting sqref="R9 P9">
    <cfRule type="expression" dxfId="0" priority="337">
      <formula>#REF!="CLP"</formula>
    </cfRule>
  </conditionalFormatting>
  <printOptions horizontalCentered="1" verticalCentered="1"/>
  <pageMargins left="0.25" right="0.25" top="0.75" bottom="0.75" header="0.3" footer="0.3"/>
  <pageSetup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  <pageSetup orientation="landscape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PUERTO RICO WEDDING</vt:lpstr>
      <vt:lpstr>Hoja2</vt:lpstr>
      <vt:lpstr>Hoja3</vt:lpstr>
      <vt:lpstr>'PUERTO RICO WEDDING'!Área_de_impresión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136362429</dc:creator>
  <cp:lastModifiedBy>Microsoft Office User</cp:lastModifiedBy>
  <cp:lastPrinted>2024-01-14T23:07:59Z</cp:lastPrinted>
  <dcterms:created xsi:type="dcterms:W3CDTF">2017-05-25T01:36:41Z</dcterms:created>
  <dcterms:modified xsi:type="dcterms:W3CDTF">2025-09-29T00:20:42Z</dcterms:modified>
</cp:coreProperties>
</file>