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ESTRO_ANIVERSARIOS" sheetId="1" state="visible" r:id="rId1"/>
    <sheet xmlns:r="http://schemas.openxmlformats.org/officeDocument/2006/relationships" name="CONFIG" sheetId="2" state="hidden" r:id="rId2"/>
    <sheet xmlns:r="http://schemas.openxmlformats.org/officeDocument/2006/relationships" name="CONTROL_ALERTAS" sheetId="3" state="visible" r:id="rId3"/>
    <sheet xmlns:r="http://schemas.openxmlformats.org/officeDocument/2006/relationships" name="VISTA_MENSUAL" sheetId="4" state="visible" r:id="rId4"/>
  </sheets>
  <definedNames>
    <definedName name="_xlnm._FilterDatabase" localSheetId="0" hidden="1">'MAESTRO_ANIVERSARIOS'!$A$1:$J$38</definedName>
    <definedName name="_xlnm._FilterDatabase" localSheetId="3" hidden="1">'VISTA_MENSUAL'!$A$3:$D$40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-mm-yyyy"/>
  </numFmts>
  <fonts count="5">
    <font>
      <name val="Calibri"/>
      <family val="2"/>
      <color theme="1"/>
      <sz val="11"/>
      <scheme val="minor"/>
    </font>
    <font>
      <b val="1"/>
      <color rgb="00FFFFFF"/>
      <sz val="11"/>
    </font>
    <font>
      <sz val="10"/>
    </font>
    <font>
      <b val="1"/>
      <color rgb="00FFFFFF"/>
      <sz val="14"/>
    </font>
    <font>
      <b val="1"/>
      <color rgb="00FFFFFF"/>
    </font>
  </fonts>
  <fills count="16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E2F0D9"/>
      </patternFill>
    </fill>
    <fill>
      <patternFill patternType="solid">
        <fgColor rgb="00FFF2CC"/>
      </patternFill>
    </fill>
    <fill>
      <patternFill patternType="solid">
        <fgColor rgb="00DDEBF7"/>
      </patternFill>
    </fill>
    <fill>
      <patternFill patternType="solid">
        <fgColor rgb="00E4DFEC"/>
      </patternFill>
    </fill>
    <fill>
      <patternFill patternType="solid">
        <fgColor rgb="00FCE4D6"/>
      </patternFill>
    </fill>
    <fill>
      <patternFill patternType="solid">
        <fgColor rgb="00D9EAD3"/>
      </patternFill>
    </fill>
    <fill>
      <patternFill patternType="solid">
        <fgColor rgb="00EADCF8"/>
      </patternFill>
    </fill>
    <fill>
      <patternFill patternType="solid">
        <fgColor rgb="00F4CCCC"/>
      </patternFill>
    </fill>
    <fill>
      <patternFill patternType="solid">
        <fgColor rgb="00D9EAF7"/>
      </patternFill>
    </fill>
    <fill>
      <patternFill patternType="solid">
        <fgColor rgb="005B9BD5"/>
      </patternFill>
    </fill>
    <fill>
      <patternFill patternType="solid">
        <fgColor rgb="00EAF2F8"/>
      </patternFill>
    </fill>
    <fill>
      <patternFill patternType="solid">
        <fgColor rgb="00EAF4FF"/>
      </patternFill>
    </fill>
    <fill>
      <patternFill patternType="solid">
        <fgColor rgb="00F2F2F2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vertical="center" wrapText="1"/>
    </xf>
    <xf numFmtId="164" fontId="2" fillId="3" borderId="1" applyAlignment="1" pivotButton="0" quotePrefix="0" xfId="0">
      <alignment vertical="center" wrapText="1"/>
    </xf>
    <xf numFmtId="1" fontId="2" fillId="3" borderId="1" applyAlignment="1" pivotButton="0" quotePrefix="0" xfId="0">
      <alignment vertical="center" wrapText="1"/>
    </xf>
    <xf numFmtId="0" fontId="2" fillId="4" borderId="1" applyAlignment="1" pivotButton="0" quotePrefix="0" xfId="0">
      <alignment vertical="center" wrapText="1"/>
    </xf>
    <xf numFmtId="164" fontId="2" fillId="4" borderId="1" applyAlignment="1" pivotButton="0" quotePrefix="0" xfId="0">
      <alignment vertical="center" wrapText="1"/>
    </xf>
    <xf numFmtId="1" fontId="2" fillId="4" borderId="1" applyAlignment="1" pivotButton="0" quotePrefix="0" xfId="0">
      <alignment vertical="center" wrapText="1"/>
    </xf>
    <xf numFmtId="0" fontId="2" fillId="5" borderId="1" applyAlignment="1" pivotButton="0" quotePrefix="0" xfId="0">
      <alignment vertical="center" wrapText="1"/>
    </xf>
    <xf numFmtId="164" fontId="2" fillId="5" borderId="1" applyAlignment="1" pivotButton="0" quotePrefix="0" xfId="0">
      <alignment vertical="center" wrapText="1"/>
    </xf>
    <xf numFmtId="1" fontId="2" fillId="5" borderId="1" applyAlignment="1" pivotButton="0" quotePrefix="0" xfId="0">
      <alignment vertical="center" wrapText="1"/>
    </xf>
    <xf numFmtId="0" fontId="2" fillId="6" borderId="1" applyAlignment="1" pivotButton="0" quotePrefix="0" xfId="0">
      <alignment vertical="center" wrapText="1"/>
    </xf>
    <xf numFmtId="164" fontId="2" fillId="6" borderId="1" applyAlignment="1" pivotButton="0" quotePrefix="0" xfId="0">
      <alignment vertical="center" wrapText="1"/>
    </xf>
    <xf numFmtId="1" fontId="2" fillId="6" borderId="1" applyAlignment="1" pivotButton="0" quotePrefix="0" xfId="0">
      <alignment vertical="center" wrapText="1"/>
    </xf>
    <xf numFmtId="0" fontId="2" fillId="7" borderId="1" applyAlignment="1" pivotButton="0" quotePrefix="0" xfId="0">
      <alignment vertical="center" wrapText="1"/>
    </xf>
    <xf numFmtId="164" fontId="2" fillId="7" borderId="1" applyAlignment="1" pivotButton="0" quotePrefix="0" xfId="0">
      <alignment vertical="center" wrapText="1"/>
    </xf>
    <xf numFmtId="1" fontId="2" fillId="7" borderId="1" applyAlignment="1" pivotButton="0" quotePrefix="0" xfId="0">
      <alignment vertical="center" wrapText="1"/>
    </xf>
    <xf numFmtId="0" fontId="2" fillId="8" borderId="1" applyAlignment="1" pivotButton="0" quotePrefix="0" xfId="0">
      <alignment vertical="center" wrapText="1"/>
    </xf>
    <xf numFmtId="164" fontId="2" fillId="8" borderId="1" applyAlignment="1" pivotButton="0" quotePrefix="0" xfId="0">
      <alignment vertical="center" wrapText="1"/>
    </xf>
    <xf numFmtId="1" fontId="2" fillId="8" borderId="1" applyAlignment="1" pivotButton="0" quotePrefix="0" xfId="0">
      <alignment vertical="center" wrapText="1"/>
    </xf>
    <xf numFmtId="0" fontId="2" fillId="9" borderId="1" applyAlignment="1" pivotButton="0" quotePrefix="0" xfId="0">
      <alignment vertical="center" wrapText="1"/>
    </xf>
    <xf numFmtId="164" fontId="2" fillId="9" borderId="1" applyAlignment="1" pivotButton="0" quotePrefix="0" xfId="0">
      <alignment vertical="center" wrapText="1"/>
    </xf>
    <xf numFmtId="1" fontId="2" fillId="9" borderId="1" applyAlignment="1" pivotButton="0" quotePrefix="0" xfId="0">
      <alignment vertical="center" wrapText="1"/>
    </xf>
    <xf numFmtId="0" fontId="2" fillId="10" borderId="1" applyAlignment="1" pivotButton="0" quotePrefix="0" xfId="0">
      <alignment vertical="center" wrapText="1"/>
    </xf>
    <xf numFmtId="164" fontId="2" fillId="10" borderId="1" applyAlignment="1" pivotButton="0" quotePrefix="0" xfId="0">
      <alignment vertical="center" wrapText="1"/>
    </xf>
    <xf numFmtId="1" fontId="2" fillId="10" borderId="1" applyAlignment="1" pivotButton="0" quotePrefix="0" xfId="0">
      <alignment vertical="center" wrapText="1"/>
    </xf>
    <xf numFmtId="0" fontId="2" fillId="11" borderId="1" applyAlignment="1" pivotButton="0" quotePrefix="0" xfId="0">
      <alignment vertical="center" wrapText="1"/>
    </xf>
    <xf numFmtId="164" fontId="2" fillId="11" borderId="1" applyAlignment="1" pivotButton="0" quotePrefix="0" xfId="0">
      <alignment vertical="center" wrapText="1"/>
    </xf>
    <xf numFmtId="1" fontId="2" fillId="11" borderId="1" applyAlignment="1" pivotButton="0" quotePrefix="0" xfId="0">
      <alignment vertical="center" wrapText="1"/>
    </xf>
    <xf numFmtId="0" fontId="3" fillId="2" borderId="0" pivotButton="0" quotePrefix="0" xfId="0"/>
    <xf numFmtId="0" fontId="4" fillId="12" borderId="0" applyAlignment="1" pivotButton="0" quotePrefix="0" xfId="0">
      <alignment horizontal="center"/>
    </xf>
    <xf numFmtId="0" fontId="0" fillId="13" borderId="0" pivotButton="0" quotePrefix="0" xfId="0"/>
    <xf numFmtId="0" fontId="0" fillId="0" borderId="0" applyAlignment="1" pivotButton="0" quotePrefix="0" xfId="0">
      <alignment horizontal="center"/>
    </xf>
    <xf numFmtId="0" fontId="0" fillId="14" borderId="1" applyAlignment="1" pivotButton="0" quotePrefix="0" xfId="0">
      <alignment horizontal="left"/>
    </xf>
    <xf numFmtId="0" fontId="0" fillId="14" borderId="1" applyAlignment="1" pivotButton="0" quotePrefix="0" xfId="0">
      <alignment horizontal="center"/>
    </xf>
    <xf numFmtId="0" fontId="0" fillId="15" borderId="1" applyAlignment="1" pivotButton="0" quotePrefix="0" xfId="0">
      <alignment horizontal="left"/>
    </xf>
    <xf numFmtId="0" fontId="0" fillId="15" borderId="1" applyAlignment="1" pivotButton="0" quotePrefix="0" xfId="0">
      <alignment horizontal="center"/>
    </xf>
    <xf numFmtId="0" fontId="0" fillId="3" borderId="1" applyAlignment="1" pivotButton="0" quotePrefix="0" xfId="0">
      <alignment horizontal="left"/>
    </xf>
    <xf numFmtId="0" fontId="0" fillId="3" borderId="1" applyAlignment="1" pivotButton="0" quotePrefix="0" xfId="0">
      <alignment horizontal="center"/>
    </xf>
    <xf numFmtId="0" fontId="0" fillId="4" borderId="1" applyAlignment="1" pivotButton="0" quotePrefix="0" xfId="0">
      <alignment horizontal="left"/>
    </xf>
    <xf numFmtId="0" fontId="0" fillId="4" borderId="1" applyAlignment="1" pivotButton="0" quotePrefix="0" xfId="0">
      <alignment horizontal="center"/>
    </xf>
    <xf numFmtId="0" fontId="0" fillId="5" borderId="1" applyAlignment="1" pivotButton="0" quotePrefix="0" xfId="0">
      <alignment horizontal="left"/>
    </xf>
    <xf numFmtId="0" fontId="0" fillId="5" borderId="1" applyAlignment="1" pivotButton="0" quotePrefix="0" xfId="0">
      <alignment horizontal="center"/>
    </xf>
    <xf numFmtId="0" fontId="0" fillId="6" borderId="1" applyAlignment="1" pivotButton="0" quotePrefix="0" xfId="0">
      <alignment horizontal="left"/>
    </xf>
    <xf numFmtId="0" fontId="0" fillId="6" borderId="1" applyAlignment="1" pivotButton="0" quotePrefix="0" xfId="0">
      <alignment horizontal="center"/>
    </xf>
    <xf numFmtId="0" fontId="0" fillId="7" borderId="1" applyAlignment="1" pivotButton="0" quotePrefix="0" xfId="0">
      <alignment horizontal="left"/>
    </xf>
    <xf numFmtId="0" fontId="0" fillId="7" borderId="1" applyAlignment="1" pivotButton="0" quotePrefix="0" xfId="0">
      <alignment horizontal="center"/>
    </xf>
    <xf numFmtId="0" fontId="0" fillId="8" borderId="1" applyAlignment="1" pivotButton="0" quotePrefix="0" xfId="0">
      <alignment horizontal="left"/>
    </xf>
    <xf numFmtId="0" fontId="0" fillId="8" borderId="1" applyAlignment="1" pivotButton="0" quotePrefix="0" xfId="0">
      <alignment horizontal="center"/>
    </xf>
    <xf numFmtId="0" fontId="0" fillId="9" borderId="1" applyAlignment="1" pivotButton="0" quotePrefix="0" xfId="0">
      <alignment horizontal="left"/>
    </xf>
    <xf numFmtId="0" fontId="0" fillId="9" borderId="1" applyAlignment="1" pivotButton="0" quotePrefix="0" xfId="0">
      <alignment horizontal="center"/>
    </xf>
    <xf numFmtId="0" fontId="0" fillId="10" borderId="1" applyAlignment="1" pivotButton="0" quotePrefix="0" xfId="0">
      <alignment horizontal="left"/>
    </xf>
    <xf numFmtId="0" fontId="0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left"/>
    </xf>
    <xf numFmtId="0" fontId="0" fillId="11" borderId="1" applyAlignment="1" pivotButton="0" quotePrefix="0" xfId="0">
      <alignment horizontal="center"/>
    </xf>
    <xf numFmtId="0" fontId="0" fillId="3" borderId="1" applyAlignment="1" pivotButton="0" quotePrefix="0" xfId="0">
      <alignment vertical="center" wrapText="1"/>
    </xf>
    <xf numFmtId="0" fontId="0" fillId="4" borderId="1" applyAlignment="1" pivotButton="0" quotePrefix="0" xfId="0">
      <alignment vertical="center" wrapText="1"/>
    </xf>
    <xf numFmtId="0" fontId="0" fillId="5" borderId="1" applyAlignment="1" pivotButton="0" quotePrefix="0" xfId="0">
      <alignment vertical="center" wrapText="1"/>
    </xf>
    <xf numFmtId="0" fontId="0" fillId="6" borderId="1" applyAlignment="1" pivotButton="0" quotePrefix="0" xfId="0">
      <alignment vertical="center" wrapText="1"/>
    </xf>
    <xf numFmtId="0" fontId="0" fillId="7" borderId="1" applyAlignment="1" pivotButton="0" quotePrefix="0" xfId="0">
      <alignment vertical="center" wrapText="1"/>
    </xf>
    <xf numFmtId="0" fontId="0" fillId="8" borderId="1" applyAlignment="1" pivotButton="0" quotePrefix="0" xfId="0">
      <alignment vertical="center" wrapText="1"/>
    </xf>
    <xf numFmtId="0" fontId="0" fillId="9" borderId="1" applyAlignment="1" pivotButton="0" quotePrefix="0" xfId="0">
      <alignment vertical="center" wrapText="1"/>
    </xf>
    <xf numFmtId="0" fontId="0" fillId="10" borderId="1" applyAlignment="1" pivotButton="0" quotePrefix="0" xfId="0">
      <alignment vertical="center" wrapText="1"/>
    </xf>
    <xf numFmtId="0" fontId="0" fillId="11" borderId="1" applyAlignment="1" pivotButton="0" quotePrefix="0" xfId="0">
      <alignment vertical="center" wrapText="1"/>
    </xf>
  </cellXfs>
  <cellStyles count="1">
    <cellStyle name="Normal" xfId="0" builtinId="0" hidden="0"/>
  </cellStyles>
  <dxfs count="5">
    <dxf>
      <font>
        <b val="1"/>
        <color rgb="00666666"/>
      </font>
      <fill>
        <patternFill patternType="solid">
          <fgColor rgb="00D9D9D9"/>
        </patternFill>
      </fill>
    </dxf>
    <dxf>
      <font>
        <b val="1"/>
        <color rgb="009C5700"/>
      </font>
      <fill>
        <patternFill patternType="solid">
          <fgColor rgb="00FFF2CC"/>
        </patternFill>
      </fill>
    </dxf>
    <dxf>
      <font>
        <b val="1"/>
        <color rgb="009C0006"/>
      </font>
      <fill>
        <patternFill patternType="solid">
          <fgColor rgb="00F4CCCC"/>
        </patternFill>
      </fill>
    </dxf>
    <dxf>
      <font>
        <b val="1"/>
        <color rgb="009C5700"/>
      </font>
      <fill>
        <patternFill patternType="solid">
          <fgColor rgb="00FCE4D6"/>
        </patternFill>
      </fill>
    </dxf>
    <dxf>
      <font>
        <b val="1"/>
        <color rgb="00006100"/>
      </font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Aniversarios por Mes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'CONTROL_ALERTAS'!E3</f>
            </strRef>
          </tx>
          <spPr>
            <a:ln xmlns:a="http://schemas.openxmlformats.org/drawingml/2006/main">
              <a:prstDash val="solid"/>
            </a:ln>
          </spPr>
          <cat>
            <numRef>
              <f>'CONTROL_ALERTAS'!$D$4:$D$15</f>
            </numRef>
          </cat>
          <val>
            <numRef>
              <f>'CONTROL_ALERTAS'!$E$4:$E$15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Total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14</row>
      <rowOff>0</rowOff>
    </from>
    <ext cx="576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ables/table1.xml><?xml version="1.0" encoding="utf-8"?>
<table xmlns="http://schemas.openxmlformats.org/spreadsheetml/2006/main" id="1" name="TablaAniversarios" displayName="TablaAniversarios" ref="A1:J38" headerRowCount="1">
  <autoFilter ref="A1:J38"/>
  <tableColumns count="10">
    <tableColumn id="1" name="MES"/>
    <tableColumn id="2" name="FECHA"/>
    <tableColumn id="3" name="FECHA COMPLETA"/>
    <tableColumn id="4" name="ESPECIALIDAD / ACTIVIDAD"/>
    <tableColumn id="5" name="ESTADO"/>
    <tableColumn id="6" name="RESPONSABLE"/>
    <tableColumn id="7" name="DÍAS RESTANTES"/>
    <tableColumn id="8" name="ALERTA"/>
    <tableColumn id="9" name="SEMÁFORO"/>
    <tableColumn id="10" name="OBSERVACIONES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0" customWidth="1" min="2" max="2"/>
    <col width="16" customWidth="1" min="3" max="3"/>
    <col width="38" customWidth="1" min="4" max="4"/>
    <col width="16" customWidth="1" min="5" max="5"/>
    <col width="24" customWidth="1" min="6" max="6"/>
    <col width="15" customWidth="1" min="7" max="7"/>
    <col width="18" customWidth="1" min="8" max="8"/>
    <col width="13" customWidth="1" min="9" max="9"/>
    <col width="36" customWidth="1" min="10" max="10"/>
  </cols>
  <sheetData>
    <row r="1" ht="32" customHeight="1">
      <c r="A1" s="1" t="inlineStr">
        <is>
          <t>MES</t>
        </is>
      </c>
      <c r="B1" s="1" t="inlineStr">
        <is>
          <t>FECHA</t>
        </is>
      </c>
      <c r="C1" s="1" t="inlineStr">
        <is>
          <t>FECHA COMPLETA</t>
        </is>
      </c>
      <c r="D1" s="1" t="inlineStr">
        <is>
          <t>ESPECIALIDAD / ACTIVIDAD</t>
        </is>
      </c>
      <c r="E1" s="1" t="inlineStr">
        <is>
          <t>ESTADO</t>
        </is>
      </c>
      <c r="F1" s="1" t="inlineStr">
        <is>
          <t>RESPONSABLE</t>
        </is>
      </c>
      <c r="G1" s="1" t="inlineStr">
        <is>
          <t>DÍAS RESTANTES</t>
        </is>
      </c>
      <c r="H1" s="1" t="inlineStr">
        <is>
          <t>ALERTA</t>
        </is>
      </c>
      <c r="I1" s="1" t="inlineStr">
        <is>
          <t>SEMÁFORO</t>
        </is>
      </c>
      <c r="J1" s="1" t="inlineStr">
        <is>
          <t>OBSERVACIONES</t>
        </is>
      </c>
    </row>
    <row r="2">
      <c r="A2" s="2" t="inlineStr">
        <is>
          <t>Marzo</t>
        </is>
      </c>
      <c r="B2" s="2" t="n">
        <v>13</v>
      </c>
      <c r="C2" s="3">
        <f>DATE(CONFIG!$B$1,3,B2)</f>
        <v/>
      </c>
      <c r="D2" s="2" t="inlineStr">
        <is>
          <t>Oficiales de Mar</t>
        </is>
      </c>
      <c r="E2" s="2" t="inlineStr">
        <is>
          <t>Pendiente</t>
        </is>
      </c>
      <c r="F2" s="2" t="n"/>
      <c r="G2" s="4">
        <f>C2-TODAY()</f>
        <v/>
      </c>
      <c r="H2" s="2">
        <f>IF(E2="Enviado","CERRADO",IF(G2&lt;0,"VENCIDO",IF(G2&lt;=7,"URGENTE 7 DIAS",IF(G2&lt;=15,"ALERTA 15 DIAS",IF(G2&lt;=30,"ALERTA 30 DIAS","EN PLAZO")))))</f>
        <v/>
      </c>
      <c r="I2" s="2">
        <f>IF(E2="Enviado","GRIS",IF(G2&lt;0,"ROJO",IF(G2&lt;=7,"ROJO",IF(G2&lt;=15,"AMARILLO",IF(G2&lt;=30,"NARANJO","VERDE")))))</f>
        <v/>
      </c>
      <c r="J2" s="2" t="n"/>
    </row>
    <row r="3">
      <c r="A3" s="2" t="inlineStr">
        <is>
          <t>Marzo</t>
        </is>
      </c>
      <c r="B3" s="2" t="n">
        <v>16</v>
      </c>
      <c r="C3" s="3">
        <f>DATE(CONFIG!$B$1,3,B3)</f>
        <v/>
      </c>
      <c r="D3" s="2" t="inlineStr">
        <is>
          <t>Aviación Naval</t>
        </is>
      </c>
      <c r="E3" s="2" t="inlineStr">
        <is>
          <t>Pendiente</t>
        </is>
      </c>
      <c r="F3" s="2" t="n"/>
      <c r="G3" s="4">
        <f>C3-TODAY()</f>
        <v/>
      </c>
      <c r="H3" s="2">
        <f>IF(E3="Enviado","CERRADO",IF(G3&lt;0,"VENCIDO",IF(G3&lt;=7,"URGENTE 7 DIAS",IF(G3&lt;=15,"ALERTA 15 DIAS",IF(G3&lt;=30,"ALERTA 30 DIAS","EN PLAZO")))))</f>
        <v/>
      </c>
      <c r="I3" s="2">
        <f>IF(E3="Enviado","GRIS",IF(G3&lt;0,"ROJO",IF(G3&lt;=7,"ROJO",IF(G3&lt;=15,"AMARILLO",IF(G3&lt;=30,"NARANJO","VERDE")))))</f>
        <v/>
      </c>
      <c r="J3" s="2" t="n"/>
    </row>
    <row r="4">
      <c r="A4" s="2" t="inlineStr">
        <is>
          <t>Marzo</t>
        </is>
      </c>
      <c r="B4" s="2" t="n">
        <v>31</v>
      </c>
      <c r="C4" s="3">
        <f>DATE(CONFIG!$B$1,3,B4)</f>
        <v/>
      </c>
      <c r="D4" s="2" t="inlineStr">
        <is>
          <t>Meteorología</t>
        </is>
      </c>
      <c r="E4" s="2" t="inlineStr">
        <is>
          <t>Pendiente</t>
        </is>
      </c>
      <c r="F4" s="2" t="n"/>
      <c r="G4" s="4">
        <f>C4-TODAY()</f>
        <v/>
      </c>
      <c r="H4" s="2">
        <f>IF(E4="Enviado","CERRADO",IF(G4&lt;0,"VENCIDO",IF(G4&lt;=7,"URGENTE 7 DIAS",IF(G4&lt;=15,"ALERTA 15 DIAS",IF(G4&lt;=30,"ALERTA 30 DIAS","EN PLAZO")))))</f>
        <v/>
      </c>
      <c r="I4" s="2">
        <f>IF(E4="Enviado","GRIS",IF(G4&lt;0,"ROJO",IF(G4&lt;=7,"ROJO",IF(G4&lt;=15,"AMARILLO",IF(G4&lt;=30,"NARANJO","VERDE")))))</f>
        <v/>
      </c>
      <c r="J4" s="2" t="n"/>
    </row>
    <row r="5">
      <c r="A5" s="5" t="inlineStr">
        <is>
          <t>Abril</t>
        </is>
      </c>
      <c r="B5" s="5" t="n">
        <v>3</v>
      </c>
      <c r="C5" s="6">
        <f>DATE(CONFIG!$B$1,4,B5)</f>
        <v/>
      </c>
      <c r="D5" s="5" t="inlineStr">
        <is>
          <t>Sanidad Naval</t>
        </is>
      </c>
      <c r="E5" s="5" t="inlineStr">
        <is>
          <t>Pendiente</t>
        </is>
      </c>
      <c r="F5" s="5" t="n"/>
      <c r="G5" s="7">
        <f>C5-TODAY()</f>
        <v/>
      </c>
      <c r="H5" s="5">
        <f>IF(E5="Enviado","CERRADO",IF(G5&lt;0,"VENCIDO",IF(G5&lt;=7,"URGENTE 7 DIAS",IF(G5&lt;=15,"ALERTA 15 DIAS",IF(G5&lt;=30,"ALERTA 30 DIAS","EN PLAZO")))))</f>
        <v/>
      </c>
      <c r="I5" s="5">
        <f>IF(E5="Enviado","GRIS",IF(G5&lt;0,"ROJO",IF(G5&lt;=7,"ROJO",IF(G5&lt;=15,"AMARILLO",IF(G5&lt;=30,"NARANJO","VERDE")))))</f>
        <v/>
      </c>
      <c r="J5" s="5" t="n"/>
    </row>
    <row r="6">
      <c r="A6" s="5" t="inlineStr">
        <is>
          <t>Abril</t>
        </is>
      </c>
      <c r="B6" s="5" t="n">
        <v>5</v>
      </c>
      <c r="C6" s="6">
        <f>DATE(CONFIG!$B$1,4,B6)</f>
        <v/>
      </c>
      <c r="D6" s="5" t="inlineStr">
        <is>
          <t>Radarista CIC.</t>
        </is>
      </c>
      <c r="E6" s="5" t="inlineStr">
        <is>
          <t>Pendiente</t>
        </is>
      </c>
      <c r="F6" s="5" t="n"/>
      <c r="G6" s="7">
        <f>C6-TODAY()</f>
        <v/>
      </c>
      <c r="H6" s="5">
        <f>IF(E6="Enviado","CERRADO",IF(G6&lt;0,"VENCIDO",IF(G6&lt;=7,"URGENTE 7 DIAS",IF(G6&lt;=15,"ALERTA 15 DIAS",IF(G6&lt;=30,"ALERTA 30 DIAS","EN PLAZO")))))</f>
        <v/>
      </c>
      <c r="I6" s="5">
        <f>IF(E6="Enviado","GRIS",IF(G6&lt;0,"ROJO",IF(G6&lt;=7,"ROJO",IF(G6&lt;=15,"AMARILLO",IF(G6&lt;=30,"NARANJO","VERDE")))))</f>
        <v/>
      </c>
      <c r="J6" s="5" t="n"/>
    </row>
    <row r="7">
      <c r="A7" s="5" t="inlineStr">
        <is>
          <t>Abril</t>
        </is>
      </c>
      <c r="B7" s="5" t="n">
        <v>12</v>
      </c>
      <c r="C7" s="6">
        <f>DATE(CONFIG!$B$1,4,B7)</f>
        <v/>
      </c>
      <c r="D7" s="5" t="inlineStr">
        <is>
          <t>Señaleros</t>
        </is>
      </c>
      <c r="E7" s="5" t="inlineStr">
        <is>
          <t>Pendiente</t>
        </is>
      </c>
      <c r="F7" s="5" t="n"/>
      <c r="G7" s="7">
        <f>C7-TODAY()</f>
        <v/>
      </c>
      <c r="H7" s="5">
        <f>IF(E7="Enviado","CERRADO",IF(G7&lt;0,"VENCIDO",IF(G7&lt;=7,"URGENTE 7 DIAS",IF(G7&lt;=15,"ALERTA 15 DIAS",IF(G7&lt;=30,"ALERTA 30 DIAS","EN PLAZO")))))</f>
        <v/>
      </c>
      <c r="I7" s="5">
        <f>IF(E7="Enviado","GRIS",IF(G7&lt;0,"ROJO",IF(G7&lt;=7,"ROJO",IF(G7&lt;=15,"AMARILLO",IF(G7&lt;=30,"NARANJO","VERDE")))))</f>
        <v/>
      </c>
      <c r="J7" s="5" t="n"/>
    </row>
    <row r="8">
      <c r="A8" s="5" t="inlineStr">
        <is>
          <t>Abril</t>
        </is>
      </c>
      <c r="B8" s="5" t="n">
        <v>25</v>
      </c>
      <c r="C8" s="6">
        <f>DATE(CONFIG!$B$1,4,B8)</f>
        <v/>
      </c>
      <c r="D8" s="5" t="inlineStr">
        <is>
          <t>Justicia Naval</t>
        </is>
      </c>
      <c r="E8" s="5" t="inlineStr">
        <is>
          <t>Pendiente</t>
        </is>
      </c>
      <c r="F8" s="5" t="n"/>
      <c r="G8" s="7">
        <f>C8-TODAY()</f>
        <v/>
      </c>
      <c r="H8" s="5">
        <f>IF(E8="Enviado","CERRADO",IF(G8&lt;0,"VENCIDO",IF(G8&lt;=7,"URGENTE 7 DIAS",IF(G8&lt;=15,"ALERTA 15 DIAS",IF(G8&lt;=30,"ALERTA 30 DIAS","EN PLAZO")))))</f>
        <v/>
      </c>
      <c r="I8" s="5">
        <f>IF(E8="Enviado","GRIS",IF(G8&lt;0,"ROJO",IF(G8&lt;=7,"ROJO",IF(G8&lt;=15,"AMARILLO",IF(G8&lt;=30,"NARANJO","VERDE")))))</f>
        <v/>
      </c>
      <c r="J8" s="5" t="n"/>
    </row>
    <row r="9">
      <c r="A9" s="8" t="inlineStr">
        <is>
          <t>Mayo</t>
        </is>
      </c>
      <c r="B9" s="8" t="n">
        <v>1</v>
      </c>
      <c r="C9" s="9">
        <f>DATE(CONFIG!$B$1,5,B9)</f>
        <v/>
      </c>
      <c r="D9" s="8" t="inlineStr">
        <is>
          <t>Hidrografía</t>
        </is>
      </c>
      <c r="E9" s="8" t="inlineStr">
        <is>
          <t>Pendiente</t>
        </is>
      </c>
      <c r="F9" s="8" t="n"/>
      <c r="G9" s="10">
        <f>C9-TODAY()</f>
        <v/>
      </c>
      <c r="H9" s="8">
        <f>IF(E9="Enviado","CERRADO",IF(G9&lt;0,"VENCIDO",IF(G9&lt;=7,"URGENTE 7 DIAS",IF(G9&lt;=15,"ALERTA 15 DIAS",IF(G9&lt;=30,"ALERTA 30 DIAS","EN PLAZO")))))</f>
        <v/>
      </c>
      <c r="I9" s="8">
        <f>IF(E9="Enviado","GRIS",IF(G9&lt;0,"ROJO",IF(G9&lt;=7,"ROJO",IF(G9&lt;=15,"AMARILLO",IF(G9&lt;=30,"NARANJO","VERDE")))))</f>
        <v/>
      </c>
      <c r="J9" s="8" t="n"/>
    </row>
    <row r="10">
      <c r="A10" s="8" t="inlineStr">
        <is>
          <t>Mayo</t>
        </is>
      </c>
      <c r="B10" s="8" t="n">
        <v>15</v>
      </c>
      <c r="C10" s="9">
        <f>DATE(CONFIG!$B$1,5,B10)</f>
        <v/>
      </c>
      <c r="D10" s="8" t="inlineStr">
        <is>
          <t>Peluquero</t>
        </is>
      </c>
      <c r="E10" s="8" t="inlineStr">
        <is>
          <t>Pendiente</t>
        </is>
      </c>
      <c r="F10" s="8" t="n"/>
      <c r="G10" s="10">
        <f>C10-TODAY()</f>
        <v/>
      </c>
      <c r="H10" s="8">
        <f>IF(E10="Enviado","CERRADO",IF(G10&lt;0,"VENCIDO",IF(G10&lt;=7,"URGENTE 7 DIAS",IF(G10&lt;=15,"ALERTA 15 DIAS",IF(G10&lt;=30,"ALERTA 30 DIAS","EN PLAZO")))))</f>
        <v/>
      </c>
      <c r="I10" s="8">
        <f>IF(E10="Enviado","GRIS",IF(G10&lt;0,"ROJO",IF(G10&lt;=7,"ROJO",IF(G10&lt;=15,"AMARILLO",IF(G10&lt;=30,"NARANJO","VERDE")))))</f>
        <v/>
      </c>
      <c r="J10" s="8" t="n"/>
    </row>
    <row r="11">
      <c r="A11" s="8" t="inlineStr">
        <is>
          <t>Mayo</t>
        </is>
      </c>
      <c r="B11" s="8" t="n">
        <v>21</v>
      </c>
      <c r="C11" s="9">
        <f>DATE(CONFIG!$B$1,5,B11)</f>
        <v/>
      </c>
      <c r="D11" s="8" t="inlineStr">
        <is>
          <t>Glorias Navales</t>
        </is>
      </c>
      <c r="E11" s="8" t="inlineStr">
        <is>
          <t>Pendiente</t>
        </is>
      </c>
      <c r="F11" s="8" t="n"/>
      <c r="G11" s="10">
        <f>C11-TODAY()</f>
        <v/>
      </c>
      <c r="H11" s="8">
        <f>IF(E11="Enviado","CERRADO",IF(G11&lt;0,"VENCIDO",IF(G11&lt;=7,"URGENTE 7 DIAS",IF(G11&lt;=15,"ALERTA 15 DIAS",IF(G11&lt;=30,"ALERTA 30 DIAS","EN PLAZO")))))</f>
        <v/>
      </c>
      <c r="I11" s="8">
        <f>IF(E11="Enviado","GRIS",IF(G11&lt;0,"ROJO",IF(G11&lt;=7,"ROJO",IF(G11&lt;=15,"AMARILLO",IF(G11&lt;=30,"NARANJO","VERDE")))))</f>
        <v/>
      </c>
      <c r="J11" s="8" t="n"/>
    </row>
    <row r="12">
      <c r="A12" s="11" t="inlineStr">
        <is>
          <t>Junio</t>
        </is>
      </c>
      <c r="B12" s="11" t="n">
        <v>8</v>
      </c>
      <c r="C12" s="12">
        <f>DATE(CONFIG!$B$1,6,B12)</f>
        <v/>
      </c>
      <c r="D12" s="11" t="inlineStr">
        <is>
          <t>Buzo Salvataje</t>
        </is>
      </c>
      <c r="E12" s="11" t="inlineStr">
        <is>
          <t>Pendiente</t>
        </is>
      </c>
      <c r="F12" s="11" t="n"/>
      <c r="G12" s="13">
        <f>C12-TODAY()</f>
        <v/>
      </c>
      <c r="H12" s="11">
        <f>IF(E12="Enviado","CERRADO",IF(G12&lt;0,"VENCIDO",IF(G12&lt;=7,"URGENTE 7 DIAS",IF(G12&lt;=15,"ALERTA 15 DIAS",IF(G12&lt;=30,"ALERTA 30 DIAS","EN PLAZO")))))</f>
        <v/>
      </c>
      <c r="I12" s="11">
        <f>IF(E12="Enviado","GRIS",IF(G12&lt;0,"ROJO",IF(G12&lt;=7,"ROJO",IF(G12&lt;=15,"AMARILLO",IF(G12&lt;=30,"NARANJO","VERDE")))))</f>
        <v/>
      </c>
      <c r="J12" s="11" t="n"/>
    </row>
    <row r="13">
      <c r="A13" s="11" t="inlineStr">
        <is>
          <t>Junio</t>
        </is>
      </c>
      <c r="B13" s="11" t="n">
        <v>15</v>
      </c>
      <c r="C13" s="12">
        <f>DATE(CONFIG!$B$1,6,B13)</f>
        <v/>
      </c>
      <c r="D13" s="11" t="inlineStr">
        <is>
          <t>Ab.</t>
        </is>
      </c>
      <c r="E13" s="11" t="inlineStr">
        <is>
          <t>Pendiente</t>
        </is>
      </c>
      <c r="F13" s="11" t="n"/>
      <c r="G13" s="13">
        <f>C13-TODAY()</f>
        <v/>
      </c>
      <c r="H13" s="11">
        <f>IF(E13="Enviado","CERRADO",IF(G13&lt;0,"VENCIDO",IF(G13&lt;=7,"URGENTE 7 DIAS",IF(G13&lt;=15,"ALERTA 15 DIAS",IF(G13&lt;=30,"ALERTA 30 DIAS","EN PLAZO")))))</f>
        <v/>
      </c>
      <c r="I13" s="11">
        <f>IF(E13="Enviado","GRIS",IF(G13&lt;0,"ROJO",IF(G13&lt;=7,"ROJO",IF(G13&lt;=15,"AMARILLO",IF(G13&lt;=30,"NARANJO","VERDE")))))</f>
        <v/>
      </c>
      <c r="J13" s="11" t="n"/>
    </row>
    <row r="14">
      <c r="A14" s="11" t="inlineStr">
        <is>
          <t>Junio</t>
        </is>
      </c>
      <c r="B14" s="11" t="n">
        <v>16</v>
      </c>
      <c r="C14" s="12">
        <f>DATE(CONFIG!$B$1,6,B14)</f>
        <v/>
      </c>
      <c r="D14" s="11" t="inlineStr">
        <is>
          <t>I.M.</t>
        </is>
      </c>
      <c r="E14" s="11" t="inlineStr">
        <is>
          <t>Pendiente</t>
        </is>
      </c>
      <c r="F14" s="11" t="n"/>
      <c r="G14" s="13">
        <f>C14-TODAY()</f>
        <v/>
      </c>
      <c r="H14" s="11">
        <f>IF(E14="Enviado","CERRADO",IF(G14&lt;0,"VENCIDO",IF(G14&lt;=7,"URGENTE 7 DIAS",IF(G14&lt;=15,"ALERTA 15 DIAS",IF(G14&lt;=30,"ALERTA 30 DIAS","EN PLAZO")))))</f>
        <v/>
      </c>
      <c r="I14" s="11">
        <f>IF(E14="Enviado","GRIS",IF(G14&lt;0,"ROJO",IF(G14&lt;=7,"ROJO",IF(G14&lt;=15,"AMARILLO",IF(G14&lt;=30,"NARANJO","VERDE")))))</f>
        <v/>
      </c>
      <c r="J14" s="11" t="n"/>
    </row>
    <row r="15">
      <c r="A15" s="14" t="inlineStr">
        <is>
          <t>Julio</t>
        </is>
      </c>
      <c r="B15" s="14" t="n">
        <v>3</v>
      </c>
      <c r="C15" s="15">
        <f>DATE(CONFIG!$B$1,7,B15)</f>
        <v/>
      </c>
      <c r="D15" s="14" t="inlineStr">
        <is>
          <t>Ing. Naval</t>
        </is>
      </c>
      <c r="E15" s="14" t="inlineStr">
        <is>
          <t>Pendiente</t>
        </is>
      </c>
      <c r="F15" s="14" t="n"/>
      <c r="G15" s="16">
        <f>C15-TODAY()</f>
        <v/>
      </c>
      <c r="H15" s="14">
        <f>IF(E15="Enviado","CERRADO",IF(G15&lt;0,"VENCIDO",IF(G15&lt;=7,"URGENTE 7 DIAS",IF(G15&lt;=15,"ALERTA 15 DIAS",IF(G15&lt;=30,"ALERTA 30 DIAS","EN PLAZO")))))</f>
        <v/>
      </c>
      <c r="I15" s="14">
        <f>IF(E15="Enviado","GRIS",IF(G15&lt;0,"ROJO",IF(G15&lt;=7,"ROJO",IF(G15&lt;=15,"AMARILLO",IF(G15&lt;=30,"NARANJO","VERDE")))))</f>
        <v/>
      </c>
      <c r="J15" s="14" t="n"/>
    </row>
    <row r="16">
      <c r="A16" s="14" t="inlineStr">
        <is>
          <t>Julio</t>
        </is>
      </c>
      <c r="B16" s="14" t="n">
        <v>4</v>
      </c>
      <c r="C16" s="15">
        <f>DATE(CONFIG!$B$1,7,B16)</f>
        <v/>
      </c>
      <c r="D16" s="14" t="inlineStr">
        <is>
          <t>Submarinos</t>
        </is>
      </c>
      <c r="E16" s="14" t="inlineStr">
        <is>
          <t>Pendiente</t>
        </is>
      </c>
      <c r="F16" s="14" t="n"/>
      <c r="G16" s="16">
        <f>C16-TODAY()</f>
        <v/>
      </c>
      <c r="H16" s="14">
        <f>IF(E16="Enviado","CERRADO",IF(G16&lt;0,"VENCIDO",IF(G16&lt;=7,"URGENTE 7 DIAS",IF(G16&lt;=15,"ALERTA 15 DIAS",IF(G16&lt;=30,"ALERTA 30 DIAS","EN PLAZO")))))</f>
        <v/>
      </c>
      <c r="I16" s="14">
        <f>IF(E16="Enviado","GRIS",IF(G16&lt;0,"ROJO",IF(G16&lt;=7,"ROJO",IF(G16&lt;=15,"AMARILLO",IF(G16&lt;=30,"NARANJO","VERDE")))))</f>
        <v/>
      </c>
      <c r="J16" s="14" t="n"/>
    </row>
    <row r="17">
      <c r="A17" s="14" t="inlineStr">
        <is>
          <t>Julio</t>
        </is>
      </c>
      <c r="B17" s="14" t="n">
        <v>24</v>
      </c>
      <c r="C17" s="15">
        <f>DATE(CONFIG!$B$1,7,B17)</f>
        <v/>
      </c>
      <c r="D17" s="14" t="inlineStr">
        <is>
          <t>Electrónica</t>
        </is>
      </c>
      <c r="E17" s="14" t="inlineStr">
        <is>
          <t>Pendiente</t>
        </is>
      </c>
      <c r="F17" s="14" t="n"/>
      <c r="G17" s="16">
        <f>C17-TODAY()</f>
        <v/>
      </c>
      <c r="H17" s="14">
        <f>IF(E17="Enviado","CERRADO",IF(G17&lt;0,"VENCIDO",IF(G17&lt;=7,"URGENTE 7 DIAS",IF(G17&lt;=15,"ALERTA 15 DIAS",IF(G17&lt;=30,"ALERTA 30 DIAS","EN PLAZO")))))</f>
        <v/>
      </c>
      <c r="I17" s="14">
        <f>IF(E17="Enviado","GRIS",IF(G17&lt;0,"ROJO",IF(G17&lt;=7,"ROJO",IF(G17&lt;=15,"AMARILLO",IF(G17&lt;=30,"NARANJO","VERDE")))))</f>
        <v/>
      </c>
      <c r="J17" s="14" t="n"/>
    </row>
    <row r="18">
      <c r="A18" s="14" t="inlineStr">
        <is>
          <t>Julio</t>
        </is>
      </c>
      <c r="B18" s="14" t="n">
        <v>25</v>
      </c>
      <c r="C18" s="15">
        <f>DATE(CONFIG!$B$1,7,B18)</f>
        <v/>
      </c>
      <c r="D18" s="14" t="inlineStr">
        <is>
          <t>Conductores</t>
        </is>
      </c>
      <c r="E18" s="14" t="inlineStr">
        <is>
          <t>Pendiente</t>
        </is>
      </c>
      <c r="F18" s="14" t="n"/>
      <c r="G18" s="16">
        <f>C18-TODAY()</f>
        <v/>
      </c>
      <c r="H18" s="14">
        <f>IF(E18="Enviado","CERRADO",IF(G18&lt;0,"VENCIDO",IF(G18&lt;=7,"URGENTE 7 DIAS",IF(G18&lt;=15,"ALERTA 15 DIAS",IF(G18&lt;=30,"ALERTA 30 DIAS","EN PLAZO")))))</f>
        <v/>
      </c>
      <c r="I18" s="14">
        <f>IF(E18="Enviado","GRIS",IF(G18&lt;0,"ROJO",IF(G18&lt;=7,"ROJO",IF(G18&lt;=15,"AMARILLO",IF(G18&lt;=30,"NARANJO","VERDE")))))</f>
        <v/>
      </c>
      <c r="J18" s="14" t="n"/>
    </row>
    <row r="19">
      <c r="A19" s="17" t="inlineStr">
        <is>
          <t>Agosto</t>
        </is>
      </c>
      <c r="B19" s="17" t="n">
        <v>4</v>
      </c>
      <c r="C19" s="18">
        <f>DATE(CONFIG!$B$1,8,B19)</f>
        <v/>
      </c>
      <c r="D19" s="17" t="inlineStr">
        <is>
          <t>ESNAVAL</t>
        </is>
      </c>
      <c r="E19" s="17" t="inlineStr">
        <is>
          <t>Pendiente</t>
        </is>
      </c>
      <c r="F19" s="17" t="n"/>
      <c r="G19" s="19">
        <f>C19-TODAY()</f>
        <v/>
      </c>
      <c r="H19" s="17">
        <f>IF(E19="Enviado","CERRADO",IF(G19&lt;0,"VENCIDO",IF(G19&lt;=7,"URGENTE 7 DIAS",IF(G19&lt;=15,"ALERTA 15 DIAS",IF(G19&lt;=30,"ALERTA 30 DIAS","EN PLAZO")))))</f>
        <v/>
      </c>
      <c r="I19" s="17">
        <f>IF(E19="Enviado","GRIS",IF(G19&lt;0,"ROJO",IF(G19&lt;=7,"ROJO",IF(G19&lt;=15,"AMARILLO",IF(G19&lt;=30,"NARANJO","VERDE")))))</f>
        <v/>
      </c>
      <c r="J19" s="17" t="n"/>
    </row>
    <row r="20">
      <c r="A20" s="17" t="inlineStr">
        <is>
          <t>Agosto</t>
        </is>
      </c>
      <c r="B20" s="17" t="n">
        <v>10</v>
      </c>
      <c r="C20" s="18">
        <f>DATE(CONFIG!$B$1,8,B20)</f>
        <v/>
      </c>
      <c r="D20" s="17" t="inlineStr">
        <is>
          <t>Inteligencia</t>
        </is>
      </c>
      <c r="E20" s="17" t="inlineStr">
        <is>
          <t>Pendiente</t>
        </is>
      </c>
      <c r="F20" s="17" t="n"/>
      <c r="G20" s="19">
        <f>C20-TODAY()</f>
        <v/>
      </c>
      <c r="H20" s="17">
        <f>IF(E20="Enviado","CERRADO",IF(G20&lt;0,"VENCIDO",IF(G20&lt;=7,"URGENTE 7 DIAS",IF(G20&lt;=15,"ALERTA 15 DIAS",IF(G20&lt;=30,"ALERTA 30 DIAS","EN PLAZO")))))</f>
        <v/>
      </c>
      <c r="I20" s="17">
        <f>IF(E20="Enviado","GRIS",IF(G20&lt;0,"ROJO",IF(G20&lt;=7,"ROJO",IF(G20&lt;=15,"AMARILLO",IF(G20&lt;=30,"NARANJO","VERDE")))))</f>
        <v/>
      </c>
      <c r="J20" s="17" t="n"/>
    </row>
    <row r="21">
      <c r="A21" s="17" t="inlineStr">
        <is>
          <t>Agosto</t>
        </is>
      </c>
      <c r="B21" s="17" t="n">
        <v>11</v>
      </c>
      <c r="C21" s="18">
        <f>DATE(CONFIG!$B$1,8,B21)</f>
        <v/>
      </c>
      <c r="D21" s="17" t="inlineStr">
        <is>
          <t>Prácticos</t>
        </is>
      </c>
      <c r="E21" s="17" t="inlineStr">
        <is>
          <t>Pendiente</t>
        </is>
      </c>
      <c r="F21" s="17" t="n"/>
      <c r="G21" s="19">
        <f>C21-TODAY()</f>
        <v/>
      </c>
      <c r="H21" s="17">
        <f>IF(E21="Enviado","CERRADO",IF(G21&lt;0,"VENCIDO",IF(G21&lt;=7,"URGENTE 7 DIAS",IF(G21&lt;=15,"ALERTA 15 DIAS",IF(G21&lt;=30,"ALERTA 30 DIAS","EN PLAZO")))))</f>
        <v/>
      </c>
      <c r="I21" s="17">
        <f>IF(E21="Enviado","GRIS",IF(G21&lt;0,"ROJO",IF(G21&lt;=7,"ROJO",IF(G21&lt;=15,"AMARILLO",IF(G21&lt;=30,"NARANJO","VERDE")))))</f>
        <v/>
      </c>
      <c r="J21" s="17" t="n"/>
    </row>
    <row r="22">
      <c r="A22" s="17" t="inlineStr">
        <is>
          <t>Agosto</t>
        </is>
      </c>
      <c r="B22" s="17" t="n">
        <v>14</v>
      </c>
      <c r="C22" s="18">
        <f>DATE(CONFIG!$B$1,8,B22)</f>
        <v/>
      </c>
      <c r="D22" s="17" t="inlineStr">
        <is>
          <t>Sastre</t>
        </is>
      </c>
      <c r="E22" s="17" t="inlineStr">
        <is>
          <t>Pendiente</t>
        </is>
      </c>
      <c r="F22" s="17" t="n"/>
      <c r="G22" s="19">
        <f>C22-TODAY()</f>
        <v/>
      </c>
      <c r="H22" s="17">
        <f>IF(E22="Enviado","CERRADO",IF(G22&lt;0,"VENCIDO",IF(G22&lt;=7,"URGENTE 7 DIAS",IF(G22&lt;=15,"ALERTA 15 DIAS",IF(G22&lt;=30,"ALERTA 30 DIAS","EN PLAZO")))))</f>
        <v/>
      </c>
      <c r="I22" s="17">
        <f>IF(E22="Enviado","GRIS",IF(G22&lt;0,"ROJO",IF(G22&lt;=7,"ROJO",IF(G22&lt;=15,"AMARILLO",IF(G22&lt;=30,"NARANJO","VERDE")))))</f>
        <v/>
      </c>
      <c r="J22" s="17" t="n"/>
    </row>
    <row r="23">
      <c r="A23" s="17" t="inlineStr">
        <is>
          <t>Agosto</t>
        </is>
      </c>
      <c r="B23" s="17" t="n">
        <v>15</v>
      </c>
      <c r="C23" s="18">
        <f>DATE(CONFIG!$B$1,8,B23)</f>
        <v/>
      </c>
      <c r="D23" s="17" t="inlineStr">
        <is>
          <t>Torpedos</t>
        </is>
      </c>
      <c r="E23" s="17" t="inlineStr">
        <is>
          <t>Pendiente</t>
        </is>
      </c>
      <c r="F23" s="17" t="n"/>
      <c r="G23" s="19">
        <f>C23-TODAY()</f>
        <v/>
      </c>
      <c r="H23" s="17">
        <f>IF(E23="Enviado","CERRADO",IF(G23&lt;0,"VENCIDO",IF(G23&lt;=7,"URGENTE 7 DIAS",IF(G23&lt;=15,"ALERTA 15 DIAS",IF(G23&lt;=30,"ALERTA 30 DIAS","EN PLAZO")))))</f>
        <v/>
      </c>
      <c r="I23" s="17">
        <f>IF(E23="Enviado","GRIS",IF(G23&lt;0,"ROJO",IF(G23&lt;=7,"ROJO",IF(G23&lt;=15,"AMARILLO",IF(G23&lt;=30,"NARANJO","VERDE")))))</f>
        <v/>
      </c>
      <c r="J23" s="17" t="n"/>
    </row>
    <row r="24">
      <c r="A24" s="17" t="inlineStr">
        <is>
          <t>Agosto</t>
        </is>
      </c>
      <c r="B24" s="17" t="n">
        <v>18</v>
      </c>
      <c r="C24" s="18">
        <f>DATE(CONFIG!$B$1,8,B24)</f>
        <v/>
      </c>
      <c r="D24" s="17" t="inlineStr">
        <is>
          <t>Serv. Religioso</t>
        </is>
      </c>
      <c r="E24" s="17" t="inlineStr">
        <is>
          <t>Pendiente</t>
        </is>
      </c>
      <c r="F24" s="17" t="n"/>
      <c r="G24" s="19">
        <f>C24-TODAY()</f>
        <v/>
      </c>
      <c r="H24" s="17">
        <f>IF(E24="Enviado","CERRADO",IF(G24&lt;0,"VENCIDO",IF(G24&lt;=7,"URGENTE 7 DIAS",IF(G24&lt;=15,"ALERTA 15 DIAS",IF(G24&lt;=30,"ALERTA 30 DIAS","EN PLAZO")))))</f>
        <v/>
      </c>
      <c r="I24" s="17">
        <f>IF(E24="Enviado","GRIS",IF(G24&lt;0,"ROJO",IF(G24&lt;=7,"ROJO",IF(G24&lt;=15,"AMARILLO",IF(G24&lt;=30,"NARANJO","VERDE")))))</f>
        <v/>
      </c>
      <c r="J24" s="17" t="n"/>
    </row>
    <row r="25">
      <c r="A25" s="17" t="inlineStr">
        <is>
          <t>Agosto</t>
        </is>
      </c>
      <c r="B25" s="17" t="n">
        <v>30</v>
      </c>
      <c r="C25" s="18">
        <f>DATE(CONFIG!$B$1,8,B25)</f>
        <v/>
      </c>
      <c r="D25" s="17" t="inlineStr">
        <is>
          <t>Litoral</t>
        </is>
      </c>
      <c r="E25" s="17" t="inlineStr">
        <is>
          <t>Pendiente</t>
        </is>
      </c>
      <c r="F25" s="17" t="n"/>
      <c r="G25" s="19">
        <f>C25-TODAY()</f>
        <v/>
      </c>
      <c r="H25" s="17">
        <f>IF(E25="Enviado","CERRADO",IF(G25&lt;0,"VENCIDO",IF(G25&lt;=7,"URGENTE 7 DIAS",IF(G25&lt;=15,"ALERTA 15 DIAS",IF(G25&lt;=30,"ALERTA 30 DIAS","EN PLAZO")))))</f>
        <v/>
      </c>
      <c r="I25" s="17">
        <f>IF(E25="Enviado","GRIS",IF(G25&lt;0,"ROJO",IF(G25&lt;=7,"ROJO",IF(G25&lt;=15,"AMARILLO",IF(G25&lt;=30,"NARANJO","VERDE")))))</f>
        <v/>
      </c>
      <c r="J25" s="17" t="n"/>
    </row>
    <row r="26">
      <c r="A26" s="20" t="inlineStr">
        <is>
          <t>Septiembre</t>
        </is>
      </c>
      <c r="B26" s="20" t="n">
        <v>15</v>
      </c>
      <c r="C26" s="21">
        <f>DATE(CONFIG!$B$1,9,B26)</f>
        <v/>
      </c>
      <c r="D26" s="20" t="inlineStr">
        <is>
          <t>Cámara</t>
        </is>
      </c>
      <c r="E26" s="20" t="inlineStr">
        <is>
          <t>Pendiente</t>
        </is>
      </c>
      <c r="F26" s="20" t="n"/>
      <c r="G26" s="22">
        <f>C26-TODAY()</f>
        <v/>
      </c>
      <c r="H26" s="20">
        <f>IF(E26="Enviado","CERRADO",IF(G26&lt;0,"VENCIDO",IF(G26&lt;=7,"URGENTE 7 DIAS",IF(G26&lt;=15,"ALERTA 15 DIAS",IF(G26&lt;=30,"ALERTA 30 DIAS","EN PLAZO")))))</f>
        <v/>
      </c>
      <c r="I26" s="20">
        <f>IF(E26="Enviado","GRIS",IF(G26&lt;0,"ROJO",IF(G26&lt;=7,"ROJO",IF(G26&lt;=15,"AMARILLO",IF(G26&lt;=30,"NARANJO","VERDE")))))</f>
        <v/>
      </c>
      <c r="J26" s="20" t="n"/>
    </row>
    <row r="27">
      <c r="A27" s="8" t="inlineStr">
        <is>
          <t>Octubre</t>
        </is>
      </c>
      <c r="B27" s="8" t="n">
        <v>8</v>
      </c>
      <c r="C27" s="9">
        <f>DATE(CONFIG!$B$1,10,B27)</f>
        <v/>
      </c>
      <c r="D27" s="8" t="inlineStr">
        <is>
          <t>Angamos</t>
        </is>
      </c>
      <c r="E27" s="8" t="inlineStr">
        <is>
          <t>Pendiente</t>
        </is>
      </c>
      <c r="F27" s="8" t="n"/>
      <c r="G27" s="10">
        <f>C27-TODAY()</f>
        <v/>
      </c>
      <c r="H27" s="8">
        <f>IF(E27="Enviado","CERRADO",IF(G27&lt;0,"VENCIDO",IF(G27&lt;=7,"URGENTE 7 DIAS",IF(G27&lt;=15,"ALERTA 15 DIAS",IF(G27&lt;=30,"ALERTA 30 DIAS","EN PLAZO")))))</f>
        <v/>
      </c>
      <c r="I27" s="8">
        <f>IF(E27="Enviado","GRIS",IF(G27&lt;0,"ROJO",IF(G27&lt;=7,"ROJO",IF(G27&lt;=15,"AMARILLO",IF(G27&lt;=30,"NARANJO","VERDE")))))</f>
        <v/>
      </c>
      <c r="J27" s="8" t="n"/>
    </row>
    <row r="28">
      <c r="A28" s="8" t="inlineStr">
        <is>
          <t>Octubre</t>
        </is>
      </c>
      <c r="B28" s="8" t="n">
        <v>9</v>
      </c>
      <c r="C28" s="9">
        <f>DATE(CONFIG!$B$1,10,B28)</f>
        <v/>
      </c>
      <c r="D28" s="8" t="inlineStr">
        <is>
          <t>Estado Mayor</t>
        </is>
      </c>
      <c r="E28" s="8" t="inlineStr">
        <is>
          <t>Pendiente</t>
        </is>
      </c>
      <c r="F28" s="8" t="n"/>
      <c r="G28" s="10">
        <f>C28-TODAY()</f>
        <v/>
      </c>
      <c r="H28" s="8">
        <f>IF(E28="Enviado","CERRADO",IF(G28&lt;0,"VENCIDO",IF(G28&lt;=7,"URGENTE 7 DIAS",IF(G28&lt;=15,"ALERTA 15 DIAS",IF(G28&lt;=30,"ALERTA 30 DIAS","EN PLAZO")))))</f>
        <v/>
      </c>
      <c r="I28" s="8">
        <f>IF(E28="Enviado","GRIS",IF(G28&lt;0,"ROJO",IF(G28&lt;=7,"ROJO",IF(G28&lt;=15,"AMARILLO",IF(G28&lt;=30,"NARANJO","VERDE")))))</f>
        <v/>
      </c>
      <c r="J28" s="8" t="n"/>
    </row>
    <row r="29">
      <c r="A29" s="8" t="inlineStr">
        <is>
          <t>Octubre</t>
        </is>
      </c>
      <c r="B29" s="8" t="n">
        <v>19</v>
      </c>
      <c r="C29" s="9">
        <f>DATE(CONFIG!$B$1,10,B29)</f>
        <v/>
      </c>
      <c r="D29" s="8" t="inlineStr">
        <is>
          <t>Maniobras</t>
        </is>
      </c>
      <c r="E29" s="8" t="inlineStr">
        <is>
          <t>Pendiente</t>
        </is>
      </c>
      <c r="F29" s="8" t="n"/>
      <c r="G29" s="10">
        <f>C29-TODAY()</f>
        <v/>
      </c>
      <c r="H29" s="8">
        <f>IF(E29="Enviado","CERRADO",IF(G29&lt;0,"VENCIDO",IF(G29&lt;=7,"URGENTE 7 DIAS",IF(G29&lt;=15,"ALERTA 15 DIAS",IF(G29&lt;=30,"ALERTA 30 DIAS","EN PLAZO")))))</f>
        <v/>
      </c>
      <c r="I29" s="8">
        <f>IF(E29="Enviado","GRIS",IF(G29&lt;0,"ROJO",IF(G29&lt;=7,"ROJO",IF(G29&lt;=15,"AMARILLO",IF(G29&lt;=30,"NARANJO","VERDE")))))</f>
        <v/>
      </c>
      <c r="J29" s="8" t="n"/>
    </row>
    <row r="30">
      <c r="A30" s="23" t="inlineStr">
        <is>
          <t>Noviembre</t>
        </is>
      </c>
      <c r="B30" s="23" t="n">
        <v>9</v>
      </c>
      <c r="C30" s="24">
        <f>DATE(CONFIG!$B$1,11,B30)</f>
        <v/>
      </c>
      <c r="D30" s="23" t="inlineStr">
        <is>
          <t>Faros</t>
        </is>
      </c>
      <c r="E30" s="23" t="inlineStr">
        <is>
          <t>Pendiente</t>
        </is>
      </c>
      <c r="F30" s="23" t="n"/>
      <c r="G30" s="25">
        <f>C30-TODAY()</f>
        <v/>
      </c>
      <c r="H30" s="23">
        <f>IF(E30="Enviado","CERRADO",IF(G30&lt;0,"VENCIDO",IF(G30&lt;=7,"URGENTE 7 DIAS",IF(G30&lt;=15,"ALERTA 15 DIAS",IF(G30&lt;=30,"ALERTA 30 DIAS","EN PLAZO")))))</f>
        <v/>
      </c>
      <c r="I30" s="23">
        <f>IF(E30="Enviado","GRIS",IF(G30&lt;0,"ROJO",IF(G30&lt;=7,"ROJO",IF(G30&lt;=15,"AMARILLO",IF(G30&lt;=30,"NARANJO","VERDE")))))</f>
        <v/>
      </c>
      <c r="J30" s="23" t="n"/>
    </row>
    <row r="31">
      <c r="A31" s="23" t="inlineStr">
        <is>
          <t>Noviembre</t>
        </is>
      </c>
      <c r="B31" s="23" t="n">
        <v>10</v>
      </c>
      <c r="C31" s="24">
        <f>DATE(CONFIG!$B$1,11,B31)</f>
        <v/>
      </c>
      <c r="D31" s="23" t="inlineStr">
        <is>
          <t>Sanidad Dental</t>
        </is>
      </c>
      <c r="E31" s="23" t="inlineStr">
        <is>
          <t>Pendiente</t>
        </is>
      </c>
      <c r="F31" s="23" t="n"/>
      <c r="G31" s="25">
        <f>C31-TODAY()</f>
        <v/>
      </c>
      <c r="H31" s="23">
        <f>IF(E31="Enviado","CERRADO",IF(G31&lt;0,"VENCIDO",IF(G31&lt;=7,"URGENTE 7 DIAS",IF(G31&lt;=15,"ALERTA 15 DIAS",IF(G31&lt;=30,"ALERTA 30 DIAS","EN PLAZO")))))</f>
        <v/>
      </c>
      <c r="I31" s="23">
        <f>IF(E31="Enviado","GRIS",IF(G31&lt;0,"ROJO",IF(G31&lt;=7,"ROJO",IF(G31&lt;=15,"AMARILLO",IF(G31&lt;=30,"NARANJO","VERDE")))))</f>
        <v/>
      </c>
      <c r="J31" s="23" t="n"/>
    </row>
    <row r="32">
      <c r="A32" s="23" t="inlineStr">
        <is>
          <t>Noviembre</t>
        </is>
      </c>
      <c r="B32" s="23" t="n">
        <v>15</v>
      </c>
      <c r="C32" s="24">
        <f>DATE(CONFIG!$B$1,11,B32)</f>
        <v/>
      </c>
      <c r="D32" s="23" t="inlineStr">
        <is>
          <t>Fotografía</t>
        </is>
      </c>
      <c r="E32" s="23" t="inlineStr">
        <is>
          <t>Pendiente</t>
        </is>
      </c>
      <c r="F32" s="23" t="n"/>
      <c r="G32" s="25">
        <f>C32-TODAY()</f>
        <v/>
      </c>
      <c r="H32" s="23">
        <f>IF(E32="Enviado","CERRADO",IF(G32&lt;0,"VENCIDO",IF(G32&lt;=7,"URGENTE 7 DIAS",IF(G32&lt;=15,"ALERTA 15 DIAS",IF(G32&lt;=30,"ALERTA 30 DIAS","EN PLAZO")))))</f>
        <v/>
      </c>
      <c r="I32" s="23">
        <f>IF(E32="Enviado","GRIS",IF(G32&lt;0,"ROJO",IF(G32&lt;=7,"ROJO",IF(G32&lt;=15,"AMARILLO",IF(G32&lt;=30,"NARANJO","VERDE")))))</f>
        <v/>
      </c>
      <c r="J32" s="23" t="n"/>
    </row>
    <row r="33">
      <c r="A33" s="23" t="inlineStr">
        <is>
          <t>Noviembre</t>
        </is>
      </c>
      <c r="B33" s="23" t="n">
        <v>22</v>
      </c>
      <c r="C33" s="24">
        <f>DATE(CONFIG!$B$1,11,B33)</f>
        <v/>
      </c>
      <c r="D33" s="23" t="inlineStr">
        <is>
          <t>Músicos</t>
        </is>
      </c>
      <c r="E33" s="23" t="inlineStr">
        <is>
          <t>Pendiente</t>
        </is>
      </c>
      <c r="F33" s="23" t="n"/>
      <c r="G33" s="25">
        <f>C33-TODAY()</f>
        <v/>
      </c>
      <c r="H33" s="23">
        <f>IF(E33="Enviado","CERRADO",IF(G33&lt;0,"VENCIDO",IF(G33&lt;=7,"URGENTE 7 DIAS",IF(G33&lt;=15,"ALERTA 15 DIAS",IF(G33&lt;=30,"ALERTA 30 DIAS","EN PLAZO")))))</f>
        <v/>
      </c>
      <c r="I33" s="23">
        <f>IF(E33="Enviado","GRIS",IF(G33&lt;0,"ROJO",IF(G33&lt;=7,"ROJO",IF(G33&lt;=15,"AMARILLO",IF(G33&lt;=30,"NARANJO","VERDE")))))</f>
        <v/>
      </c>
      <c r="J33" s="23" t="n"/>
    </row>
    <row r="34">
      <c r="A34" s="23" t="inlineStr">
        <is>
          <t>Noviembre</t>
        </is>
      </c>
      <c r="B34" s="23" t="n">
        <v>25</v>
      </c>
      <c r="C34" s="24">
        <f>DATE(CONFIG!$B$1,11,B34)</f>
        <v/>
      </c>
      <c r="D34" s="23" t="inlineStr">
        <is>
          <t>Tc.</t>
        </is>
      </c>
      <c r="E34" s="23" t="inlineStr">
        <is>
          <t>Pendiente</t>
        </is>
      </c>
      <c r="F34" s="23" t="n"/>
      <c r="G34" s="25">
        <f>C34-TODAY()</f>
        <v/>
      </c>
      <c r="H34" s="23">
        <f>IF(E34="Enviado","CERRADO",IF(G34&lt;0,"VENCIDO",IF(G34&lt;=7,"URGENTE 7 DIAS",IF(G34&lt;=15,"ALERTA 15 DIAS",IF(G34&lt;=30,"ALERTA 30 DIAS","EN PLAZO")))))</f>
        <v/>
      </c>
      <c r="I34" s="23">
        <f>IF(E34="Enviado","GRIS",IF(G34&lt;0,"ROJO",IF(G34&lt;=7,"ROJO",IF(G34&lt;=15,"AMARILLO",IF(G34&lt;=30,"NARANJO","VERDE")))))</f>
        <v/>
      </c>
      <c r="J34" s="23" t="n"/>
    </row>
    <row r="35">
      <c r="A35" s="26" t="inlineStr">
        <is>
          <t>Diciembre</t>
        </is>
      </c>
      <c r="B35" s="26" t="n">
        <v>1</v>
      </c>
      <c r="C35" s="27">
        <f>DATE(CONFIG!$B$1,12,B35)</f>
        <v/>
      </c>
      <c r="D35" s="26" t="inlineStr">
        <is>
          <t>Escribiente</t>
        </is>
      </c>
      <c r="E35" s="26" t="inlineStr">
        <is>
          <t>Pendiente</t>
        </is>
      </c>
      <c r="F35" s="26" t="n"/>
      <c r="G35" s="28">
        <f>C35-TODAY()</f>
        <v/>
      </c>
      <c r="H35" s="26">
        <f>IF(E35="Enviado","CERRADO",IF(G35&lt;0,"VENCIDO",IF(G35&lt;=7,"URGENTE 7 DIAS",IF(G35&lt;=15,"ALERTA 15 DIAS",IF(G35&lt;=30,"ALERTA 30 DIAS","EN PLAZO")))))</f>
        <v/>
      </c>
      <c r="I35" s="26">
        <f>IF(E35="Enviado","GRIS",IF(G35&lt;0,"ROJO",IF(G35&lt;=7,"ROJO",IF(G35&lt;=15,"AMARILLO",IF(G35&lt;=30,"NARANJO","VERDE")))))</f>
        <v/>
      </c>
      <c r="J35" s="26" t="n"/>
    </row>
    <row r="36">
      <c r="A36" s="26" t="inlineStr">
        <is>
          <t>Diciembre</t>
        </is>
      </c>
      <c r="B36" s="26" t="n">
        <v>4</v>
      </c>
      <c r="C36" s="27">
        <f>DATE(CONFIG!$B$1,12,B36)</f>
        <v/>
      </c>
      <c r="D36" s="26" t="inlineStr">
        <is>
          <t>Artillería</t>
        </is>
      </c>
      <c r="E36" s="26" t="inlineStr">
        <is>
          <t>Pendiente</t>
        </is>
      </c>
      <c r="F36" s="26" t="n"/>
      <c r="G36" s="28">
        <f>C36-TODAY()</f>
        <v/>
      </c>
      <c r="H36" s="26">
        <f>IF(E36="Enviado","CERRADO",IF(G36&lt;0,"VENCIDO",IF(G36&lt;=7,"URGENTE 7 DIAS",IF(G36&lt;=15,"ALERTA 15 DIAS",IF(G36&lt;=30,"ALERTA 30 DIAS","EN PLAZO")))))</f>
        <v/>
      </c>
      <c r="I36" s="26">
        <f>IF(E36="Enviado","GRIS",IF(G36&lt;0,"ROJO",IF(G36&lt;=7,"ROJO",IF(G36&lt;=15,"AMARILLO",IF(G36&lt;=30,"NARANJO","VERDE")))))</f>
        <v/>
      </c>
      <c r="J36" s="26" t="n"/>
    </row>
    <row r="37">
      <c r="A37" s="26" t="inlineStr">
        <is>
          <t>Diciembre</t>
        </is>
      </c>
      <c r="B37" s="26" t="n">
        <v>10</v>
      </c>
      <c r="C37" s="27">
        <f>DATE(CONFIG!$B$1,12,B37)</f>
        <v/>
      </c>
      <c r="D37" s="26" t="inlineStr">
        <is>
          <t>Guardalmacén</t>
        </is>
      </c>
      <c r="E37" s="26" t="inlineStr">
        <is>
          <t>Pendiente</t>
        </is>
      </c>
      <c r="F37" s="26" t="n"/>
      <c r="G37" s="28">
        <f>C37-TODAY()</f>
        <v/>
      </c>
      <c r="H37" s="26">
        <f>IF(E37="Enviado","CERRADO",IF(G37&lt;0,"VENCIDO",IF(G37&lt;=7,"URGENTE 7 DIAS",IF(G37&lt;=15,"ALERTA 15 DIAS",IF(G37&lt;=30,"ALERTA 30 DIAS","EN PLAZO")))))</f>
        <v/>
      </c>
      <c r="I37" s="26">
        <f>IF(E37="Enviado","GRIS",IF(G37&lt;0,"ROJO",IF(G37&lt;=7,"ROJO",IF(G37&lt;=15,"AMARILLO",IF(G37&lt;=30,"NARANJO","VERDE")))))</f>
        <v/>
      </c>
      <c r="J37" s="26" t="n"/>
    </row>
    <row r="38">
      <c r="A38" s="26" t="inlineStr">
        <is>
          <t>Diciembre</t>
        </is>
      </c>
      <c r="B38" s="26" t="n">
        <v>28</v>
      </c>
      <c r="C38" s="27">
        <f>DATE(CONFIG!$B$1,12,B38)</f>
        <v/>
      </c>
      <c r="D38" s="26" t="inlineStr">
        <is>
          <t>Navegación</t>
        </is>
      </c>
      <c r="E38" s="26" t="inlineStr">
        <is>
          <t>Pendiente</t>
        </is>
      </c>
      <c r="F38" s="26" t="n"/>
      <c r="G38" s="28">
        <f>C38-TODAY()</f>
        <v/>
      </c>
      <c r="H38" s="26">
        <f>IF(E38="Enviado","CERRADO",IF(G38&lt;0,"VENCIDO",IF(G38&lt;=7,"URGENTE 7 DIAS",IF(G38&lt;=15,"ALERTA 15 DIAS",IF(G38&lt;=30,"ALERTA 30 DIAS","EN PLAZO")))))</f>
        <v/>
      </c>
      <c r="I38" s="26">
        <f>IF(E38="Enviado","GRIS",IF(G38&lt;0,"ROJO",IF(G38&lt;=7,"ROJO",IF(G38&lt;=15,"AMARILLO",IF(G38&lt;=30,"NARANJO","VERDE")))))</f>
        <v/>
      </c>
      <c r="J38" s="26" t="n"/>
    </row>
  </sheetData>
  <autoFilter ref="A1:J38"/>
  <conditionalFormatting sqref="E2:E38">
    <cfRule type="expression" priority="1" dxfId="0">
      <formula>$E2="Enviado"</formula>
    </cfRule>
    <cfRule type="expression" priority="2" dxfId="1">
      <formula>$E2="En Proceso"</formula>
    </cfRule>
    <cfRule type="expression" priority="3" dxfId="2">
      <formula>$E2="Pendiente"</formula>
    </cfRule>
  </conditionalFormatting>
  <conditionalFormatting sqref="H2:I38">
    <cfRule type="expression" priority="4" dxfId="0">
      <formula>$E2="Enviado"</formula>
    </cfRule>
    <cfRule type="expression" priority="5" dxfId="2">
      <formula>AND($E2&lt;&gt;"Enviado",$G2&lt;0)</formula>
    </cfRule>
    <cfRule type="expression" priority="6" dxfId="2">
      <formula>AND($E2&lt;&gt;"Enviado",$G2&gt;=0,$G2&lt;=7)</formula>
    </cfRule>
    <cfRule type="expression" priority="7" dxfId="1">
      <formula>AND($E2&lt;&gt;"Enviado",$G2&gt;7,$G2&lt;=15)</formula>
    </cfRule>
    <cfRule type="expression" priority="8" dxfId="3">
      <formula>AND($E2&lt;&gt;"Enviado",$G2&gt;15,$G2&lt;=30)</formula>
    </cfRule>
    <cfRule type="expression" priority="9" dxfId="4">
      <formula>AND($E2&lt;&gt;"Enviado",$G2&gt;30)</formula>
    </cfRule>
  </conditionalFormatting>
  <conditionalFormatting sqref="G2:G38">
    <cfRule type="expression" priority="10" dxfId="0">
      <formula>$E2="Enviado"</formula>
    </cfRule>
    <cfRule type="expression" priority="11" dxfId="2">
      <formula>AND($E2&lt;&gt;"Enviado",$G2&lt;0)</formula>
    </cfRule>
    <cfRule type="expression" priority="12" dxfId="2">
      <formula>AND($E2&lt;&gt;"Enviado",$G2&gt;=0,$G2&lt;=7)</formula>
    </cfRule>
    <cfRule type="expression" priority="13" dxfId="1">
      <formula>AND($E2&lt;&gt;"Enviado",$G2&gt;7,$G2&lt;=15)</formula>
    </cfRule>
    <cfRule type="expression" priority="14" dxfId="3">
      <formula>AND($E2&lt;&gt;"Enviado",$G2&gt;15,$G2&lt;=30)</formula>
    </cfRule>
    <cfRule type="expression" priority="15" dxfId="4">
      <formula>AND($E2&lt;&gt;"Enviado",$G2&gt;30)</formula>
    </cfRule>
  </conditionalFormatting>
  <dataValidations count="1">
    <dataValidation sqref="E2:E237" showDropDown="0" showInputMessage="0" showErrorMessage="0" allowBlank="0" type="list">
      <formula1>"Pendiente,En Proceso,Enviado,No aplica"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AÑO DE CONTROL</t>
        </is>
      </c>
      <c r="B1" t="n">
        <v>2026</v>
      </c>
      <c r="D1" t="inlineStr">
        <is>
          <t>CRITERIO ALERTA</t>
        </is>
      </c>
    </row>
    <row r="2">
      <c r="A2" t="inlineStr">
        <is>
          <t>FECHA ACTUAL</t>
        </is>
      </c>
      <c r="B2">
        <f>TODAY()</f>
        <v/>
      </c>
      <c r="D2" t="inlineStr">
        <is>
          <t>Rojo: vencido o 0-7 días</t>
        </is>
      </c>
    </row>
    <row r="3">
      <c r="D3" t="inlineStr">
        <is>
          <t>Amarillo: 8-15 días</t>
        </is>
      </c>
    </row>
    <row r="4">
      <c r="A4" t="inlineStr">
        <is>
          <t>ESTADOS</t>
        </is>
      </c>
      <c r="D4" t="inlineStr">
        <is>
          <t>Naranjo: 16-30 días</t>
        </is>
      </c>
    </row>
    <row r="5">
      <c r="A5" t="inlineStr">
        <is>
          <t>Pendiente</t>
        </is>
      </c>
      <c r="D5" t="inlineStr">
        <is>
          <t>Verde: más de 30 días</t>
        </is>
      </c>
    </row>
    <row r="6">
      <c r="A6" t="inlineStr">
        <is>
          <t>En Proceso</t>
        </is>
      </c>
      <c r="D6" t="inlineStr">
        <is>
          <t>Gris: enviado / cerrado</t>
        </is>
      </c>
    </row>
    <row r="7">
      <c r="A7" t="inlineStr">
        <is>
          <t>Enviado</t>
        </is>
      </c>
    </row>
    <row r="8">
      <c r="A8" t="inlineStr">
        <is>
          <t>No aplica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5"/>
  <sheetViews>
    <sheetView showGridLines="0" workbookViewId="0">
      <selection activeCell="A1" sqref="A1"/>
    </sheetView>
  </sheetViews>
  <sheetFormatPr baseColWidth="8" defaultRowHeight="15"/>
  <cols>
    <col width="28" customWidth="1" min="1" max="1"/>
    <col width="14" customWidth="1" min="2" max="2"/>
    <col width="15" customWidth="1" min="4" max="4"/>
    <col width="15" customWidth="1" min="5" max="5"/>
    <col width="15" customWidth="1" min="6" max="6"/>
    <col width="15" customWidth="1" min="7" max="7"/>
    <col width="15" customWidth="1" min="8" max="8"/>
  </cols>
  <sheetData>
    <row r="1">
      <c r="A1" s="29" t="inlineStr">
        <is>
          <t>CONTROL DE ANIVERSARIOS Y ALERTAS</t>
        </is>
      </c>
    </row>
    <row r="3">
      <c r="A3" s="30" t="inlineStr">
        <is>
          <t>INDICADOR</t>
        </is>
      </c>
      <c r="B3" s="30" t="inlineStr">
        <is>
          <t>TOTAL</t>
        </is>
      </c>
      <c r="D3" s="30" t="inlineStr">
        <is>
          <t>MES</t>
        </is>
      </c>
      <c r="E3" s="30" t="inlineStr">
        <is>
          <t>TOTAL</t>
        </is>
      </c>
      <c r="F3" s="30" t="inlineStr">
        <is>
          <t>PENDIENTE</t>
        </is>
      </c>
      <c r="G3" s="30" t="inlineStr">
        <is>
          <t>EN PROCESO</t>
        </is>
      </c>
      <c r="H3" s="30" t="inlineStr">
        <is>
          <t>ENVIADO</t>
        </is>
      </c>
    </row>
    <row r="4">
      <c r="A4" s="31" t="inlineStr">
        <is>
          <t>Total registros</t>
        </is>
      </c>
      <c r="B4" s="32">
        <f>COUNTA(MAESTRO_ANIVERSARIOS!D2:D38)</f>
        <v/>
      </c>
      <c r="D4" s="33" t="inlineStr">
        <is>
          <t>Enero</t>
        </is>
      </c>
      <c r="E4" s="34">
        <f>COUNTIF(MAESTRO_ANIVERSARIOS!A2:A38,D4)</f>
        <v/>
      </c>
      <c r="F4" s="34">
        <f>COUNTIFS(MAESTRO_ANIVERSARIOS!A2:A38,D4,MAESTRO_ANIVERSARIOS!E2:E38,"Pendiente")</f>
        <v/>
      </c>
      <c r="G4" s="34">
        <f>COUNTIFS(MAESTRO_ANIVERSARIOS!A2:A38,D4,MAESTRO_ANIVERSARIOS!E2:E38,"En Proceso")</f>
        <v/>
      </c>
      <c r="H4" s="34">
        <f>COUNTIFS(MAESTRO_ANIVERSARIOS!A2:A38,D4,MAESTRO_ANIVERSARIOS!E2:E38,"Enviado")</f>
        <v/>
      </c>
    </row>
    <row r="5">
      <c r="A5" s="31" t="inlineStr">
        <is>
          <t>Pendientes</t>
        </is>
      </c>
      <c r="B5" s="32">
        <f>COUNTIF(MAESTRO_ANIVERSARIOS!E2:E38,"Pendiente")</f>
        <v/>
      </c>
      <c r="D5" s="35" t="inlineStr">
        <is>
          <t>Febrero</t>
        </is>
      </c>
      <c r="E5" s="36">
        <f>COUNTIF(MAESTRO_ANIVERSARIOS!A2:A38,D5)</f>
        <v/>
      </c>
      <c r="F5" s="36">
        <f>COUNTIFS(MAESTRO_ANIVERSARIOS!A2:A38,D5,MAESTRO_ANIVERSARIOS!E2:E38,"Pendiente")</f>
        <v/>
      </c>
      <c r="G5" s="36">
        <f>COUNTIFS(MAESTRO_ANIVERSARIOS!A2:A38,D5,MAESTRO_ANIVERSARIOS!E2:E38,"En Proceso")</f>
        <v/>
      </c>
      <c r="H5" s="36">
        <f>COUNTIFS(MAESTRO_ANIVERSARIOS!A2:A38,D5,MAESTRO_ANIVERSARIOS!E2:E38,"Enviado")</f>
        <v/>
      </c>
    </row>
    <row r="6">
      <c r="A6" s="31" t="inlineStr">
        <is>
          <t>En proceso</t>
        </is>
      </c>
      <c r="B6" s="32">
        <f>COUNTIF(MAESTRO_ANIVERSARIOS!E2:E38,"En Proceso")</f>
        <v/>
      </c>
      <c r="D6" s="37" t="inlineStr">
        <is>
          <t>Marzo</t>
        </is>
      </c>
      <c r="E6" s="38">
        <f>COUNTIF(MAESTRO_ANIVERSARIOS!A2:A38,D6)</f>
        <v/>
      </c>
      <c r="F6" s="38">
        <f>COUNTIFS(MAESTRO_ANIVERSARIOS!A2:A38,D6,MAESTRO_ANIVERSARIOS!E2:E38,"Pendiente")</f>
        <v/>
      </c>
      <c r="G6" s="38">
        <f>COUNTIFS(MAESTRO_ANIVERSARIOS!A2:A38,D6,MAESTRO_ANIVERSARIOS!E2:E38,"En Proceso")</f>
        <v/>
      </c>
      <c r="H6" s="38">
        <f>COUNTIFS(MAESTRO_ANIVERSARIOS!A2:A38,D6,MAESTRO_ANIVERSARIOS!E2:E38,"Enviado")</f>
        <v/>
      </c>
    </row>
    <row r="7">
      <c r="A7" s="31" t="inlineStr">
        <is>
          <t>Enviados</t>
        </is>
      </c>
      <c r="B7" s="32">
        <f>COUNTIF(MAESTRO_ANIVERSARIOS!E2:E38,"Enviado")</f>
        <v/>
      </c>
      <c r="D7" s="39" t="inlineStr">
        <is>
          <t>Abril</t>
        </is>
      </c>
      <c r="E7" s="40">
        <f>COUNTIF(MAESTRO_ANIVERSARIOS!A2:A38,D7)</f>
        <v/>
      </c>
      <c r="F7" s="40">
        <f>COUNTIFS(MAESTRO_ANIVERSARIOS!A2:A38,D7,MAESTRO_ANIVERSARIOS!E2:E38,"Pendiente")</f>
        <v/>
      </c>
      <c r="G7" s="40">
        <f>COUNTIFS(MAESTRO_ANIVERSARIOS!A2:A38,D7,MAESTRO_ANIVERSARIOS!E2:E38,"En Proceso")</f>
        <v/>
      </c>
      <c r="H7" s="40">
        <f>COUNTIFS(MAESTRO_ANIVERSARIOS!A2:A38,D7,MAESTRO_ANIVERSARIOS!E2:E38,"Enviado")</f>
        <v/>
      </c>
    </row>
    <row r="8">
      <c r="A8" s="31" t="inlineStr">
        <is>
          <t>Vencidos</t>
        </is>
      </c>
      <c r="B8" s="32">
        <f>COUNTIF(MAESTRO_ANIVERSARIOS!H2:H38,"VENCIDO")</f>
        <v/>
      </c>
      <c r="D8" s="41" t="inlineStr">
        <is>
          <t>Mayo</t>
        </is>
      </c>
      <c r="E8" s="42">
        <f>COUNTIF(MAESTRO_ANIVERSARIOS!A2:A38,D8)</f>
        <v/>
      </c>
      <c r="F8" s="42">
        <f>COUNTIFS(MAESTRO_ANIVERSARIOS!A2:A38,D8,MAESTRO_ANIVERSARIOS!E2:E38,"Pendiente")</f>
        <v/>
      </c>
      <c r="G8" s="42">
        <f>COUNTIFS(MAESTRO_ANIVERSARIOS!A2:A38,D8,MAESTRO_ANIVERSARIOS!E2:E38,"En Proceso")</f>
        <v/>
      </c>
      <c r="H8" s="42">
        <f>COUNTIFS(MAESTRO_ANIVERSARIOS!A2:A38,D8,MAESTRO_ANIVERSARIOS!E2:E38,"Enviado")</f>
        <v/>
      </c>
    </row>
    <row r="9">
      <c r="A9" s="31" t="inlineStr">
        <is>
          <t>Urgentes 7 días</t>
        </is>
      </c>
      <c r="B9" s="32">
        <f>COUNTIF(MAESTRO_ANIVERSARIOS!H2:H38,"URGENTE 7 DIAS")</f>
        <v/>
      </c>
      <c r="D9" s="43" t="inlineStr">
        <is>
          <t>Junio</t>
        </is>
      </c>
      <c r="E9" s="44">
        <f>COUNTIF(MAESTRO_ANIVERSARIOS!A2:A38,D9)</f>
        <v/>
      </c>
      <c r="F9" s="44">
        <f>COUNTIFS(MAESTRO_ANIVERSARIOS!A2:A38,D9,MAESTRO_ANIVERSARIOS!E2:E38,"Pendiente")</f>
        <v/>
      </c>
      <c r="G9" s="44">
        <f>COUNTIFS(MAESTRO_ANIVERSARIOS!A2:A38,D9,MAESTRO_ANIVERSARIOS!E2:E38,"En Proceso")</f>
        <v/>
      </c>
      <c r="H9" s="44">
        <f>COUNTIFS(MAESTRO_ANIVERSARIOS!A2:A38,D9,MAESTRO_ANIVERSARIOS!E2:E38,"Enviado")</f>
        <v/>
      </c>
    </row>
    <row r="10">
      <c r="A10" s="31" t="inlineStr">
        <is>
          <t>Alertas 15 días</t>
        </is>
      </c>
      <c r="B10" s="32">
        <f>COUNTIF(MAESTRO_ANIVERSARIOS!H2:H38,"ALERTA 15 DIAS")</f>
        <v/>
      </c>
      <c r="D10" s="45" t="inlineStr">
        <is>
          <t>Julio</t>
        </is>
      </c>
      <c r="E10" s="46">
        <f>COUNTIF(MAESTRO_ANIVERSARIOS!A2:A38,D10)</f>
        <v/>
      </c>
      <c r="F10" s="46">
        <f>COUNTIFS(MAESTRO_ANIVERSARIOS!A2:A38,D10,MAESTRO_ANIVERSARIOS!E2:E38,"Pendiente")</f>
        <v/>
      </c>
      <c r="G10" s="46">
        <f>COUNTIFS(MAESTRO_ANIVERSARIOS!A2:A38,D10,MAESTRO_ANIVERSARIOS!E2:E38,"En Proceso")</f>
        <v/>
      </c>
      <c r="H10" s="46">
        <f>COUNTIFS(MAESTRO_ANIVERSARIOS!A2:A38,D10,MAESTRO_ANIVERSARIOS!E2:E38,"Enviado")</f>
        <v/>
      </c>
    </row>
    <row r="11">
      <c r="A11" s="31" t="inlineStr">
        <is>
          <t>Alertas 30 días</t>
        </is>
      </c>
      <c r="B11" s="32">
        <f>COUNTIF(MAESTRO_ANIVERSARIOS!H2:H38,"ALERTA 30 DIAS")</f>
        <v/>
      </c>
      <c r="D11" s="47" t="inlineStr">
        <is>
          <t>Agosto</t>
        </is>
      </c>
      <c r="E11" s="48">
        <f>COUNTIF(MAESTRO_ANIVERSARIOS!A2:A38,D11)</f>
        <v/>
      </c>
      <c r="F11" s="48">
        <f>COUNTIFS(MAESTRO_ANIVERSARIOS!A2:A38,D11,MAESTRO_ANIVERSARIOS!E2:E38,"Pendiente")</f>
        <v/>
      </c>
      <c r="G11" s="48">
        <f>COUNTIFS(MAESTRO_ANIVERSARIOS!A2:A38,D11,MAESTRO_ANIVERSARIOS!E2:E38,"En Proceso")</f>
        <v/>
      </c>
      <c r="H11" s="48">
        <f>COUNTIFS(MAESTRO_ANIVERSARIOS!A2:A38,D11,MAESTRO_ANIVERSARIOS!E2:E38,"Enviado")</f>
        <v/>
      </c>
    </row>
    <row r="12">
      <c r="A12" s="31" t="inlineStr">
        <is>
          <t>En plazo</t>
        </is>
      </c>
      <c r="B12" s="32">
        <f>COUNTIF(MAESTRO_ANIVERSARIOS!H2:H38,"EN PLAZO")</f>
        <v/>
      </c>
      <c r="D12" s="49" t="inlineStr">
        <is>
          <t>Septiembre</t>
        </is>
      </c>
      <c r="E12" s="50">
        <f>COUNTIF(MAESTRO_ANIVERSARIOS!A2:A38,D12)</f>
        <v/>
      </c>
      <c r="F12" s="50">
        <f>COUNTIFS(MAESTRO_ANIVERSARIOS!A2:A38,D12,MAESTRO_ANIVERSARIOS!E2:E38,"Pendiente")</f>
        <v/>
      </c>
      <c r="G12" s="50">
        <f>COUNTIFS(MAESTRO_ANIVERSARIOS!A2:A38,D12,MAESTRO_ANIVERSARIOS!E2:E38,"En Proceso")</f>
        <v/>
      </c>
      <c r="H12" s="50">
        <f>COUNTIFS(MAESTRO_ANIVERSARIOS!A2:A38,D12,MAESTRO_ANIVERSARIOS!E2:E38,"Enviado")</f>
        <v/>
      </c>
    </row>
    <row r="13">
      <c r="D13" s="41" t="inlineStr">
        <is>
          <t>Octubre</t>
        </is>
      </c>
      <c r="E13" s="42">
        <f>COUNTIF(MAESTRO_ANIVERSARIOS!A2:A38,D13)</f>
        <v/>
      </c>
      <c r="F13" s="42">
        <f>COUNTIFS(MAESTRO_ANIVERSARIOS!A2:A38,D13,MAESTRO_ANIVERSARIOS!E2:E38,"Pendiente")</f>
        <v/>
      </c>
      <c r="G13" s="42">
        <f>COUNTIFS(MAESTRO_ANIVERSARIOS!A2:A38,D13,MAESTRO_ANIVERSARIOS!E2:E38,"En Proceso")</f>
        <v/>
      </c>
      <c r="H13" s="42">
        <f>COUNTIFS(MAESTRO_ANIVERSARIOS!A2:A38,D13,MAESTRO_ANIVERSARIOS!E2:E38,"Enviado")</f>
        <v/>
      </c>
    </row>
    <row r="14">
      <c r="D14" s="51" t="inlineStr">
        <is>
          <t>Noviembre</t>
        </is>
      </c>
      <c r="E14" s="52">
        <f>COUNTIF(MAESTRO_ANIVERSARIOS!A2:A38,D14)</f>
        <v/>
      </c>
      <c r="F14" s="52">
        <f>COUNTIFS(MAESTRO_ANIVERSARIOS!A2:A38,D14,MAESTRO_ANIVERSARIOS!E2:E38,"Pendiente")</f>
        <v/>
      </c>
      <c r="G14" s="52">
        <f>COUNTIFS(MAESTRO_ANIVERSARIOS!A2:A38,D14,MAESTRO_ANIVERSARIOS!E2:E38,"En Proceso")</f>
        <v/>
      </c>
      <c r="H14" s="52">
        <f>COUNTIFS(MAESTRO_ANIVERSARIOS!A2:A38,D14,MAESTRO_ANIVERSARIOS!E2:E38,"Enviado")</f>
        <v/>
      </c>
    </row>
    <row r="15">
      <c r="D15" s="53" t="inlineStr">
        <is>
          <t>Diciembre</t>
        </is>
      </c>
      <c r="E15" s="54">
        <f>COUNTIF(MAESTRO_ANIVERSARIOS!A2:A38,D15)</f>
        <v/>
      </c>
      <c r="F15" s="54">
        <f>COUNTIFS(MAESTRO_ANIVERSARIOS!A2:A38,D15,MAESTRO_ANIVERSARIOS!E2:E38,"Pendiente")</f>
        <v/>
      </c>
      <c r="G15" s="54">
        <f>COUNTIFS(MAESTRO_ANIVERSARIOS!A2:A38,D15,MAESTRO_ANIVERSARIOS!E2:E38,"En Proceso")</f>
        <v/>
      </c>
      <c r="H15" s="54">
        <f>COUNTIFS(MAESTRO_ANIVERSARIOS!A2:A38,D15,MAESTRO_ANIVERSARIOS!E2:E38,"Enviado")</f>
        <v/>
      </c>
    </row>
  </sheetData>
  <mergeCells count="1">
    <mergeCell ref="A1:H1"/>
  </mergeCell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40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10" customWidth="1" min="2" max="2"/>
    <col width="42" customWidth="1" min="3" max="3"/>
    <col width="18" customWidth="1" min="4" max="4"/>
  </cols>
  <sheetData>
    <row r="1">
      <c r="A1" s="29" t="inlineStr">
        <is>
          <t>VISTA MENSUAL - PATRÓN DE COLORES</t>
        </is>
      </c>
    </row>
    <row r="3">
      <c r="A3" s="30" t="inlineStr">
        <is>
          <t>MES</t>
        </is>
      </c>
      <c r="B3" s="30" t="inlineStr">
        <is>
          <t>FECHA</t>
        </is>
      </c>
      <c r="C3" s="30" t="inlineStr">
        <is>
          <t>ACTIVIDAD</t>
        </is>
      </c>
      <c r="D3" s="30" t="inlineStr">
        <is>
          <t>ALERTA</t>
        </is>
      </c>
    </row>
    <row r="4">
      <c r="A4" s="55" t="inlineStr">
        <is>
          <t>Marzo</t>
        </is>
      </c>
      <c r="B4" s="55" t="n">
        <v>13</v>
      </c>
      <c r="C4" s="55" t="inlineStr">
        <is>
          <t>Oficiales de Mar</t>
        </is>
      </c>
      <c r="D4" s="55">
        <f>MAESTRO_ANIVERSARIOS!H4</f>
        <v/>
      </c>
    </row>
    <row r="5">
      <c r="A5" s="55" t="inlineStr">
        <is>
          <t>Marzo</t>
        </is>
      </c>
      <c r="B5" s="55" t="n">
        <v>16</v>
      </c>
      <c r="C5" s="55" t="inlineStr">
        <is>
          <t>Aviación Naval</t>
        </is>
      </c>
      <c r="D5" s="55">
        <f>MAESTRO_ANIVERSARIOS!H5</f>
        <v/>
      </c>
    </row>
    <row r="6">
      <c r="A6" s="55" t="inlineStr">
        <is>
          <t>Marzo</t>
        </is>
      </c>
      <c r="B6" s="55" t="n">
        <v>31</v>
      </c>
      <c r="C6" s="55" t="inlineStr">
        <is>
          <t>Meteorología</t>
        </is>
      </c>
      <c r="D6" s="55">
        <f>MAESTRO_ANIVERSARIOS!H6</f>
        <v/>
      </c>
    </row>
    <row r="7">
      <c r="A7" s="56" t="inlineStr">
        <is>
          <t>Abril</t>
        </is>
      </c>
      <c r="B7" s="56" t="n">
        <v>3</v>
      </c>
      <c r="C7" s="56" t="inlineStr">
        <is>
          <t>Sanidad Naval</t>
        </is>
      </c>
      <c r="D7" s="56">
        <f>MAESTRO_ANIVERSARIOS!H7</f>
        <v/>
      </c>
    </row>
    <row r="8">
      <c r="A8" s="56" t="inlineStr">
        <is>
          <t>Abril</t>
        </is>
      </c>
      <c r="B8" s="56" t="n">
        <v>5</v>
      </c>
      <c r="C8" s="56" t="inlineStr">
        <is>
          <t>Radarista CIC.</t>
        </is>
      </c>
      <c r="D8" s="56">
        <f>MAESTRO_ANIVERSARIOS!H8</f>
        <v/>
      </c>
    </row>
    <row r="9">
      <c r="A9" s="56" t="inlineStr">
        <is>
          <t>Abril</t>
        </is>
      </c>
      <c r="B9" s="56" t="n">
        <v>12</v>
      </c>
      <c r="C9" s="56" t="inlineStr">
        <is>
          <t>Señaleros</t>
        </is>
      </c>
      <c r="D9" s="56">
        <f>MAESTRO_ANIVERSARIOS!H9</f>
        <v/>
      </c>
    </row>
    <row r="10">
      <c r="A10" s="56" t="inlineStr">
        <is>
          <t>Abril</t>
        </is>
      </c>
      <c r="B10" s="56" t="n">
        <v>25</v>
      </c>
      <c r="C10" s="56" t="inlineStr">
        <is>
          <t>Justicia Naval</t>
        </is>
      </c>
      <c r="D10" s="56">
        <f>MAESTRO_ANIVERSARIOS!H10</f>
        <v/>
      </c>
    </row>
    <row r="11">
      <c r="A11" s="57" t="inlineStr">
        <is>
          <t>Mayo</t>
        </is>
      </c>
      <c r="B11" s="57" t="n">
        <v>1</v>
      </c>
      <c r="C11" s="57" t="inlineStr">
        <is>
          <t>Hidrografía</t>
        </is>
      </c>
      <c r="D11" s="57">
        <f>MAESTRO_ANIVERSARIOS!H11</f>
        <v/>
      </c>
    </row>
    <row r="12">
      <c r="A12" s="57" t="inlineStr">
        <is>
          <t>Mayo</t>
        </is>
      </c>
      <c r="B12" s="57" t="n">
        <v>15</v>
      </c>
      <c r="C12" s="57" t="inlineStr">
        <is>
          <t>Peluquero</t>
        </is>
      </c>
      <c r="D12" s="57">
        <f>MAESTRO_ANIVERSARIOS!H12</f>
        <v/>
      </c>
    </row>
    <row r="13">
      <c r="A13" s="57" t="inlineStr">
        <is>
          <t>Mayo</t>
        </is>
      </c>
      <c r="B13" s="57" t="n">
        <v>21</v>
      </c>
      <c r="C13" s="57" t="inlineStr">
        <is>
          <t>Glorias Navales</t>
        </is>
      </c>
      <c r="D13" s="57">
        <f>MAESTRO_ANIVERSARIOS!H13</f>
        <v/>
      </c>
    </row>
    <row r="14">
      <c r="A14" s="58" t="inlineStr">
        <is>
          <t>Junio</t>
        </is>
      </c>
      <c r="B14" s="58" t="n">
        <v>8</v>
      </c>
      <c r="C14" s="58" t="inlineStr">
        <is>
          <t>Buzo Salvataje</t>
        </is>
      </c>
      <c r="D14" s="58">
        <f>MAESTRO_ANIVERSARIOS!H14</f>
        <v/>
      </c>
    </row>
    <row r="15">
      <c r="A15" s="58" t="inlineStr">
        <is>
          <t>Junio</t>
        </is>
      </c>
      <c r="B15" s="58" t="n">
        <v>15</v>
      </c>
      <c r="C15" s="58" t="inlineStr">
        <is>
          <t>Ab.</t>
        </is>
      </c>
      <c r="D15" s="58">
        <f>MAESTRO_ANIVERSARIOS!H15</f>
        <v/>
      </c>
    </row>
    <row r="16">
      <c r="A16" s="58" t="inlineStr">
        <is>
          <t>Junio</t>
        </is>
      </c>
      <c r="B16" s="58" t="n">
        <v>16</v>
      </c>
      <c r="C16" s="58" t="inlineStr">
        <is>
          <t>I.M.</t>
        </is>
      </c>
      <c r="D16" s="58">
        <f>MAESTRO_ANIVERSARIOS!H16</f>
        <v/>
      </c>
    </row>
    <row r="17">
      <c r="A17" s="59" t="inlineStr">
        <is>
          <t>Julio</t>
        </is>
      </c>
      <c r="B17" s="59" t="n">
        <v>3</v>
      </c>
      <c r="C17" s="59" t="inlineStr">
        <is>
          <t>Ing. Naval</t>
        </is>
      </c>
      <c r="D17" s="59">
        <f>MAESTRO_ANIVERSARIOS!H17</f>
        <v/>
      </c>
    </row>
    <row r="18">
      <c r="A18" s="59" t="inlineStr">
        <is>
          <t>Julio</t>
        </is>
      </c>
      <c r="B18" s="59" t="n">
        <v>4</v>
      </c>
      <c r="C18" s="59" t="inlineStr">
        <is>
          <t>Submarinos</t>
        </is>
      </c>
      <c r="D18" s="59">
        <f>MAESTRO_ANIVERSARIOS!H18</f>
        <v/>
      </c>
    </row>
    <row r="19">
      <c r="A19" s="59" t="inlineStr">
        <is>
          <t>Julio</t>
        </is>
      </c>
      <c r="B19" s="59" t="n">
        <v>24</v>
      </c>
      <c r="C19" s="59" t="inlineStr">
        <is>
          <t>Electrónica</t>
        </is>
      </c>
      <c r="D19" s="59">
        <f>MAESTRO_ANIVERSARIOS!H19</f>
        <v/>
      </c>
    </row>
    <row r="20">
      <c r="A20" s="59" t="inlineStr">
        <is>
          <t>Julio</t>
        </is>
      </c>
      <c r="B20" s="59" t="n">
        <v>25</v>
      </c>
      <c r="C20" s="59" t="inlineStr">
        <is>
          <t>Conductores</t>
        </is>
      </c>
      <c r="D20" s="59">
        <f>MAESTRO_ANIVERSARIOS!H20</f>
        <v/>
      </c>
    </row>
    <row r="21">
      <c r="A21" s="60" t="inlineStr">
        <is>
          <t>Agosto</t>
        </is>
      </c>
      <c r="B21" s="60" t="n">
        <v>4</v>
      </c>
      <c r="C21" s="60" t="inlineStr">
        <is>
          <t>ESNAVAL</t>
        </is>
      </c>
      <c r="D21" s="60">
        <f>MAESTRO_ANIVERSARIOS!H21</f>
        <v/>
      </c>
    </row>
    <row r="22">
      <c r="A22" s="60" t="inlineStr">
        <is>
          <t>Agosto</t>
        </is>
      </c>
      <c r="B22" s="60" t="n">
        <v>10</v>
      </c>
      <c r="C22" s="60" t="inlineStr">
        <is>
          <t>Inteligencia</t>
        </is>
      </c>
      <c r="D22" s="60">
        <f>MAESTRO_ANIVERSARIOS!H22</f>
        <v/>
      </c>
    </row>
    <row r="23">
      <c r="A23" s="60" t="inlineStr">
        <is>
          <t>Agosto</t>
        </is>
      </c>
      <c r="B23" s="60" t="n">
        <v>11</v>
      </c>
      <c r="C23" s="60" t="inlineStr">
        <is>
          <t>Prácticos</t>
        </is>
      </c>
      <c r="D23" s="60">
        <f>MAESTRO_ANIVERSARIOS!H23</f>
        <v/>
      </c>
    </row>
    <row r="24">
      <c r="A24" s="60" t="inlineStr">
        <is>
          <t>Agosto</t>
        </is>
      </c>
      <c r="B24" s="60" t="n">
        <v>14</v>
      </c>
      <c r="C24" s="60" t="inlineStr">
        <is>
          <t>Sastre</t>
        </is>
      </c>
      <c r="D24" s="60">
        <f>MAESTRO_ANIVERSARIOS!H24</f>
        <v/>
      </c>
    </row>
    <row r="25">
      <c r="A25" s="60" t="inlineStr">
        <is>
          <t>Agosto</t>
        </is>
      </c>
      <c r="B25" s="60" t="n">
        <v>15</v>
      </c>
      <c r="C25" s="60" t="inlineStr">
        <is>
          <t>Torpedos</t>
        </is>
      </c>
      <c r="D25" s="60">
        <f>MAESTRO_ANIVERSARIOS!H25</f>
        <v/>
      </c>
    </row>
    <row r="26">
      <c r="A26" s="60" t="inlineStr">
        <is>
          <t>Agosto</t>
        </is>
      </c>
      <c r="B26" s="60" t="n">
        <v>18</v>
      </c>
      <c r="C26" s="60" t="inlineStr">
        <is>
          <t>Serv. Religioso</t>
        </is>
      </c>
      <c r="D26" s="60">
        <f>MAESTRO_ANIVERSARIOS!H26</f>
        <v/>
      </c>
    </row>
    <row r="27">
      <c r="A27" s="60" t="inlineStr">
        <is>
          <t>Agosto</t>
        </is>
      </c>
      <c r="B27" s="60" t="n">
        <v>30</v>
      </c>
      <c r="C27" s="60" t="inlineStr">
        <is>
          <t>Litoral</t>
        </is>
      </c>
      <c r="D27" s="60">
        <f>MAESTRO_ANIVERSARIOS!H27</f>
        <v/>
      </c>
    </row>
    <row r="28">
      <c r="A28" s="61" t="inlineStr">
        <is>
          <t>Septiembre</t>
        </is>
      </c>
      <c r="B28" s="61" t="n">
        <v>15</v>
      </c>
      <c r="C28" s="61" t="inlineStr">
        <is>
          <t>Cámara</t>
        </is>
      </c>
      <c r="D28" s="61">
        <f>MAESTRO_ANIVERSARIOS!H28</f>
        <v/>
      </c>
    </row>
    <row r="29">
      <c r="A29" s="57" t="inlineStr">
        <is>
          <t>Octubre</t>
        </is>
      </c>
      <c r="B29" s="57" t="n">
        <v>8</v>
      </c>
      <c r="C29" s="57" t="inlineStr">
        <is>
          <t>Angamos</t>
        </is>
      </c>
      <c r="D29" s="57">
        <f>MAESTRO_ANIVERSARIOS!H29</f>
        <v/>
      </c>
    </row>
    <row r="30">
      <c r="A30" s="57" t="inlineStr">
        <is>
          <t>Octubre</t>
        </is>
      </c>
      <c r="B30" s="57" t="n">
        <v>9</v>
      </c>
      <c r="C30" s="57" t="inlineStr">
        <is>
          <t>Estado Mayor</t>
        </is>
      </c>
      <c r="D30" s="57">
        <f>MAESTRO_ANIVERSARIOS!H30</f>
        <v/>
      </c>
    </row>
    <row r="31">
      <c r="A31" s="57" t="inlineStr">
        <is>
          <t>Octubre</t>
        </is>
      </c>
      <c r="B31" s="57" t="n">
        <v>19</v>
      </c>
      <c r="C31" s="57" t="inlineStr">
        <is>
          <t>Maniobras</t>
        </is>
      </c>
      <c r="D31" s="57">
        <f>MAESTRO_ANIVERSARIOS!H31</f>
        <v/>
      </c>
    </row>
    <row r="32">
      <c r="A32" s="62" t="inlineStr">
        <is>
          <t>Noviembre</t>
        </is>
      </c>
      <c r="B32" s="62" t="n">
        <v>9</v>
      </c>
      <c r="C32" s="62" t="inlineStr">
        <is>
          <t>Faros</t>
        </is>
      </c>
      <c r="D32" s="62">
        <f>MAESTRO_ANIVERSARIOS!H32</f>
        <v/>
      </c>
    </row>
    <row r="33">
      <c r="A33" s="62" t="inlineStr">
        <is>
          <t>Noviembre</t>
        </is>
      </c>
      <c r="B33" s="62" t="n">
        <v>10</v>
      </c>
      <c r="C33" s="62" t="inlineStr">
        <is>
          <t>Sanidad Dental</t>
        </is>
      </c>
      <c r="D33" s="62">
        <f>MAESTRO_ANIVERSARIOS!H33</f>
        <v/>
      </c>
    </row>
    <row r="34">
      <c r="A34" s="62" t="inlineStr">
        <is>
          <t>Noviembre</t>
        </is>
      </c>
      <c r="B34" s="62" t="n">
        <v>15</v>
      </c>
      <c r="C34" s="62" t="inlineStr">
        <is>
          <t>Fotografía</t>
        </is>
      </c>
      <c r="D34" s="62">
        <f>MAESTRO_ANIVERSARIOS!H34</f>
        <v/>
      </c>
    </row>
    <row r="35">
      <c r="A35" s="62" t="inlineStr">
        <is>
          <t>Noviembre</t>
        </is>
      </c>
      <c r="B35" s="62" t="n">
        <v>22</v>
      </c>
      <c r="C35" s="62" t="inlineStr">
        <is>
          <t>Músicos</t>
        </is>
      </c>
      <c r="D35" s="62">
        <f>MAESTRO_ANIVERSARIOS!H35</f>
        <v/>
      </c>
    </row>
    <row r="36">
      <c r="A36" s="62" t="inlineStr">
        <is>
          <t>Noviembre</t>
        </is>
      </c>
      <c r="B36" s="62" t="n">
        <v>25</v>
      </c>
      <c r="C36" s="62" t="inlineStr">
        <is>
          <t>Tc.</t>
        </is>
      </c>
      <c r="D36" s="62">
        <f>MAESTRO_ANIVERSARIOS!H36</f>
        <v/>
      </c>
    </row>
    <row r="37">
      <c r="A37" s="63" t="inlineStr">
        <is>
          <t>Diciembre</t>
        </is>
      </c>
      <c r="B37" s="63" t="n">
        <v>1</v>
      </c>
      <c r="C37" s="63" t="inlineStr">
        <is>
          <t>Escribiente</t>
        </is>
      </c>
      <c r="D37" s="63">
        <f>MAESTRO_ANIVERSARIOS!H37</f>
        <v/>
      </c>
    </row>
    <row r="38">
      <c r="A38" s="63" t="inlineStr">
        <is>
          <t>Diciembre</t>
        </is>
      </c>
      <c r="B38" s="63" t="n">
        <v>4</v>
      </c>
      <c r="C38" s="63" t="inlineStr">
        <is>
          <t>Artillería</t>
        </is>
      </c>
      <c r="D38" s="63">
        <f>MAESTRO_ANIVERSARIOS!H38</f>
        <v/>
      </c>
    </row>
    <row r="39">
      <c r="A39" s="63" t="inlineStr">
        <is>
          <t>Diciembre</t>
        </is>
      </c>
      <c r="B39" s="63" t="n">
        <v>10</v>
      </c>
      <c r="C39" s="63" t="inlineStr">
        <is>
          <t>Guardalmacén</t>
        </is>
      </c>
      <c r="D39" s="63">
        <f>MAESTRO_ANIVERSARIOS!H39</f>
        <v/>
      </c>
    </row>
    <row r="40">
      <c r="A40" s="63" t="inlineStr">
        <is>
          <t>Diciembre</t>
        </is>
      </c>
      <c r="B40" s="63" t="n">
        <v>28</v>
      </c>
      <c r="C40" s="63" t="inlineStr">
        <is>
          <t>Navegación</t>
        </is>
      </c>
      <c r="D40" s="63">
        <f>MAESTRO_ANIVERSARIOS!H40</f>
        <v/>
      </c>
    </row>
  </sheetData>
  <autoFilter ref="A3:D40"/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2026-06-04T18:30:13Z</dcterms:created>
  <dcterms:modified xmlns:dcterms="http://purl.org/dc/terms/" xmlns:xsi="http://www.w3.org/2001/XMLSchema-instance" xsi:type="dcterms:W3CDTF">2026-06-04T18:30:13Z</dcterms:modified>
</cp:coreProperties>
</file>