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3\lab. integracion numerica\lab hecho bn con explicacion\"/>
    </mc:Choice>
  </mc:AlternateContent>
  <xr:revisionPtr revIDLastSave="0" documentId="13_ncr:1_{E48B39FE-BD80-480D-8C4B-741874AB062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</workbook>
</file>

<file path=xl/calcChain.xml><?xml version="1.0" encoding="utf-8"?>
<calcChain xmlns="http://schemas.openxmlformats.org/spreadsheetml/2006/main">
  <c r="G39" i="2" l="1"/>
  <c r="D42" i="2"/>
  <c r="G42" i="2" s="1"/>
  <c r="D41" i="2"/>
  <c r="G41" i="2" s="1"/>
  <c r="G43" i="2"/>
  <c r="G40" i="2"/>
  <c r="D43" i="2"/>
  <c r="D40" i="2"/>
  <c r="D39" i="2"/>
  <c r="B46" i="1"/>
  <c r="E46" i="1" s="1"/>
  <c r="B33" i="2"/>
  <c r="C33" i="2"/>
  <c r="E33" i="2"/>
  <c r="F33" i="2"/>
  <c r="G33" i="2"/>
  <c r="H33" i="2"/>
  <c r="I33" i="2"/>
  <c r="J33" i="2"/>
  <c r="K33" i="2"/>
  <c r="L33" i="2"/>
  <c r="D33" i="2"/>
  <c r="E43" i="1"/>
  <c r="E44" i="1"/>
  <c r="E45" i="1"/>
  <c r="E42" i="1"/>
  <c r="B44" i="1"/>
  <c r="B43" i="1"/>
  <c r="B45" i="1"/>
  <c r="B42" i="1"/>
  <c r="C38" i="1"/>
  <c r="D38" i="1"/>
  <c r="E38" i="1"/>
  <c r="F38" i="1"/>
  <c r="G38" i="1"/>
  <c r="H38" i="1"/>
  <c r="I38" i="1"/>
  <c r="J38" i="1"/>
  <c r="K38" i="1"/>
  <c r="L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5" i="1"/>
  <c r="D35" i="1"/>
  <c r="E35" i="1"/>
  <c r="F35" i="1"/>
  <c r="G35" i="1"/>
  <c r="H35" i="1"/>
  <c r="I35" i="1"/>
  <c r="J35" i="1"/>
  <c r="K35" i="1"/>
  <c r="L35" i="1"/>
  <c r="B35" i="1"/>
  <c r="C34" i="1"/>
  <c r="D34" i="1"/>
  <c r="E34" i="1"/>
  <c r="F34" i="1"/>
  <c r="G34" i="1"/>
  <c r="H34" i="1"/>
  <c r="I34" i="1"/>
  <c r="J34" i="1"/>
  <c r="K34" i="1"/>
  <c r="L34" i="1"/>
  <c r="B34" i="1"/>
  <c r="I8" i="1"/>
  <c r="I7" i="1"/>
  <c r="P8" i="1"/>
  <c r="B31" i="1"/>
</calcChain>
</file>

<file path=xl/sharedStrings.xml><?xml version="1.0" encoding="utf-8"?>
<sst xmlns="http://schemas.openxmlformats.org/spreadsheetml/2006/main" count="88" uniqueCount="55">
  <si>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</si>
  <si>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</si>
  <si>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</si>
  <si>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</si>
  <si>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</si>
  <si>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</si>
  <si>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</si>
  <si>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</si>
  <si>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</si>
  <si>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</si>
  <si>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</si>
  <si>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</si>
  <si>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</si>
  <si>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</si>
  <si>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</si>
  <si>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</si>
  <si>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</si>
  <si>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</si>
  <si>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</si>
  <si>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</si>
  <si>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</si>
  <si>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</si>
  <si>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</si>
  <si>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</si>
  <si>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</si>
  <si>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</si>
  <si>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</si>
  <si>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</si>
  <si>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</si>
  <si>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</si>
  <si>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</si>
  <si>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</si>
  <si>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</si>
  <si>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</si>
  <si>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</si>
  <si>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</si>
  <si>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</si>
  <si>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</si>
  <si>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</si>
  <si>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</si>
  <si>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</si>
  <si>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</si>
  <si>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</si>
  <si>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</si>
  <si>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</si>
  <si>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</si>
  <si>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</si>
  <si>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∆x: Lpp/n-1</t>
  </si>
  <si>
    <t>n-1 : 10</t>
  </si>
  <si>
    <t>para la separacion de lineas de agua: el DWL/ (n-1)</t>
  </si>
  <si>
    <t>(∆x)</t>
  </si>
  <si>
    <t>(En el cuaderno justificacion)</t>
  </si>
  <si>
    <t>tonelada larga</t>
  </si>
  <si>
    <t>Ralf Follert</t>
  </si>
  <si>
    <t>Estacion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</si>
</sst>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  <font>
      <sz val="11"/>
      <color rgb="FF4D515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0" xfId="0" applyFont="1" applyFill="1"/>
    <xf numFmtId="0" fontId="0" fillId="3" borderId="0" xfId="0" applyFill="1"/>
    <xf numFmtId="0" fontId="2" fillId="4" borderId="0" xfId="0" applyFont="1" applyFill="1"/>
    <xf numFmtId="0" fontId="0" fillId="4" borderId="0" xfId="0" applyFill="1"/>
    <xf numFmtId="0" fontId="4" fillId="3" borderId="0" xfId="0" applyFont="1" applyFill="1"/>
    <xf numFmtId="0" fontId="0" fillId="2" borderId="4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5" fontId="0" fillId="2" borderId="31" xfId="0" applyNumberFormat="1" applyFill="1" applyBorder="1" applyAlignment="1"/>
    <xf numFmtId="165" fontId="0" fillId="2" borderId="29" xfId="0" applyNumberFormat="1" applyFill="1" applyBorder="1" applyAlignment="1"/>
    <xf numFmtId="2" fontId="0" fillId="2" borderId="31" xfId="0" applyNumberFormat="1" applyFill="1" applyBorder="1" applyAlignment="1"/>
    <xf numFmtId="2" fontId="0" fillId="2" borderId="29" xfId="0" applyNumberFormat="1" applyFill="1" applyBorder="1" applyAlignment="1"/>
    <xf numFmtId="2" fontId="0" fillId="2" borderId="5" xfId="0" applyNumberFormat="1" applyFill="1" applyBorder="1" applyAlignment="1"/>
    <xf numFmtId="0" fontId="0" fillId="5" borderId="7" xfId="0" applyFill="1" applyBorder="1"/>
    <xf numFmtId="2" fontId="0" fillId="6" borderId="2" xfId="0" applyNumberFormat="1" applyFill="1" applyBorder="1"/>
    <xf numFmtId="0" fontId="0" fillId="2" borderId="7" xfId="0" applyFill="1" applyBorder="1"/>
    <xf numFmtId="0" fontId="1" fillId="6" borderId="7" xfId="0" applyFont="1" applyFill="1" applyBorder="1" applyAlignment="1">
      <alignment horizontal="center"/>
    </xf>
    <xf numFmtId="164" fontId="0" fillId="6" borderId="7" xfId="0" applyNumberFormat="1" applyFill="1" applyBorder="1" applyAlignment="1">
      <alignment horizontal="center"/>
    </xf>
    <xf numFmtId="164" fontId="0" fillId="2" borderId="7" xfId="0" applyNumberFormat="1" applyFill="1" applyBorder="1" applyAlignment="1"/>
    <xf numFmtId="0" fontId="1" fillId="6" borderId="3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164" fontId="0" fillId="6" borderId="7" xfId="0" applyNumberFormat="1" applyFill="1" applyBorder="1" applyAlignment="1"/>
    <xf numFmtId="165" fontId="0" fillId="6" borderId="7" xfId="0" applyNumberFormat="1" applyFill="1" applyBorder="1" applyAlignment="1"/>
    <xf numFmtId="165" fontId="0" fillId="6" borderId="31" xfId="0" applyNumberFormat="1" applyFill="1" applyBorder="1" applyAlignment="1"/>
    <xf numFmtId="165" fontId="0" fillId="6" borderId="29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Areas</a:t>
            </a:r>
            <a:r>
              <a:rPr lang="es-CL" baseline="0"/>
              <a:t> de seccion v/s Calados</a:t>
            </a:r>
            <a:endParaRPr lang="es-CL"/>
          </a:p>
        </c:rich>
      </c:tx>
      <c:layout>
        <c:manualLayout>
          <c:xMode val="edge"/>
          <c:yMode val="edge"/>
          <c:x val="0.41198595979289665"/>
          <c:y val="1.7057565477994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15-4C33-AFE5-D0F7C66807CB}"/>
            </c:ext>
          </c:extLst>
        </c:ser>
        <c:ser>
          <c:idx val="1"/>
          <c:order val="1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A15-4C33-AFE5-D0F7C66807CB}"/>
            </c:ext>
          </c:extLst>
        </c:ser>
        <c:ser>
          <c:idx val="2"/>
          <c:order val="2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A15-4C33-AFE5-D0F7C66807CB}"/>
            </c:ext>
          </c:extLst>
        </c:ser>
        <c:ser>
          <c:idx val="3"/>
          <c:order val="3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A15-4C33-AFE5-D0F7C66807CB}"/>
            </c:ext>
          </c:extLst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4.4666666666666668</c:v>
                </c:pt>
                <c:pt idx="1">
                  <c:v>49.066666666666663</c:v>
                </c:pt>
                <c:pt idx="2">
                  <c:v>100.26666666666667</c:v>
                </c:pt>
                <c:pt idx="3">
                  <c:v>141</c:v>
                </c:pt>
                <c:pt idx="4">
                  <c:v>159.86666666666667</c:v>
                </c:pt>
                <c:pt idx="5">
                  <c:v>167.4</c:v>
                </c:pt>
                <c:pt idx="6">
                  <c:v>162.53333333333333</c:v>
                </c:pt>
                <c:pt idx="7">
                  <c:v>152.13333333333333</c:v>
                </c:pt>
                <c:pt idx="8">
                  <c:v>137.73333333333335</c:v>
                </c:pt>
                <c:pt idx="9">
                  <c:v>118.33333333333333</c:v>
                </c:pt>
                <c:pt idx="10">
                  <c:v>107.79999999999998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A15-4C33-AFE5-D0F7C66807CB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2101065743"/>
        <c:axId val="2101058255"/>
      </c:scatterChart>
      <c:valAx>
        <c:axId val="210106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Calados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1058255"/>
        <c:crosses val="autoZero"/>
        <c:crossBetween val="midCat"/>
      </c:valAx>
      <c:valAx>
        <c:axId val="2101058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Areas de seccion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10657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74085</xdr:colOff>
      <xdr:row>47</xdr:row>
      <xdr:rowOff>62442</xdr:rowOff>
    </xdr:from>
    <xdr:to>
      <xdr:col>14</xdr:col>
      <xdr:colOff>296334</xdr:colOff>
      <xdr:row>75</xdr:row>
      <xdr:rowOff>84668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667ADFE8-685B-4831-B2E7-13623EF671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16" workbookViewId="0">
      <selection activeCell="M38" sqref="M38"/>
    </sheetView>
  </sheetViews>
  <sheetFormatPr baseColWidth="10" defaultColWidth="9.140625" defaultRowHeight="12.75" x14ac:dyDescent="0.2"/>
  <cols>
    <col min="1" max="1" width="16.5703125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65" t="s">
        <v>29</v>
      </c>
      <c r="H3" s="68"/>
      <c r="I3" s="34" t="s">
        <v>53</v>
      </c>
      <c r="J3" s="35"/>
      <c r="K3" s="35"/>
      <c r="L3" s="36"/>
    </row>
    <row r="4" spans="1:12" x14ac:dyDescent="0.2">
      <c r="G4" s="65" t="s">
        <v>18</v>
      </c>
      <c r="H4" s="68"/>
      <c r="I4" s="34"/>
      <c r="J4" s="35"/>
      <c r="K4" s="35"/>
      <c r="L4" s="36"/>
    </row>
    <row r="5" spans="1:12" x14ac:dyDescent="0.2">
      <c r="H5" s="16"/>
      <c r="I5" s="3"/>
      <c r="J5" s="3"/>
      <c r="K5" s="3"/>
      <c r="L5" s="3"/>
    </row>
    <row r="6" spans="1:12" x14ac:dyDescent="0.2">
      <c r="A6" s="74" t="s">
        <v>25</v>
      </c>
      <c r="B6" s="74"/>
    </row>
    <row r="7" spans="1:12" x14ac:dyDescent="0.2">
      <c r="B7" s="48" t="s">
        <v>0</v>
      </c>
      <c r="C7">
        <v>101.7</v>
      </c>
      <c r="D7" s="50" t="s">
        <v>5</v>
      </c>
      <c r="E7" s="51" t="s">
        <v>7</v>
      </c>
      <c r="F7" s="49"/>
      <c r="G7" s="49"/>
      <c r="I7" s="100">
        <v>10.17</v>
      </c>
      <c r="J7" s="50" t="s">
        <v>5</v>
      </c>
    </row>
    <row r="8" spans="1:12" x14ac:dyDescent="0.2">
      <c r="B8" s="48" t="s">
        <v>1</v>
      </c>
      <c r="C8">
        <v>6</v>
      </c>
      <c r="D8" s="50" t="s">
        <v>5</v>
      </c>
      <c r="E8" s="51" t="s">
        <v>6</v>
      </c>
      <c r="F8" s="49"/>
      <c r="G8" s="49"/>
      <c r="I8" s="100">
        <v>1</v>
      </c>
      <c r="J8" s="50" t="s">
        <v>5</v>
      </c>
    </row>
    <row r="10" spans="1:12" ht="13.5" thickBot="1" x14ac:dyDescent="0.25"/>
    <row r="11" spans="1:12" ht="13.5" thickTop="1" x14ac:dyDescent="0.2">
      <c r="A11" s="18"/>
      <c r="B11" s="75" t="s">
        <v>28</v>
      </c>
      <c r="C11" s="76"/>
      <c r="D11" s="76"/>
      <c r="E11" s="76"/>
      <c r="F11" s="76"/>
      <c r="G11" s="76"/>
      <c r="H11" s="76"/>
      <c r="I11" s="76"/>
      <c r="J11" s="76"/>
      <c r="K11" s="76"/>
      <c r="L11" s="77"/>
    </row>
    <row r="12" spans="1:12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">
      <c r="A13" s="19"/>
      <c r="B13" s="69" t="s">
        <v>8</v>
      </c>
      <c r="C13" s="70"/>
      <c r="D13" s="70"/>
      <c r="E13" s="70"/>
      <c r="F13" s="70"/>
      <c r="G13" s="70"/>
      <c r="H13" s="70"/>
      <c r="I13" s="70"/>
      <c r="J13" s="70"/>
      <c r="K13" s="70"/>
      <c r="L13" s="71"/>
    </row>
    <row r="14" spans="1:12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x14ac:dyDescent="0.2">
      <c r="A15" s="19"/>
      <c r="B15" s="72" t="s">
        <v>34</v>
      </c>
      <c r="C15" s="72"/>
      <c r="D15" s="72"/>
      <c r="E15" s="72"/>
      <c r="F15" s="72"/>
      <c r="G15" s="72"/>
      <c r="H15" s="72"/>
      <c r="I15" s="72"/>
      <c r="J15" s="72"/>
      <c r="K15" s="72"/>
      <c r="L15" s="73"/>
    </row>
    <row r="16" spans="1:12" x14ac:dyDescent="0.2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x14ac:dyDescent="0.2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x14ac:dyDescent="0.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x14ac:dyDescent="0.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x14ac:dyDescent="0.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x14ac:dyDescent="0.2">
      <c r="A22" s="101">
        <v>6</v>
      </c>
      <c r="B22" s="102">
        <v>0.1</v>
      </c>
      <c r="C22" s="102">
        <v>3</v>
      </c>
      <c r="D22" s="102">
        <v>6.3</v>
      </c>
      <c r="E22" s="102">
        <v>8.6999999999999993</v>
      </c>
      <c r="F22" s="102">
        <v>10</v>
      </c>
      <c r="G22" s="102">
        <v>10.6</v>
      </c>
      <c r="H22" s="102">
        <v>10.5</v>
      </c>
      <c r="I22" s="102">
        <v>10.199999999999999</v>
      </c>
      <c r="J22" s="102">
        <v>9.8000000000000007</v>
      </c>
      <c r="K22" s="102">
        <v>9.5</v>
      </c>
      <c r="L22" s="102">
        <v>9</v>
      </c>
    </row>
    <row r="23" spans="1:12" x14ac:dyDescent="0.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x14ac:dyDescent="0.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x14ac:dyDescent="0.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x14ac:dyDescent="0.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x14ac:dyDescent="0.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.5" thickTop="1" x14ac:dyDescent="0.2">
      <c r="A29" s="17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</row>
    <row r="30" spans="1:12" x14ac:dyDescent="0.2">
      <c r="A30" s="12" t="s">
        <v>11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 x14ac:dyDescent="0.2">
      <c r="A33" s="31" t="s">
        <v>19</v>
      </c>
      <c r="B33" s="5">
        <f t="shared" ref="B33:C33" si="0">$I$7*B17</f>
        <v>0</v>
      </c>
      <c r="C33" s="5">
        <f t="shared" si="0"/>
        <v>10.17</v>
      </c>
      <c r="D33" s="5">
        <f>$I$7*D17</f>
        <v>20.34</v>
      </c>
      <c r="E33" s="5">
        <f t="shared" ref="E33:L33" si="1">$I$7*E17</f>
        <v>30.509999999999998</v>
      </c>
      <c r="F33" s="5">
        <f t="shared" si="1"/>
        <v>40.68</v>
      </c>
      <c r="G33" s="5">
        <f t="shared" si="1"/>
        <v>50.85</v>
      </c>
      <c r="H33" s="5">
        <f t="shared" si="1"/>
        <v>61.019999999999996</v>
      </c>
      <c r="I33" s="5">
        <f t="shared" si="1"/>
        <v>71.19</v>
      </c>
      <c r="J33" s="5">
        <f t="shared" si="1"/>
        <v>81.36</v>
      </c>
      <c r="K33" s="5">
        <f t="shared" si="1"/>
        <v>91.53</v>
      </c>
      <c r="L33" s="5">
        <f t="shared" si="1"/>
        <v>101.7</v>
      </c>
    </row>
    <row r="34" spans="1:12" x14ac:dyDescent="0.2">
      <c r="A34" s="12" t="s">
        <v>32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6" spans="1:12" ht="13.5" thickBot="1" x14ac:dyDescent="0.25"/>
    <row r="37" spans="1:12" ht="15" customHeight="1" thickTop="1" x14ac:dyDescent="0.2">
      <c r="B37" s="80" t="s">
        <v>20</v>
      </c>
      <c r="C37" s="81"/>
      <c r="D37" s="84" t="s">
        <v>21</v>
      </c>
      <c r="E37" s="85"/>
      <c r="F37" s="81"/>
      <c r="G37" s="84" t="s">
        <v>33</v>
      </c>
      <c r="H37" s="85"/>
      <c r="I37" s="88"/>
    </row>
    <row r="38" spans="1:12" x14ac:dyDescent="0.2">
      <c r="B38" s="82"/>
      <c r="C38" s="83"/>
      <c r="D38" s="86"/>
      <c r="E38" s="87"/>
      <c r="F38" s="83"/>
      <c r="G38" s="86"/>
      <c r="H38" s="87"/>
      <c r="I38" s="89"/>
    </row>
    <row r="39" spans="1:12" x14ac:dyDescent="0.2">
      <c r="B39" s="78" t="s">
        <v>35</v>
      </c>
      <c r="C39" s="79"/>
      <c r="D39" s="103">
        <f>2*1/3*$I$7*(SUMPRODUCT(B18:L18,$B$29:$L$29))</f>
        <v>1911.9599999999994</v>
      </c>
      <c r="E39" s="103"/>
      <c r="F39" s="103"/>
      <c r="G39" s="103">
        <f>2/D39*1/3*$I$7*(SUMPRODUCT(B18:L18*$B$29:$L$29*$B$33:$L$33))</f>
        <v>55.877297872340435</v>
      </c>
      <c r="H39" s="103"/>
      <c r="I39" s="103"/>
    </row>
    <row r="40" spans="1:12" x14ac:dyDescent="0.2">
      <c r="B40" s="64" t="s">
        <v>36</v>
      </c>
      <c r="C40" s="65"/>
      <c r="D40" s="103">
        <f>2*1/3*$I$7*(SUMPRODUCT(B20:L20,$B$29:$L$29))</f>
        <v>1810.2599999999998</v>
      </c>
      <c r="E40" s="103"/>
      <c r="F40" s="103"/>
      <c r="G40" s="103">
        <f>2/D40*1/3*$I$7*(SUMPRODUCT(B20:L20*$B$29:$L$29*$B$33:$L$33))</f>
        <v>57.081505617977534</v>
      </c>
      <c r="H40" s="103"/>
      <c r="I40" s="103"/>
    </row>
    <row r="41" spans="1:12" x14ac:dyDescent="0.2">
      <c r="B41" s="104" t="s">
        <v>37</v>
      </c>
      <c r="C41" s="105"/>
      <c r="D41" s="107">
        <f>2*1/3*$I$7*(SUMPRODUCT(B22:L22,$B$29:$L$29))</f>
        <v>1697.0339999999997</v>
      </c>
      <c r="E41" s="107"/>
      <c r="F41" s="107"/>
      <c r="G41" s="106">
        <f>2/D41*1/3*$I$7*(SUMPRODUCT(B22:L22*$B$29:$L$29*$B$33:$L$33))</f>
        <v>58.265201757890544</v>
      </c>
      <c r="H41" s="106"/>
      <c r="I41" s="106"/>
    </row>
    <row r="42" spans="1:12" x14ac:dyDescent="0.2">
      <c r="B42" s="66" t="s">
        <v>38</v>
      </c>
      <c r="C42" s="67"/>
      <c r="D42" s="103">
        <f>2*1/3*$I$7*(SUMPRODUCT(B24:L24,$B$29:$L$29))</f>
        <v>1396.002</v>
      </c>
      <c r="E42" s="103"/>
      <c r="F42" s="103"/>
      <c r="G42" s="103">
        <f>2/D42*1/3*$I$7*(SUMPRODUCT(B24:L24*$B$29:$L$29*$B$33:$L$33))</f>
        <v>57.918125303545409</v>
      </c>
      <c r="H42" s="103"/>
      <c r="I42" s="103"/>
    </row>
    <row r="43" spans="1:12" ht="13.5" thickBot="1" x14ac:dyDescent="0.25">
      <c r="B43" s="62" t="s">
        <v>39</v>
      </c>
      <c r="C43" s="63"/>
      <c r="D43" s="103">
        <f>2*1/3*$I$7*(SUMPRODUCT(B26:L26,$B$29:$L$29))</f>
        <v>538.33199999999999</v>
      </c>
      <c r="E43" s="103"/>
      <c r="F43" s="103"/>
      <c r="G43" s="103">
        <f>2/D43*1/3*$I$7*(SUMPRODUCT(B26:L26*$B$29:$L$29*$B$33:$L$33))</f>
        <v>44.932443324937026</v>
      </c>
      <c r="H43" s="103"/>
      <c r="I43" s="103"/>
    </row>
    <row r="44" spans="1:12" ht="13.5" thickTop="1" x14ac:dyDescent="0.2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6"/>
  <sheetViews>
    <sheetView tabSelected="1" topLeftCell="A45" zoomScale="90" zoomScaleNormal="90" workbookViewId="0">
      <selection activeCell="R75" sqref="R75"/>
    </sheetView>
  </sheetViews>
  <sheetFormatPr baseColWidth="10" defaultColWidth="9.140625" defaultRowHeight="12.75" x14ac:dyDescent="0.2"/>
  <cols>
    <col min="1" max="1" width="21.7109375" bestFit="1" customWidth="1"/>
    <col min="7" max="7" width="10.28515625" customWidth="1"/>
    <col min="13" max="17" width="8.5703125" bestFit="1" customWidth="1"/>
  </cols>
  <sheetData>
    <row r="1" spans="1:20" x14ac:dyDescent="0.2">
      <c r="A1" s="1" t="s">
        <v>16</v>
      </c>
      <c r="D1" s="16"/>
      <c r="E1" s="14"/>
      <c r="F1" s="14"/>
      <c r="G1" s="14"/>
      <c r="H1" s="14"/>
    </row>
    <row r="2" spans="1:20" x14ac:dyDescent="0.2">
      <c r="A2" s="1"/>
      <c r="D2" s="16"/>
      <c r="E2" s="47"/>
      <c r="F2" s="47"/>
      <c r="G2" s="47"/>
      <c r="H2" s="47"/>
    </row>
    <row r="3" spans="1:20" x14ac:dyDescent="0.2">
      <c r="A3" s="1" t="s">
        <v>23</v>
      </c>
      <c r="D3" s="16"/>
      <c r="E3" s="14"/>
      <c r="F3" s="14"/>
      <c r="G3" s="14"/>
      <c r="H3" s="15" t="s">
        <v>4</v>
      </c>
      <c r="I3" s="34" t="s">
        <v>53</v>
      </c>
      <c r="J3" s="35"/>
      <c r="K3" s="35"/>
      <c r="L3" s="36"/>
    </row>
    <row r="4" spans="1:20" x14ac:dyDescent="0.2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20" x14ac:dyDescent="0.2">
      <c r="A6" s="74" t="s">
        <v>25</v>
      </c>
      <c r="B6" s="74"/>
    </row>
    <row r="7" spans="1:20" ht="14.25" x14ac:dyDescent="0.2">
      <c r="B7" s="2" t="s">
        <v>0</v>
      </c>
      <c r="C7">
        <v>101.7</v>
      </c>
      <c r="D7" s="50" t="s">
        <v>5</v>
      </c>
      <c r="E7" s="51" t="s">
        <v>7</v>
      </c>
      <c r="F7" s="45"/>
      <c r="G7" s="45"/>
      <c r="I7" s="32">
        <f>C7/10</f>
        <v>10.17</v>
      </c>
      <c r="J7" s="50" t="s">
        <v>5</v>
      </c>
      <c r="K7" s="59" t="s">
        <v>50</v>
      </c>
    </row>
    <row r="8" spans="1:20" x14ac:dyDescent="0.2">
      <c r="B8" s="2" t="s">
        <v>1</v>
      </c>
      <c r="C8">
        <v>6</v>
      </c>
      <c r="D8" s="50" t="s">
        <v>5</v>
      </c>
      <c r="E8" s="51" t="s">
        <v>6</v>
      </c>
      <c r="F8" s="45"/>
      <c r="G8" s="45"/>
      <c r="I8" s="58">
        <f>C8/(COUNT(A22:A28)-1)</f>
        <v>1</v>
      </c>
      <c r="J8" s="50" t="s">
        <v>5</v>
      </c>
      <c r="N8" s="55" t="s">
        <v>47</v>
      </c>
      <c r="O8" s="56"/>
      <c r="P8" s="56">
        <f>101.7/10</f>
        <v>10.17</v>
      </c>
      <c r="Q8" s="50" t="s">
        <v>5</v>
      </c>
    </row>
    <row r="9" spans="1:20" x14ac:dyDescent="0.2">
      <c r="N9" s="50" t="s">
        <v>48</v>
      </c>
    </row>
    <row r="10" spans="1:20" ht="13.5" thickBot="1" x14ac:dyDescent="0.25"/>
    <row r="11" spans="1:20" ht="13.5" thickTop="1" x14ac:dyDescent="0.2">
      <c r="A11" s="18"/>
      <c r="B11" s="75" t="s">
        <v>24</v>
      </c>
      <c r="C11" s="76"/>
      <c r="D11" s="76"/>
      <c r="E11" s="76"/>
      <c r="F11" s="76"/>
      <c r="G11" s="76"/>
      <c r="H11" s="76"/>
      <c r="I11" s="76"/>
      <c r="J11" s="76"/>
      <c r="K11" s="76"/>
      <c r="L11" s="77"/>
    </row>
    <row r="12" spans="1:20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  <c r="O12" s="57" t="s">
        <v>49</v>
      </c>
      <c r="P12" s="58"/>
      <c r="Q12" s="58"/>
      <c r="R12" s="58"/>
      <c r="S12" s="58"/>
      <c r="T12" s="58"/>
    </row>
    <row r="13" spans="1:20" x14ac:dyDescent="0.2">
      <c r="A13" s="19"/>
      <c r="B13" s="69" t="s">
        <v>26</v>
      </c>
      <c r="C13" s="70"/>
      <c r="D13" s="70"/>
      <c r="E13" s="70"/>
      <c r="F13" s="70"/>
      <c r="G13" s="70"/>
      <c r="H13" s="70"/>
      <c r="I13" s="70"/>
      <c r="J13" s="70"/>
      <c r="K13" s="70"/>
      <c r="L13" s="71"/>
    </row>
    <row r="14" spans="1:20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20" x14ac:dyDescent="0.2">
      <c r="A15" s="19"/>
      <c r="B15" s="72" t="s">
        <v>9</v>
      </c>
      <c r="C15" s="72"/>
      <c r="D15" s="72"/>
      <c r="E15" s="72"/>
      <c r="F15" s="72"/>
      <c r="G15" s="72"/>
      <c r="H15" s="72"/>
      <c r="I15" s="72"/>
      <c r="J15" s="72"/>
      <c r="K15" s="72"/>
      <c r="L15" s="73"/>
    </row>
    <row r="16" spans="1:20" x14ac:dyDescent="0.2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3" t="s">
        <v>13</v>
      </c>
    </row>
    <row r="17" spans="1:17" x14ac:dyDescent="0.2">
      <c r="A17" s="52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4" t="s">
        <v>3</v>
      </c>
    </row>
    <row r="18" spans="1:17" x14ac:dyDescent="0.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3" t="s">
        <v>13</v>
      </c>
    </row>
    <row r="19" spans="1:17" x14ac:dyDescent="0.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4" t="s">
        <v>3</v>
      </c>
    </row>
    <row r="20" spans="1:17" x14ac:dyDescent="0.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3" t="s">
        <v>13</v>
      </c>
    </row>
    <row r="21" spans="1:17" x14ac:dyDescent="0.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4" t="s">
        <v>3</v>
      </c>
    </row>
    <row r="22" spans="1:17" x14ac:dyDescent="0.2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3" t="s">
        <v>13</v>
      </c>
    </row>
    <row r="23" spans="1:17" x14ac:dyDescent="0.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4" t="s">
        <v>3</v>
      </c>
    </row>
    <row r="24" spans="1:17" x14ac:dyDescent="0.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3" t="s">
        <v>13</v>
      </c>
    </row>
    <row r="25" spans="1:17" x14ac:dyDescent="0.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4" t="s">
        <v>3</v>
      </c>
    </row>
    <row r="26" spans="1:17" x14ac:dyDescent="0.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x14ac:dyDescent="0.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3.5" thickTop="1" x14ac:dyDescent="0.2">
      <c r="A29" s="17" t="s">
        <v>14</v>
      </c>
      <c r="B29" s="60">
        <v>1</v>
      </c>
      <c r="C29" s="60">
        <v>4</v>
      </c>
      <c r="D29" s="60">
        <v>2</v>
      </c>
      <c r="E29" s="60">
        <v>4</v>
      </c>
      <c r="F29" s="60">
        <v>2</v>
      </c>
      <c r="G29" s="60">
        <v>4</v>
      </c>
      <c r="H29" s="60">
        <v>2</v>
      </c>
      <c r="I29" s="60">
        <v>4</v>
      </c>
      <c r="J29" s="60">
        <v>2</v>
      </c>
      <c r="K29" s="60">
        <v>4</v>
      </c>
      <c r="L29" s="60">
        <v>1</v>
      </c>
    </row>
    <row r="30" spans="1:17" x14ac:dyDescent="0.2">
      <c r="A30" s="12" t="s">
        <v>11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</row>
    <row r="31" spans="1:17" x14ac:dyDescent="0.2">
      <c r="B31">
        <f>B17</f>
        <v>0</v>
      </c>
    </row>
    <row r="33" spans="1:14" ht="14.25" x14ac:dyDescent="0.2">
      <c r="A33" s="90" t="s">
        <v>12</v>
      </c>
      <c r="B33" s="72"/>
      <c r="C33" s="91"/>
      <c r="G33" s="98" t="s">
        <v>54</v>
      </c>
    </row>
    <row r="34" spans="1:14" x14ac:dyDescent="0.2">
      <c r="A34" s="46" t="s">
        <v>41</v>
      </c>
      <c r="B34" s="42">
        <f>2*1/3*$I$8*(SUMPRODUCT(B18:B28,M18:M28))</f>
        <v>4.4666666666666668</v>
      </c>
      <c r="C34" s="42">
        <f>2*1/3*$I$8*(SUMPRODUCT(C18:C28,M18:M28))</f>
        <v>49.066666666666663</v>
      </c>
      <c r="D34" s="42">
        <f>2*1/3*$I$8*(SUMPRODUCT(D18:D28,M18:M28))</f>
        <v>100.26666666666667</v>
      </c>
      <c r="E34" s="42">
        <f>2*1/3*$I$8*(SUMPRODUCT(E18:E28,M18:M28))</f>
        <v>141</v>
      </c>
      <c r="F34" s="42">
        <f>2*1/3*$I$8*(SUMPRODUCT(F18:F28,M18:M28))</f>
        <v>159.86666666666667</v>
      </c>
      <c r="G34" s="42">
        <f>2*1/3*$I$8*(SUMPRODUCT(G18:G28,M18:M28))</f>
        <v>167.4</v>
      </c>
      <c r="H34" s="42">
        <f>2*1/3*$I$8*(SUMPRODUCT(H18:H28,M18:M28))</f>
        <v>162.53333333333333</v>
      </c>
      <c r="I34" s="42">
        <f>2*1/3*$I$8*(SUMPRODUCT(I18:I28,M18:M28))</f>
        <v>152.13333333333333</v>
      </c>
      <c r="J34" s="42">
        <f>2*1/3*$I$8*(SUMPRODUCT(J18:J28,M18:M28))</f>
        <v>137.73333333333335</v>
      </c>
      <c r="K34" s="42">
        <f>2*1/3*$I$8*(SUMPRODUCT(K18:K28,M18:M28))</f>
        <v>118.33333333333333</v>
      </c>
      <c r="L34" s="42">
        <f>2*1/3*$I$8*(SUMPRODUCT(L18:L28,M18:M28))</f>
        <v>107.79999999999998</v>
      </c>
      <c r="N34" s="50" t="s">
        <v>51</v>
      </c>
    </row>
    <row r="35" spans="1:14" x14ac:dyDescent="0.2">
      <c r="A35" s="7" t="s">
        <v>42</v>
      </c>
      <c r="B35" s="42">
        <f>2*1/3*$I$8*(SUMPRODUCT(B20:B28,$N$20:$N$28))</f>
        <v>1.2666666666666666</v>
      </c>
      <c r="C35" s="42">
        <f t="shared" ref="C35:L35" si="0">2*1/3*$I$8*(SUMPRODUCT(C20:C28,$N$20:$N$28))</f>
        <v>30.333333333333332</v>
      </c>
      <c r="D35" s="42">
        <f t="shared" si="0"/>
        <v>67.86666666666666</v>
      </c>
      <c r="E35" s="42">
        <f t="shared" si="0"/>
        <v>102.13333333333334</v>
      </c>
      <c r="F35" s="42">
        <f t="shared" si="0"/>
        <v>117.46666666666665</v>
      </c>
      <c r="G35" s="42">
        <f t="shared" si="0"/>
        <v>123.73333333333335</v>
      </c>
      <c r="H35" s="42">
        <f t="shared" si="0"/>
        <v>119.26666666666667</v>
      </c>
      <c r="I35" s="42">
        <f t="shared" si="0"/>
        <v>109.33333333333333</v>
      </c>
      <c r="J35" s="42">
        <f t="shared" si="0"/>
        <v>96.133333333333326</v>
      </c>
      <c r="K35" s="42">
        <f t="shared" si="0"/>
        <v>78.333333333333314</v>
      </c>
      <c r="L35" s="42">
        <f t="shared" si="0"/>
        <v>69.399999999999991</v>
      </c>
    </row>
    <row r="36" spans="1:14" x14ac:dyDescent="0.2">
      <c r="A36" s="7" t="s">
        <v>43</v>
      </c>
      <c r="B36" s="42">
        <f>2*1/3*$I$8*(SUMPRODUCT(B22:B28,$O$22:$O$28))</f>
        <v>6.6666666666666666E-2</v>
      </c>
      <c r="C36" s="42">
        <f t="shared" ref="C36:L36" si="1">2*1/3*$I$8*(SUMPRODUCT(C22:C28,$O$22:$O$28))</f>
        <v>16</v>
      </c>
      <c r="D36" s="42">
        <f t="shared" si="1"/>
        <v>39.93333333333333</v>
      </c>
      <c r="E36" s="42">
        <f t="shared" si="1"/>
        <v>65.8</v>
      </c>
      <c r="F36" s="42">
        <f t="shared" si="1"/>
        <v>76.666666666666657</v>
      </c>
      <c r="G36" s="99">
        <f t="shared" si="1"/>
        <v>80.933333333333323</v>
      </c>
      <c r="H36" s="42">
        <f t="shared" si="1"/>
        <v>76.866666666666674</v>
      </c>
      <c r="I36" s="42">
        <f t="shared" si="1"/>
        <v>67.466666666666669</v>
      </c>
      <c r="J36" s="42">
        <f t="shared" si="1"/>
        <v>55.86666666666666</v>
      </c>
      <c r="K36" s="42">
        <f t="shared" si="1"/>
        <v>39.533333333333331</v>
      </c>
      <c r="L36" s="42">
        <f t="shared" si="1"/>
        <v>32</v>
      </c>
    </row>
    <row r="37" spans="1:14" x14ac:dyDescent="0.2">
      <c r="A37" s="7" t="s">
        <v>44</v>
      </c>
      <c r="B37" s="42">
        <f>2*1/3*$I$8*(SUMPRODUCT(B24:B28,$P$24:$P$28))</f>
        <v>0</v>
      </c>
      <c r="C37" s="42">
        <f t="shared" ref="C37:L37" si="2">2*1/3*$I$8*(SUMPRODUCT(C24:C28,$P$24:$P$28))</f>
        <v>6.333333333333333</v>
      </c>
      <c r="D37" s="42">
        <f t="shared" si="2"/>
        <v>18.066666666666666</v>
      </c>
      <c r="E37" s="42">
        <f t="shared" si="2"/>
        <v>33.266666666666666</v>
      </c>
      <c r="F37" s="42">
        <f t="shared" si="2"/>
        <v>38.799999999999997</v>
      </c>
      <c r="G37" s="42">
        <f t="shared" si="2"/>
        <v>40.666666666666657</v>
      </c>
      <c r="H37" s="42">
        <f t="shared" si="2"/>
        <v>36.599999999999994</v>
      </c>
      <c r="I37" s="42">
        <f t="shared" si="2"/>
        <v>28.733333333333334</v>
      </c>
      <c r="J37" s="42">
        <f t="shared" si="2"/>
        <v>18.93333333333333</v>
      </c>
      <c r="K37" s="42">
        <f t="shared" si="2"/>
        <v>4.8666666666666663</v>
      </c>
      <c r="L37" s="42">
        <f t="shared" si="2"/>
        <v>2.333333333333333</v>
      </c>
    </row>
    <row r="38" spans="1:14" x14ac:dyDescent="0.2">
      <c r="A38" s="8" t="s">
        <v>45</v>
      </c>
      <c r="B38" s="42">
        <f>2*1/3*$I$8*(SUMPRODUCT(B26:B28,$Q$26:$Q$28))</f>
        <v>0</v>
      </c>
      <c r="C38" s="42">
        <f t="shared" ref="C38:L38" si="3">2*1/3*$I$8*(SUMPRODUCT(C26:C28,$Q$26:$Q$28))</f>
        <v>1.0666666666666667</v>
      </c>
      <c r="D38" s="42">
        <f t="shared" si="3"/>
        <v>4.1999999999999993</v>
      </c>
      <c r="E38" s="42">
        <f t="shared" si="3"/>
        <v>8.8666666666666671</v>
      </c>
      <c r="F38" s="42">
        <f t="shared" si="3"/>
        <v>9.4</v>
      </c>
      <c r="G38" s="42">
        <f t="shared" si="3"/>
        <v>8.5333333333333332</v>
      </c>
      <c r="H38" s="42">
        <f t="shared" si="3"/>
        <v>3.6666666666666665</v>
      </c>
      <c r="I38" s="42">
        <f t="shared" si="3"/>
        <v>1.3333333333333333</v>
      </c>
      <c r="J38" s="42">
        <f t="shared" si="3"/>
        <v>0</v>
      </c>
      <c r="K38" s="42">
        <f t="shared" si="3"/>
        <v>0</v>
      </c>
      <c r="L38" s="42">
        <f t="shared" si="3"/>
        <v>0</v>
      </c>
    </row>
    <row r="41" spans="1:14" ht="14.25" x14ac:dyDescent="0.2">
      <c r="A41" s="13" t="s">
        <v>40</v>
      </c>
      <c r="B41" s="92" t="s">
        <v>15</v>
      </c>
      <c r="C41" s="92"/>
      <c r="D41" s="92"/>
      <c r="E41" s="92" t="s">
        <v>27</v>
      </c>
      <c r="F41" s="92"/>
      <c r="G41" s="92"/>
      <c r="H41" s="50" t="s">
        <v>52</v>
      </c>
    </row>
    <row r="42" spans="1:14" x14ac:dyDescent="0.2">
      <c r="A42" s="43" t="s">
        <v>46</v>
      </c>
      <c r="B42" s="93">
        <f>1/3*$I$7*(SUMPRODUCT(B34:L34,$B$29:$L$29))</f>
        <v>12694.871999999999</v>
      </c>
      <c r="C42" s="94"/>
      <c r="D42" s="94"/>
      <c r="E42" s="95">
        <f>B42*1.99*32.17/2240</f>
        <v>362.81434114178569</v>
      </c>
      <c r="F42" s="96"/>
      <c r="G42" s="97"/>
    </row>
    <row r="43" spans="1:14" x14ac:dyDescent="0.2">
      <c r="A43" s="43" t="s">
        <v>36</v>
      </c>
      <c r="B43" s="93">
        <f>1/3*$I$7*(SUMPRODUCT(B35:L35,$B$29:$L$29))</f>
        <v>8975.3639999999996</v>
      </c>
      <c r="C43" s="94"/>
      <c r="D43" s="94"/>
      <c r="E43" s="95">
        <f t="shared" ref="E43:E46" si="4">B43*1.99*32.17/2240</f>
        <v>256.51229694696428</v>
      </c>
      <c r="F43" s="96"/>
      <c r="G43" s="97"/>
    </row>
    <row r="44" spans="1:14" x14ac:dyDescent="0.2">
      <c r="A44" s="43" t="s">
        <v>37</v>
      </c>
      <c r="B44" s="108">
        <f>1/3*$I$7*(SUMPRODUCT(B36:L36,$B$29:$L$29))</f>
        <v>5456.77</v>
      </c>
      <c r="C44" s="109"/>
      <c r="D44" s="109"/>
      <c r="E44" s="95">
        <f t="shared" si="4"/>
        <v>155.9522941477679</v>
      </c>
      <c r="F44" s="96"/>
      <c r="G44" s="97"/>
    </row>
    <row r="45" spans="1:14" x14ac:dyDescent="0.2">
      <c r="A45" s="43" t="s">
        <v>38</v>
      </c>
      <c r="B45" s="93">
        <f t="shared" ref="B45:B46" si="5">1/3*$I$7*(SUMPRODUCT(B37:L37,$B$29:$L$29))</f>
        <v>2314.0139999999997</v>
      </c>
      <c r="C45" s="94"/>
      <c r="D45" s="94"/>
      <c r="E45" s="95">
        <f t="shared" si="4"/>
        <v>66.133590382232128</v>
      </c>
      <c r="F45" s="96"/>
      <c r="G45" s="97"/>
    </row>
    <row r="46" spans="1:14" x14ac:dyDescent="0.2">
      <c r="A46" s="44" t="s">
        <v>39</v>
      </c>
      <c r="B46" s="93">
        <f>1/3*'Volumen Sumergido'!$I$7*(SUMPRODUCT(B38:L38,$B$29:$L$29))</f>
        <v>385.55599999999993</v>
      </c>
      <c r="C46" s="94"/>
      <c r="D46" s="94"/>
      <c r="E46" s="95">
        <f t="shared" si="4"/>
        <v>11.019035569107141</v>
      </c>
      <c r="F46" s="96"/>
      <c r="G46" s="97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cliente</cp:lastModifiedBy>
  <cp:lastPrinted>2019-04-30T01:04:29Z</cp:lastPrinted>
  <dcterms:created xsi:type="dcterms:W3CDTF">2000-08-16T15:03:19Z</dcterms:created>
  <dcterms:modified xsi:type="dcterms:W3CDTF">2021-06-16T12:37:06Z</dcterms:modified>
</cp:coreProperties>
</file>