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cristobalmelkonian/Documents/Documents/ESCUELA NAVAL/"/>
    </mc:Choice>
  </mc:AlternateContent>
  <xr:revisionPtr revIDLastSave="0" documentId="8_{90B018A6-06DA-2B49-A215-A450A97408EA}" xr6:coauthVersionLast="47" xr6:coauthVersionMax="47" xr10:uidLastSave="{00000000-0000-0000-0000-000000000000}"/>
  <bookViews>
    <workbookView xWindow="0" yWindow="460" windowWidth="25600" windowHeight="12180" activeTab="1" xr2:uid="{00000000-000D-0000-FFFF-FFFF00000000}"/>
  </bookViews>
  <sheets>
    <sheet name="RESUMEN" sheetId="2" r:id="rId1"/>
    <sheet name="FLUJO DE CAJA" sheetId="5" r:id="rId2"/>
    <sheet name="01102025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4" i="4" l="1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13" i="4"/>
  <c r="I12" i="4"/>
  <c r="I6" i="4"/>
  <c r="I7" i="4"/>
  <c r="I8" i="4"/>
  <c r="I9" i="4"/>
  <c r="I10" i="4"/>
  <c r="I11" i="4"/>
  <c r="I5" i="4"/>
  <c r="F19" i="5" l="1"/>
  <c r="E17" i="5"/>
  <c r="E18" i="5"/>
  <c r="F11" i="5"/>
  <c r="F4" i="5"/>
  <c r="F16" i="5" l="1"/>
  <c r="I5" i="2"/>
  <c r="E10" i="5" s="1"/>
  <c r="I6" i="2"/>
  <c r="E9" i="5" s="1"/>
  <c r="I7" i="2" l="1"/>
  <c r="F7" i="5"/>
  <c r="F15" i="5" s="1"/>
  <c r="F22" i="5" s="1"/>
  <c r="J6" i="4" l="1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5" i="4"/>
  <c r="N6" i="4"/>
  <c r="N7" i="4"/>
  <c r="N8" i="4"/>
  <c r="N9" i="4"/>
  <c r="N10" i="4"/>
  <c r="N11" i="4"/>
  <c r="N12" i="4"/>
  <c r="N13" i="4"/>
  <c r="N14" i="4"/>
  <c r="N15" i="4"/>
  <c r="N16" i="4"/>
  <c r="N17" i="4"/>
  <c r="N18" i="4"/>
  <c r="N19" i="4"/>
  <c r="N20" i="4"/>
  <c r="N21" i="4"/>
  <c r="N22" i="4"/>
  <c r="N23" i="4"/>
  <c r="N24" i="4"/>
  <c r="N25" i="4"/>
  <c r="N26" i="4"/>
  <c r="N27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N5" i="4"/>
  <c r="L5" i="4"/>
  <c r="H5" i="4"/>
  <c r="M28" i="4"/>
  <c r="M30" i="4" s="1"/>
  <c r="M31" i="4" s="1"/>
  <c r="E28" i="4" l="1"/>
  <c r="E30" i="4" s="1"/>
  <c r="E31" i="4" s="1"/>
  <c r="F28" i="4"/>
  <c r="F30" i="4" s="1"/>
  <c r="F31" i="4" s="1"/>
  <c r="G28" i="4"/>
  <c r="G30" i="4" s="1"/>
  <c r="I28" i="4"/>
  <c r="K28" i="4"/>
  <c r="K30" i="4" s="1"/>
  <c r="K31" i="4" s="1"/>
  <c r="O28" i="4"/>
  <c r="O30" i="4" s="1"/>
  <c r="O31" i="4" s="1"/>
  <c r="D28" i="4"/>
  <c r="C7" i="2"/>
  <c r="D7" i="2"/>
  <c r="D9" i="2" s="1"/>
  <c r="D10" i="2" s="1"/>
  <c r="E7" i="2"/>
  <c r="E9" i="2" s="1"/>
  <c r="E11" i="2" s="1"/>
  <c r="F7" i="2"/>
  <c r="F9" i="2" s="1"/>
  <c r="F10" i="2" s="1"/>
  <c r="G7" i="2"/>
  <c r="G9" i="2" s="1"/>
  <c r="G10" i="2" s="1"/>
  <c r="H7" i="2"/>
  <c r="H9" i="2" s="1"/>
  <c r="H10" i="2" s="1"/>
  <c r="B7" i="2"/>
  <c r="C8" i="2" l="1"/>
  <c r="C9" i="2"/>
  <c r="C10" i="2" s="1"/>
  <c r="D8" i="2"/>
  <c r="H8" i="2"/>
  <c r="G8" i="2"/>
  <c r="F8" i="2"/>
  <c r="E8" i="2"/>
  <c r="E10" i="2"/>
  <c r="I29" i="4"/>
  <c r="M29" i="4"/>
  <c r="E29" i="4"/>
  <c r="O29" i="4"/>
  <c r="I30" i="4"/>
  <c r="I31" i="4" s="1"/>
  <c r="G31" i="4"/>
  <c r="G29" i="4"/>
  <c r="K29" i="4"/>
  <c r="F29" i="4"/>
</calcChain>
</file>

<file path=xl/sharedStrings.xml><?xml version="1.0" encoding="utf-8"?>
<sst xmlns="http://schemas.openxmlformats.org/spreadsheetml/2006/main" count="123" uniqueCount="57">
  <si>
    <t>Descripción</t>
  </si>
  <si>
    <t>Presupuesto</t>
  </si>
  <si>
    <t>PreAfectado</t>
  </si>
  <si>
    <t>Afectado</t>
  </si>
  <si>
    <t>Compromiso</t>
  </si>
  <si>
    <t>Saldo Disponible</t>
  </si>
  <si>
    <t>Devengo</t>
  </si>
  <si>
    <t>Pagado</t>
  </si>
  <si>
    <t>ESCUELA NAVAL OTROS RECURSOS</t>
  </si>
  <si>
    <t>TOTALES</t>
  </si>
  <si>
    <t>ESCUELA NAVAL ASIG. ALUMNOS</t>
  </si>
  <si>
    <t>U.E.</t>
  </si>
  <si>
    <t>Deuda Exigible</t>
  </si>
  <si>
    <t>EDUCACIÓN ESNAVAL</t>
  </si>
  <si>
    <t>ACTIVIDADES FÍSICAS</t>
  </si>
  <si>
    <t>ACTIVIDADES PROFESIONALES</t>
  </si>
  <si>
    <t>ACTIV. MILITARES</t>
  </si>
  <si>
    <t>ACTIVIDADES ACADÉMICAS</t>
  </si>
  <si>
    <t>ALIMENTACIÓN</t>
  </si>
  <si>
    <t>ADMINO GASTO</t>
  </si>
  <si>
    <t>PRESUPUESTO AÑO ANTERIOR</t>
  </si>
  <si>
    <t>CAPITAL ESNAVAL</t>
  </si>
  <si>
    <t>CONTROL GEST.ESNAVAL</t>
  </si>
  <si>
    <t>DEPTO. EJECUT. ESNAVAL</t>
  </si>
  <si>
    <t>DEPTO. AB. Y FIN. ESNAVAL</t>
  </si>
  <si>
    <t>DEPTO. SANIDAD ESNAVAL</t>
  </si>
  <si>
    <t>MANT. Y SERV. ESNAVAL</t>
  </si>
  <si>
    <t>BRIGADA.PLANTA ESNAVAL</t>
  </si>
  <si>
    <t>DEPTO. MARINA ESNAVAL</t>
  </si>
  <si>
    <t>PUBLIC. ADMISIÓN ESNAVAL</t>
  </si>
  <si>
    <t>COMPLEJO DEPTIVO ESNAVAL</t>
  </si>
  <si>
    <t>ADMINOGASTO</t>
  </si>
  <si>
    <t>TELECOM E INFORM. ESNAVAL</t>
  </si>
  <si>
    <t>SUBDIRECCIÓN ESNAVAL</t>
  </si>
  <si>
    <t>DIRECCIÓN ESNAVAL</t>
  </si>
  <si>
    <t>SERVICIOS DE BIENESTAR</t>
  </si>
  <si>
    <t>PORCENTUAL</t>
  </si>
  <si>
    <t>$</t>
  </si>
  <si>
    <t>%</t>
  </si>
  <si>
    <t>SALDO AL 30-09-2025</t>
  </si>
  <si>
    <t>CENFIN 10</t>
  </si>
  <si>
    <t>CENFIN 3</t>
  </si>
  <si>
    <t>COMPROMISOS</t>
  </si>
  <si>
    <t>SALDO RESERVA</t>
  </si>
  <si>
    <t>POR DEVENGAR 10</t>
  </si>
  <si>
    <t>POR DEVENGAR 3</t>
  </si>
  <si>
    <t>INGRESOS POR PERCIBIR</t>
  </si>
  <si>
    <t>PROMEDIO OCTUBRE</t>
  </si>
  <si>
    <t>PROMEDIO NOVIEMBRE</t>
  </si>
  <si>
    <t>PROMEDIO DICIEMBRE</t>
  </si>
  <si>
    <t>SALDO DISPONIBLE POR INVERTIR</t>
  </si>
  <si>
    <t>SALDOS DISPONIBLES</t>
  </si>
  <si>
    <t>ADMINOGASTO RESERVADO</t>
  </si>
  <si>
    <t>PRESUPUESTO DISPONIBLE</t>
  </si>
  <si>
    <t>PROYECCIÓN SALDO FINAL DE CAJA 2025</t>
  </si>
  <si>
    <t>( + )</t>
  </si>
  <si>
    <t>( -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</si>
</sst>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&quot;$&quot;* #,##0_ ;_ &quot;$&quot;* \-#,##0_ ;_ &quot;$&quot;* &quot;-&quot;_ ;_ @_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rgb="FF000000"/>
      <name val="Arial"/>
      <family val="2"/>
    </font>
    <font>
      <sz val="8"/>
      <color rgb="FFFFFFFF"/>
      <name val="Arial"/>
      <family val="2"/>
    </font>
    <font>
      <sz val="10"/>
      <color rgb="FFFFFFFF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5897BA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10" fontId="0" fillId="0" borderId="0" xfId="2" applyNumberFormat="1" applyFont="1"/>
    <xf numFmtId="164" fontId="2" fillId="4" borderId="0" xfId="1" applyFont="1" applyFill="1" applyAlignment="1">
      <alignment horizontal="right" vertical="center"/>
    </xf>
    <xf numFmtId="164" fontId="0" fillId="0" borderId="0" xfId="1" applyFont="1"/>
    <xf numFmtId="164" fontId="0" fillId="0" borderId="0" xfId="0" applyNumberFormat="1"/>
    <xf numFmtId="0" fontId="5" fillId="0" borderId="0" xfId="0" applyFont="1"/>
    <xf numFmtId="164" fontId="5" fillId="0" borderId="0" xfId="1" applyFont="1"/>
    <xf numFmtId="0" fontId="6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right" vertical="center"/>
    </xf>
    <xf numFmtId="164" fontId="6" fillId="4" borderId="1" xfId="1" applyFont="1" applyFill="1" applyBorder="1" applyAlignment="1">
      <alignment horizontal="left" vertical="center"/>
    </xf>
    <xf numFmtId="10" fontId="6" fillId="4" borderId="1" xfId="2" applyNumberFormat="1" applyFont="1" applyFill="1" applyBorder="1" applyAlignment="1">
      <alignment horizontal="left" vertical="center"/>
    </xf>
    <xf numFmtId="164" fontId="6" fillId="5" borderId="1" xfId="1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left" vertical="center"/>
    </xf>
    <xf numFmtId="0" fontId="6" fillId="5" borderId="1" xfId="0" applyFont="1" applyFill="1" applyBorder="1" applyAlignment="1">
      <alignment horizontal="right" vertical="center"/>
    </xf>
    <xf numFmtId="10" fontId="6" fillId="4" borderId="1" xfId="2" applyNumberFormat="1" applyFont="1" applyFill="1" applyBorder="1" applyAlignment="1">
      <alignment horizontal="center" vertical="center"/>
    </xf>
    <xf numFmtId="10" fontId="6" fillId="5" borderId="1" xfId="2" applyNumberFormat="1" applyFont="1" applyFill="1" applyBorder="1" applyAlignment="1">
      <alignment horizontal="center" vertical="center"/>
    </xf>
    <xf numFmtId="164" fontId="5" fillId="0" borderId="1" xfId="1" applyFont="1" applyBorder="1" applyAlignment="1">
      <alignment horizontal="left"/>
    </xf>
    <xf numFmtId="164" fontId="5" fillId="5" borderId="1" xfId="1" applyFont="1" applyFill="1" applyBorder="1" applyAlignment="1">
      <alignment horizontal="left"/>
    </xf>
    <xf numFmtId="0" fontId="5" fillId="0" borderId="1" xfId="0" applyFont="1" applyBorder="1"/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/>
    <xf numFmtId="164" fontId="5" fillId="0" borderId="2" xfId="1" applyFont="1" applyBorder="1"/>
    <xf numFmtId="0" fontId="5" fillId="0" borderId="3" xfId="0" applyFont="1" applyBorder="1"/>
    <xf numFmtId="164" fontId="5" fillId="0" borderId="3" xfId="1" applyFont="1" applyBorder="1"/>
    <xf numFmtId="164" fontId="5" fillId="0" borderId="0" xfId="1" applyFont="1" applyBorder="1"/>
    <xf numFmtId="0" fontId="6" fillId="4" borderId="1" xfId="0" applyFont="1" applyFill="1" applyBorder="1" applyAlignment="1">
      <alignment horizontal="right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/>
    <xf numFmtId="164" fontId="7" fillId="0" borderId="0" xfId="1" applyFont="1"/>
    <xf numFmtId="0" fontId="5" fillId="5" borderId="0" xfId="0" applyFont="1" applyFill="1"/>
    <xf numFmtId="164" fontId="5" fillId="5" borderId="0" xfId="1" applyFont="1" applyFill="1"/>
    <xf numFmtId="0" fontId="5" fillId="0" borderId="0" xfId="0" applyFont="1" applyAlignment="1">
      <alignment horizontal="right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11"/>
  <sheetViews>
    <sheetView workbookViewId="0">
      <selection activeCell="B2" sqref="B2"/>
    </sheetView>
  </sheetViews>
  <sheetFormatPr baseColWidth="10" defaultRowHeight="15" x14ac:dyDescent="0.2"/>
  <cols>
    <col min="1" max="1" width="27.83203125" bestFit="1" customWidth="1"/>
    <col min="2" max="2" width="18.33203125" bestFit="1" customWidth="1"/>
    <col min="3" max="8" width="14.5" bestFit="1" customWidth="1"/>
    <col min="9" max="9" width="13" bestFit="1" customWidth="1"/>
  </cols>
  <sheetData>
    <row r="3" spans="1:9" x14ac:dyDescent="0.2">
      <c r="A3" s="1"/>
      <c r="B3" s="1"/>
      <c r="C3" s="1"/>
      <c r="D3" s="1"/>
      <c r="E3" s="1"/>
      <c r="F3" s="1"/>
      <c r="G3" s="1"/>
      <c r="H3" s="1"/>
    </row>
    <row r="4" spans="1:9" x14ac:dyDescent="0.2">
      <c r="A4" s="2" t="s">
        <v>0</v>
      </c>
      <c r="B4" s="3" t="s">
        <v>1</v>
      </c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</row>
    <row r="5" spans="1:9" x14ac:dyDescent="0.2">
      <c r="A5" s="4" t="s">
        <v>8</v>
      </c>
      <c r="B5" s="6">
        <v>3215961503</v>
      </c>
      <c r="C5" s="6">
        <v>2433239910</v>
      </c>
      <c r="D5" s="6">
        <v>2433239910</v>
      </c>
      <c r="E5" s="6">
        <v>2433239910</v>
      </c>
      <c r="F5" s="6">
        <v>782721593</v>
      </c>
      <c r="G5" s="6">
        <v>2031176598</v>
      </c>
      <c r="H5" s="6">
        <v>1941608692</v>
      </c>
      <c r="I5" s="8">
        <f>E5-G5</f>
        <v>402063312</v>
      </c>
    </row>
    <row r="6" spans="1:9" x14ac:dyDescent="0.2">
      <c r="A6" s="4" t="s">
        <v>10</v>
      </c>
      <c r="B6" s="6">
        <v>1259814352</v>
      </c>
      <c r="C6" s="6">
        <v>833398721</v>
      </c>
      <c r="D6" s="6">
        <v>833398721</v>
      </c>
      <c r="E6" s="6">
        <v>833398721</v>
      </c>
      <c r="F6" s="6">
        <v>426415631</v>
      </c>
      <c r="G6" s="6">
        <v>729532331</v>
      </c>
      <c r="H6" s="6">
        <v>695952970</v>
      </c>
      <c r="I6" s="8">
        <f>E6-G6</f>
        <v>103866390</v>
      </c>
    </row>
    <row r="7" spans="1:9" x14ac:dyDescent="0.2">
      <c r="A7" s="4" t="s">
        <v>9</v>
      </c>
      <c r="B7" s="6">
        <f>SUM(B5:B6)</f>
        <v>4475775855</v>
      </c>
      <c r="C7" s="6">
        <f t="shared" ref="C7:H7" si="0">SUM(C5:C6)</f>
        <v>3266638631</v>
      </c>
      <c r="D7" s="6">
        <f t="shared" si="0"/>
        <v>3266638631</v>
      </c>
      <c r="E7" s="6">
        <f t="shared" si="0"/>
        <v>3266638631</v>
      </c>
      <c r="F7" s="6">
        <f t="shared" si="0"/>
        <v>1209137224</v>
      </c>
      <c r="G7" s="6">
        <f t="shared" si="0"/>
        <v>2760708929</v>
      </c>
      <c r="H7" s="6">
        <f t="shared" si="0"/>
        <v>2637561662</v>
      </c>
      <c r="I7" s="8">
        <f>SUM(I5:I6)</f>
        <v>505929702</v>
      </c>
    </row>
    <row r="8" spans="1:9" x14ac:dyDescent="0.2">
      <c r="C8" s="5">
        <f>C7/$B$7</f>
        <v>0.72984857527008573</v>
      </c>
      <c r="D8" s="5">
        <f t="shared" ref="D8:H8" si="1">D7/$B$7</f>
        <v>0.72984857527008573</v>
      </c>
      <c r="E8" s="5">
        <f t="shared" si="1"/>
        <v>0.72984857527008573</v>
      </c>
      <c r="F8" s="5">
        <f t="shared" si="1"/>
        <v>0.27015142472991421</v>
      </c>
      <c r="G8" s="5">
        <f t="shared" si="1"/>
        <v>0.61681125651454227</v>
      </c>
      <c r="H8" s="5">
        <f t="shared" si="1"/>
        <v>0.58929708444928375</v>
      </c>
    </row>
    <row r="9" spans="1:9" x14ac:dyDescent="0.2">
      <c r="B9" s="7">
        <v>3300000000</v>
      </c>
      <c r="C9" s="7">
        <f>C7</f>
        <v>3266638631</v>
      </c>
      <c r="D9" s="7">
        <f t="shared" ref="D9:H9" si="2">D7</f>
        <v>3266638631</v>
      </c>
      <c r="E9" s="7">
        <f t="shared" si="2"/>
        <v>3266638631</v>
      </c>
      <c r="F9" s="7">
        <f t="shared" si="2"/>
        <v>1209137224</v>
      </c>
      <c r="G9" s="7">
        <f t="shared" si="2"/>
        <v>2760708929</v>
      </c>
      <c r="H9" s="7">
        <f t="shared" si="2"/>
        <v>2637561662</v>
      </c>
    </row>
    <row r="10" spans="1:9" x14ac:dyDescent="0.2">
      <c r="C10" s="5">
        <f>C9/$B$9</f>
        <v>0.98989049424242426</v>
      </c>
      <c r="D10" s="5">
        <f t="shared" ref="D10:H10" si="3">D9/$B$9</f>
        <v>0.98989049424242426</v>
      </c>
      <c r="E10" s="5">
        <f t="shared" si="3"/>
        <v>0.98989049424242426</v>
      </c>
      <c r="F10" s="5">
        <f t="shared" si="3"/>
        <v>0.36640521939393939</v>
      </c>
      <c r="G10" s="5">
        <f t="shared" si="3"/>
        <v>0.8365784633333333</v>
      </c>
      <c r="H10" s="5">
        <f t="shared" si="3"/>
        <v>0.79926110969696973</v>
      </c>
    </row>
    <row r="11" spans="1:9" x14ac:dyDescent="0.2">
      <c r="E11" s="8">
        <f>B9-E9</f>
        <v>33361369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2"/>
  <sheetViews>
    <sheetView tabSelected="1" zoomScale="130" zoomScaleNormal="130" workbookViewId="0">
      <selection activeCell="D18" sqref="D18"/>
    </sheetView>
  </sheetViews>
  <sheetFormatPr baseColWidth="10" defaultRowHeight="13" x14ac:dyDescent="0.15"/>
  <cols>
    <col min="1" max="1" width="10.83203125" style="9"/>
    <col min="2" max="2" width="10.83203125" style="37"/>
    <col min="3" max="3" width="10.83203125" style="9"/>
    <col min="4" max="4" width="23" style="9" bestFit="1" customWidth="1"/>
    <col min="5" max="5" width="13.33203125" style="9" bestFit="1" customWidth="1"/>
    <col min="6" max="6" width="14.83203125" style="9" bestFit="1" customWidth="1"/>
    <col min="7" max="16384" width="10.83203125" style="9"/>
  </cols>
  <sheetData>
    <row r="2" spans="2:6" x14ac:dyDescent="0.15">
      <c r="C2" s="32" t="s">
        <v>54</v>
      </c>
      <c r="D2" s="32"/>
      <c r="E2" s="32"/>
      <c r="F2" s="32"/>
    </row>
    <row r="4" spans="2:6" x14ac:dyDescent="0.15">
      <c r="B4" s="37" t="s">
        <v>55</v>
      </c>
      <c r="C4" s="24" t="s">
        <v>39</v>
      </c>
      <c r="D4" s="24"/>
      <c r="E4" s="25"/>
      <c r="F4" s="25">
        <f>SUM(E5:E6)</f>
        <v>893040818</v>
      </c>
    </row>
    <row r="5" spans="2:6" x14ac:dyDescent="0.15">
      <c r="C5" s="37" t="s">
        <v>55</v>
      </c>
      <c r="D5" s="9" t="s">
        <v>40</v>
      </c>
      <c r="E5" s="10">
        <v>57287413</v>
      </c>
      <c r="F5" s="10"/>
    </row>
    <row r="6" spans="2:6" x14ac:dyDescent="0.15">
      <c r="C6" s="37" t="s">
        <v>55</v>
      </c>
      <c r="D6" s="9" t="s">
        <v>41</v>
      </c>
      <c r="E6" s="10">
        <v>835753405</v>
      </c>
      <c r="F6" s="10"/>
    </row>
    <row r="7" spans="2:6" x14ac:dyDescent="0.15">
      <c r="B7" s="37" t="s">
        <v>56</v>
      </c>
      <c r="C7" s="9" t="s">
        <v>42</v>
      </c>
      <c r="E7" s="10"/>
      <c r="F7" s="10">
        <f>SUM(E8:E10)</f>
        <v>1105929702</v>
      </c>
    </row>
    <row r="8" spans="2:6" x14ac:dyDescent="0.15">
      <c r="C8" s="37" t="s">
        <v>56</v>
      </c>
      <c r="D8" s="33" t="s">
        <v>43</v>
      </c>
      <c r="E8" s="34">
        <v>600000000</v>
      </c>
      <c r="F8" s="10"/>
    </row>
    <row r="9" spans="2:6" x14ac:dyDescent="0.15">
      <c r="C9" s="37" t="s">
        <v>56</v>
      </c>
      <c r="D9" s="35" t="s">
        <v>44</v>
      </c>
      <c r="E9" s="36">
        <f>RESUMEN!$I$6</f>
        <v>103866390</v>
      </c>
      <c r="F9" s="10"/>
    </row>
    <row r="10" spans="2:6" x14ac:dyDescent="0.15">
      <c r="C10" s="37" t="s">
        <v>56</v>
      </c>
      <c r="D10" s="35" t="s">
        <v>45</v>
      </c>
      <c r="E10" s="36">
        <f>RESUMEN!$I$5</f>
        <v>402063312</v>
      </c>
      <c r="F10" s="10"/>
    </row>
    <row r="11" spans="2:6" x14ac:dyDescent="0.15">
      <c r="B11" s="37" t="s">
        <v>55</v>
      </c>
      <c r="C11" s="9" t="s">
        <v>46</v>
      </c>
      <c r="E11" s="10"/>
      <c r="F11" s="10">
        <f>SUM(E12:E14)</f>
        <v>759666656.57142854</v>
      </c>
    </row>
    <row r="12" spans="2:6" x14ac:dyDescent="0.15">
      <c r="C12" s="37" t="s">
        <v>55</v>
      </c>
      <c r="D12" s="9" t="s">
        <v>47</v>
      </c>
      <c r="E12" s="10">
        <v>253222218.85714287</v>
      </c>
      <c r="F12" s="10"/>
    </row>
    <row r="13" spans="2:6" x14ac:dyDescent="0.15">
      <c r="C13" s="37" t="s">
        <v>55</v>
      </c>
      <c r="D13" s="9" t="s">
        <v>48</v>
      </c>
      <c r="E13" s="10">
        <v>253222218.85714287</v>
      </c>
      <c r="F13" s="10"/>
    </row>
    <row r="14" spans="2:6" x14ac:dyDescent="0.15">
      <c r="C14" s="37" t="s">
        <v>55</v>
      </c>
      <c r="D14" s="9" t="s">
        <v>49</v>
      </c>
      <c r="E14" s="10">
        <v>253222218.85714287</v>
      </c>
      <c r="F14" s="28"/>
    </row>
    <row r="15" spans="2:6" x14ac:dyDescent="0.15">
      <c r="B15" s="37" t="s">
        <v>55</v>
      </c>
      <c r="C15" s="26" t="s">
        <v>50</v>
      </c>
      <c r="D15" s="26"/>
      <c r="E15" s="27"/>
      <c r="F15" s="27">
        <f>F4-F7+F11</f>
        <v>546777772.57142854</v>
      </c>
    </row>
    <row r="16" spans="2:6" x14ac:dyDescent="0.15">
      <c r="B16" s="37" t="s">
        <v>56</v>
      </c>
      <c r="C16" s="9" t="s">
        <v>51</v>
      </c>
      <c r="E16" s="10"/>
      <c r="F16" s="10">
        <f>SUM(E17:E18)</f>
        <v>1209137224</v>
      </c>
    </row>
    <row r="17" spans="2:6" x14ac:dyDescent="0.15">
      <c r="C17" s="37" t="s">
        <v>56</v>
      </c>
      <c r="D17" s="9" t="s">
        <v>40</v>
      </c>
      <c r="E17" s="10">
        <f>RESUMEN!$F$6</f>
        <v>426415631</v>
      </c>
      <c r="F17" s="10"/>
    </row>
    <row r="18" spans="2:6" x14ac:dyDescent="0.15">
      <c r="C18" s="37" t="s">
        <v>56</v>
      </c>
      <c r="D18" s="9" t="s">
        <v>41</v>
      </c>
      <c r="E18" s="10">
        <f>RESUMEN!$F$5</f>
        <v>782721593</v>
      </c>
    </row>
    <row r="19" spans="2:6" x14ac:dyDescent="0.15">
      <c r="B19" s="37" t="s">
        <v>55</v>
      </c>
      <c r="C19" s="9" t="s">
        <v>52</v>
      </c>
      <c r="E19" s="10"/>
      <c r="F19" s="10">
        <f>SUM(E20:E21)</f>
        <v>546980786</v>
      </c>
    </row>
    <row r="20" spans="2:6" x14ac:dyDescent="0.15">
      <c r="C20" s="37" t="s">
        <v>55</v>
      </c>
      <c r="D20" s="9" t="s">
        <v>40</v>
      </c>
      <c r="E20" s="10">
        <v>317190260</v>
      </c>
      <c r="F20" s="10"/>
    </row>
    <row r="21" spans="2:6" x14ac:dyDescent="0.15">
      <c r="C21" s="37" t="s">
        <v>55</v>
      </c>
      <c r="D21" s="9" t="s">
        <v>41</v>
      </c>
      <c r="E21" s="10">
        <v>229790526</v>
      </c>
      <c r="F21" s="10"/>
    </row>
    <row r="22" spans="2:6" x14ac:dyDescent="0.15">
      <c r="C22" s="26" t="s">
        <v>53</v>
      </c>
      <c r="D22" s="26"/>
      <c r="E22" s="27"/>
      <c r="F22" s="27">
        <f>F15-F16+F19</f>
        <v>-115378665.42857146</v>
      </c>
    </row>
  </sheetData>
  <mergeCells count="1">
    <mergeCell ref="C2:F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"/>
  <dimension ref="A3:O31"/>
  <sheetViews>
    <sheetView topLeftCell="B1" workbookViewId="0">
      <selection activeCell="H6" sqref="H6"/>
    </sheetView>
  </sheetViews>
  <sheetFormatPr baseColWidth="10" defaultColWidth="11.5" defaultRowHeight="13" x14ac:dyDescent="0.15"/>
  <cols>
    <col min="1" max="1" width="35" style="9" hidden="1" customWidth="1"/>
    <col min="2" max="2" width="5" style="9" bestFit="1" customWidth="1"/>
    <col min="3" max="3" width="29.83203125" style="9" bestFit="1" customWidth="1"/>
    <col min="4" max="4" width="14.83203125" style="9" bestFit="1" customWidth="1"/>
    <col min="5" max="6" width="14.83203125" style="9" hidden="1" customWidth="1"/>
    <col min="7" max="7" width="14.83203125" style="9" bestFit="1" customWidth="1"/>
    <col min="8" max="8" width="8.33203125" style="9" bestFit="1" customWidth="1"/>
    <col min="9" max="9" width="14.83203125" style="9" bestFit="1" customWidth="1"/>
    <col min="10" max="10" width="7.33203125" style="9" bestFit="1" customWidth="1"/>
    <col min="11" max="11" width="14.83203125" style="9" bestFit="1" customWidth="1"/>
    <col min="12" max="12" width="7.33203125" style="9" bestFit="1" customWidth="1"/>
    <col min="13" max="13" width="14.83203125" style="9" bestFit="1" customWidth="1"/>
    <col min="14" max="14" width="7.33203125" style="9" bestFit="1" customWidth="1"/>
    <col min="15" max="15" width="13.5" style="9" bestFit="1" customWidth="1"/>
    <col min="16" max="16384" width="11.5" style="9"/>
  </cols>
  <sheetData>
    <row r="3" spans="1:15" x14ac:dyDescent="0.15">
      <c r="A3" s="31" t="s">
        <v>0</v>
      </c>
      <c r="B3" s="30" t="s">
        <v>11</v>
      </c>
      <c r="C3" s="30" t="s">
        <v>0</v>
      </c>
      <c r="D3" s="30" t="s">
        <v>1</v>
      </c>
      <c r="E3" s="30" t="s">
        <v>2</v>
      </c>
      <c r="F3" s="30" t="s">
        <v>3</v>
      </c>
      <c r="G3" s="30" t="s">
        <v>4</v>
      </c>
      <c r="H3" s="30"/>
      <c r="I3" s="30" t="s">
        <v>5</v>
      </c>
      <c r="J3" s="30"/>
      <c r="K3" s="30" t="s">
        <v>6</v>
      </c>
      <c r="L3" s="30"/>
      <c r="M3" s="30" t="s">
        <v>7</v>
      </c>
      <c r="N3" s="30"/>
      <c r="O3" s="30" t="s">
        <v>12</v>
      </c>
    </row>
    <row r="4" spans="1:15" x14ac:dyDescent="0.15">
      <c r="A4" s="31"/>
      <c r="B4" s="30" t="s">
        <v>11</v>
      </c>
      <c r="C4" s="30" t="s">
        <v>0</v>
      </c>
      <c r="D4" s="30" t="s">
        <v>1</v>
      </c>
      <c r="E4" s="30" t="s">
        <v>2</v>
      </c>
      <c r="F4" s="30" t="s">
        <v>3</v>
      </c>
      <c r="G4" s="23" t="s">
        <v>37</v>
      </c>
      <c r="H4" s="23" t="s">
        <v>38</v>
      </c>
      <c r="I4" s="23" t="s">
        <v>37</v>
      </c>
      <c r="J4" s="23" t="s">
        <v>38</v>
      </c>
      <c r="K4" s="23" t="s">
        <v>37</v>
      </c>
      <c r="L4" s="23" t="s">
        <v>38</v>
      </c>
      <c r="M4" s="23" t="s">
        <v>37</v>
      </c>
      <c r="N4" s="23" t="s">
        <v>38</v>
      </c>
      <c r="O4" s="30"/>
    </row>
    <row r="5" spans="1:15" x14ac:dyDescent="0.15">
      <c r="A5" s="11" t="s">
        <v>10</v>
      </c>
      <c r="B5" s="12">
        <v>1332</v>
      </c>
      <c r="C5" s="11" t="s">
        <v>13</v>
      </c>
      <c r="D5" s="13">
        <v>190235304</v>
      </c>
      <c r="E5" s="13">
        <v>163818260</v>
      </c>
      <c r="F5" s="13">
        <v>163818260</v>
      </c>
      <c r="G5" s="13">
        <v>166121110</v>
      </c>
      <c r="H5" s="14">
        <f>G5/D5</f>
        <v>0.87324017417923649</v>
      </c>
      <c r="I5" s="15">
        <f>D5-G5</f>
        <v>24114194</v>
      </c>
      <c r="J5" s="14">
        <f>I5/D5</f>
        <v>0.12675982582076353</v>
      </c>
      <c r="K5" s="13">
        <v>111297420</v>
      </c>
      <c r="L5" s="14">
        <f>K5/D5</f>
        <v>0.58505134252052393</v>
      </c>
      <c r="M5" s="13">
        <v>111297420</v>
      </c>
      <c r="N5" s="14">
        <f>M5/D5</f>
        <v>0.58505134252052393</v>
      </c>
      <c r="O5" s="13">
        <v>0</v>
      </c>
    </row>
    <row r="6" spans="1:15" x14ac:dyDescent="0.15">
      <c r="A6" s="11" t="s">
        <v>10</v>
      </c>
      <c r="B6" s="12">
        <v>1346</v>
      </c>
      <c r="C6" s="11" t="s">
        <v>14</v>
      </c>
      <c r="D6" s="13">
        <v>75638521</v>
      </c>
      <c r="E6" s="13">
        <v>48472805</v>
      </c>
      <c r="F6" s="13">
        <v>48472805</v>
      </c>
      <c r="G6" s="13">
        <v>49114205</v>
      </c>
      <c r="H6" s="14">
        <f t="shared" ref="H6:H27" si="0">G6/D6</f>
        <v>0.64932793966185565</v>
      </c>
      <c r="I6" s="15">
        <f t="shared" ref="I6:I27" si="1">D6-G6</f>
        <v>26524316</v>
      </c>
      <c r="J6" s="14">
        <f t="shared" ref="J6:J27" si="2">I6/D6</f>
        <v>0.35067206033814435</v>
      </c>
      <c r="K6" s="13">
        <v>41174617</v>
      </c>
      <c r="L6" s="14">
        <f t="shared" ref="L6:L27" si="3">K6/D6</f>
        <v>0.54436041921020639</v>
      </c>
      <c r="M6" s="13">
        <v>41174617</v>
      </c>
      <c r="N6" s="14">
        <f t="shared" ref="N6:N27" si="4">M6/D6</f>
        <v>0.54436041921020639</v>
      </c>
      <c r="O6" s="13">
        <v>0</v>
      </c>
    </row>
    <row r="7" spans="1:15" x14ac:dyDescent="0.15">
      <c r="A7" s="11" t="s">
        <v>10</v>
      </c>
      <c r="B7" s="12">
        <v>1347</v>
      </c>
      <c r="C7" s="11" t="s">
        <v>15</v>
      </c>
      <c r="D7" s="13">
        <v>82598862</v>
      </c>
      <c r="E7" s="13">
        <v>67452817</v>
      </c>
      <c r="F7" s="13">
        <v>67452817</v>
      </c>
      <c r="G7" s="13">
        <v>67452817</v>
      </c>
      <c r="H7" s="14">
        <f t="shared" si="0"/>
        <v>0.81663131145801982</v>
      </c>
      <c r="I7" s="15">
        <f t="shared" si="1"/>
        <v>15146045</v>
      </c>
      <c r="J7" s="14">
        <f t="shared" si="2"/>
        <v>0.18336868854198016</v>
      </c>
      <c r="K7" s="13">
        <v>66052817</v>
      </c>
      <c r="L7" s="14">
        <f t="shared" si="3"/>
        <v>0.79968192539989236</v>
      </c>
      <c r="M7" s="13">
        <v>66052817</v>
      </c>
      <c r="N7" s="14">
        <f t="shared" si="4"/>
        <v>0.79968192539989236</v>
      </c>
      <c r="O7" s="13">
        <v>0</v>
      </c>
    </row>
    <row r="8" spans="1:15" x14ac:dyDescent="0.15">
      <c r="A8" s="11" t="s">
        <v>10</v>
      </c>
      <c r="B8" s="12">
        <v>1348</v>
      </c>
      <c r="C8" s="11" t="s">
        <v>16</v>
      </c>
      <c r="D8" s="13">
        <v>3166000</v>
      </c>
      <c r="E8" s="13">
        <v>3061333</v>
      </c>
      <c r="F8" s="13">
        <v>3061333</v>
      </c>
      <c r="G8" s="13">
        <v>3061333</v>
      </c>
      <c r="H8" s="14">
        <f t="shared" si="0"/>
        <v>0.96694030322173086</v>
      </c>
      <c r="I8" s="15">
        <f t="shared" si="1"/>
        <v>104667</v>
      </c>
      <c r="J8" s="14">
        <f t="shared" si="2"/>
        <v>3.3059696778269108E-2</v>
      </c>
      <c r="K8" s="13">
        <v>3061333</v>
      </c>
      <c r="L8" s="14">
        <f t="shared" si="3"/>
        <v>0.96694030322173086</v>
      </c>
      <c r="M8" s="13">
        <v>3061333</v>
      </c>
      <c r="N8" s="14">
        <f t="shared" si="4"/>
        <v>0.96694030322173086</v>
      </c>
      <c r="O8" s="13">
        <v>0</v>
      </c>
    </row>
    <row r="9" spans="1:15" x14ac:dyDescent="0.15">
      <c r="A9" s="11" t="s">
        <v>10</v>
      </c>
      <c r="B9" s="12">
        <v>1350</v>
      </c>
      <c r="C9" s="11" t="s">
        <v>17</v>
      </c>
      <c r="D9" s="13">
        <v>39614825</v>
      </c>
      <c r="E9" s="13">
        <v>21362429</v>
      </c>
      <c r="F9" s="13">
        <v>21362429</v>
      </c>
      <c r="G9" s="13">
        <v>22486920</v>
      </c>
      <c r="H9" s="14">
        <f t="shared" si="0"/>
        <v>0.56763900888114482</v>
      </c>
      <c r="I9" s="15">
        <f t="shared" si="1"/>
        <v>17127905</v>
      </c>
      <c r="J9" s="14">
        <f t="shared" si="2"/>
        <v>0.43236099111885512</v>
      </c>
      <c r="K9" s="13">
        <v>18504413</v>
      </c>
      <c r="L9" s="14">
        <f t="shared" si="3"/>
        <v>0.46710828585005737</v>
      </c>
      <c r="M9" s="13">
        <v>18504413</v>
      </c>
      <c r="N9" s="14">
        <f t="shared" si="4"/>
        <v>0.46710828585005737</v>
      </c>
      <c r="O9" s="13">
        <v>0</v>
      </c>
    </row>
    <row r="10" spans="1:15" x14ac:dyDescent="0.15">
      <c r="A10" s="11" t="s">
        <v>10</v>
      </c>
      <c r="B10" s="12">
        <v>1351</v>
      </c>
      <c r="C10" s="11" t="s">
        <v>18</v>
      </c>
      <c r="D10" s="13">
        <v>550097292</v>
      </c>
      <c r="E10" s="13">
        <v>511827936</v>
      </c>
      <c r="F10" s="13">
        <v>511827936</v>
      </c>
      <c r="G10" s="13">
        <v>523889048</v>
      </c>
      <c r="H10" s="14">
        <f t="shared" si="0"/>
        <v>0.95235707504628109</v>
      </c>
      <c r="I10" s="15">
        <f t="shared" si="1"/>
        <v>26208244</v>
      </c>
      <c r="J10" s="14">
        <f t="shared" si="2"/>
        <v>4.7642924953718913E-2</v>
      </c>
      <c r="K10" s="13">
        <v>488168443</v>
      </c>
      <c r="L10" s="14">
        <f t="shared" si="3"/>
        <v>0.8874220071601443</v>
      </c>
      <c r="M10" s="13">
        <v>454589082</v>
      </c>
      <c r="N10" s="14">
        <f t="shared" si="4"/>
        <v>0.82637942162420241</v>
      </c>
      <c r="O10" s="13">
        <v>33579361</v>
      </c>
    </row>
    <row r="11" spans="1:15" x14ac:dyDescent="0.15">
      <c r="A11" s="16" t="s">
        <v>10</v>
      </c>
      <c r="B11" s="17">
        <v>1353</v>
      </c>
      <c r="C11" s="16" t="s">
        <v>19</v>
      </c>
      <c r="D11" s="15">
        <v>318463548</v>
      </c>
      <c r="E11" s="15">
        <v>1273288</v>
      </c>
      <c r="F11" s="15">
        <v>1273288</v>
      </c>
      <c r="G11" s="15">
        <v>1273288</v>
      </c>
      <c r="H11" s="14">
        <f t="shared" si="0"/>
        <v>3.9982221136341794E-3</v>
      </c>
      <c r="I11" s="15">
        <f t="shared" si="1"/>
        <v>317190260</v>
      </c>
      <c r="J11" s="14">
        <f t="shared" si="2"/>
        <v>0.99600177788636579</v>
      </c>
      <c r="K11" s="15">
        <v>1273288</v>
      </c>
      <c r="L11" s="14">
        <f t="shared" si="3"/>
        <v>3.9982221136341794E-3</v>
      </c>
      <c r="M11" s="15">
        <v>1273288</v>
      </c>
      <c r="N11" s="14">
        <f t="shared" si="4"/>
        <v>3.9982221136341794E-3</v>
      </c>
      <c r="O11" s="15">
        <v>0</v>
      </c>
    </row>
    <row r="12" spans="1:15" x14ac:dyDescent="0.15">
      <c r="A12" s="11" t="s">
        <v>8</v>
      </c>
      <c r="B12" s="12">
        <v>1320</v>
      </c>
      <c r="C12" s="11" t="s">
        <v>20</v>
      </c>
      <c r="D12" s="13">
        <v>296994493</v>
      </c>
      <c r="E12" s="13">
        <v>269614440</v>
      </c>
      <c r="F12" s="13">
        <v>269614440</v>
      </c>
      <c r="G12" s="13">
        <v>269614440</v>
      </c>
      <c r="H12" s="14">
        <f t="shared" si="0"/>
        <v>0.90780955995705959</v>
      </c>
      <c r="I12" s="15">
        <f t="shared" si="1"/>
        <v>27380053</v>
      </c>
      <c r="J12" s="14">
        <f t="shared" si="2"/>
        <v>9.2190440042940455E-2</v>
      </c>
      <c r="K12" s="13">
        <v>266796188</v>
      </c>
      <c r="L12" s="14">
        <f t="shared" si="3"/>
        <v>0.89832032003367823</v>
      </c>
      <c r="M12" s="13">
        <v>266796188</v>
      </c>
      <c r="N12" s="14">
        <f t="shared" si="4"/>
        <v>0.89832032003367823</v>
      </c>
      <c r="O12" s="13">
        <v>0</v>
      </c>
    </row>
    <row r="13" spans="1:15" x14ac:dyDescent="0.15">
      <c r="A13" s="11" t="s">
        <v>8</v>
      </c>
      <c r="B13" s="12">
        <v>1331</v>
      </c>
      <c r="C13" s="11" t="s">
        <v>21</v>
      </c>
      <c r="D13" s="13">
        <v>711118351</v>
      </c>
      <c r="E13" s="13">
        <v>552109848</v>
      </c>
      <c r="F13" s="13">
        <v>552109848</v>
      </c>
      <c r="G13" s="13">
        <v>601411917</v>
      </c>
      <c r="H13" s="14">
        <f t="shared" si="0"/>
        <v>0.84572689785641608</v>
      </c>
      <c r="I13" s="15">
        <f t="shared" si="1"/>
        <v>109706434</v>
      </c>
      <c r="J13" s="14">
        <f t="shared" si="2"/>
        <v>0.15427310214358397</v>
      </c>
      <c r="K13" s="13">
        <v>418045576</v>
      </c>
      <c r="L13" s="14">
        <f t="shared" si="3"/>
        <v>0.58787060608424657</v>
      </c>
      <c r="M13" s="13">
        <v>331307251</v>
      </c>
      <c r="N13" s="14">
        <f t="shared" si="4"/>
        <v>0.46589607838709818</v>
      </c>
      <c r="O13" s="13">
        <v>86738325</v>
      </c>
    </row>
    <row r="14" spans="1:15" x14ac:dyDescent="0.15">
      <c r="A14" s="11" t="s">
        <v>8</v>
      </c>
      <c r="B14" s="12">
        <v>1333</v>
      </c>
      <c r="C14" s="11" t="s">
        <v>22</v>
      </c>
      <c r="D14" s="13">
        <v>4836129</v>
      </c>
      <c r="E14" s="13">
        <v>4106129</v>
      </c>
      <c r="F14" s="13">
        <v>4106129</v>
      </c>
      <c r="G14" s="13">
        <v>4106129</v>
      </c>
      <c r="H14" s="14">
        <f t="shared" si="0"/>
        <v>0.84905282716817521</v>
      </c>
      <c r="I14" s="15">
        <f t="shared" si="1"/>
        <v>730000</v>
      </c>
      <c r="J14" s="14">
        <f t="shared" si="2"/>
        <v>0.15094717283182479</v>
      </c>
      <c r="K14" s="13">
        <v>3086129</v>
      </c>
      <c r="L14" s="14">
        <f t="shared" si="3"/>
        <v>0.63814033910178991</v>
      </c>
      <c r="M14" s="13">
        <v>3086129</v>
      </c>
      <c r="N14" s="14">
        <f t="shared" si="4"/>
        <v>0.63814033910178991</v>
      </c>
      <c r="O14" s="13">
        <v>0</v>
      </c>
    </row>
    <row r="15" spans="1:15" x14ac:dyDescent="0.15">
      <c r="A15" s="11" t="s">
        <v>8</v>
      </c>
      <c r="B15" s="12">
        <v>1334</v>
      </c>
      <c r="C15" s="11" t="s">
        <v>23</v>
      </c>
      <c r="D15" s="13">
        <v>182307401</v>
      </c>
      <c r="E15" s="13">
        <v>137640828</v>
      </c>
      <c r="F15" s="13">
        <v>137640828</v>
      </c>
      <c r="G15" s="13">
        <v>140899745</v>
      </c>
      <c r="H15" s="14">
        <f t="shared" si="0"/>
        <v>0.77286903453798894</v>
      </c>
      <c r="I15" s="15">
        <f t="shared" si="1"/>
        <v>41407656</v>
      </c>
      <c r="J15" s="14">
        <f t="shared" si="2"/>
        <v>0.22713096546201106</v>
      </c>
      <c r="K15" s="13">
        <v>126681564</v>
      </c>
      <c r="L15" s="14">
        <f t="shared" si="3"/>
        <v>0.69487888755542071</v>
      </c>
      <c r="M15" s="13">
        <v>125629675</v>
      </c>
      <c r="N15" s="14">
        <f t="shared" si="4"/>
        <v>0.68910902306154864</v>
      </c>
      <c r="O15" s="13">
        <v>1051889</v>
      </c>
    </row>
    <row r="16" spans="1:15" x14ac:dyDescent="0.15">
      <c r="A16" s="11" t="s">
        <v>8</v>
      </c>
      <c r="B16" s="12">
        <v>1335</v>
      </c>
      <c r="C16" s="11" t="s">
        <v>24</v>
      </c>
      <c r="D16" s="13">
        <v>1098987067</v>
      </c>
      <c r="E16" s="13">
        <v>812885526</v>
      </c>
      <c r="F16" s="13">
        <v>812885526</v>
      </c>
      <c r="G16" s="13">
        <v>802848799</v>
      </c>
      <c r="H16" s="14">
        <f t="shared" si="0"/>
        <v>0.73053525660825636</v>
      </c>
      <c r="I16" s="15">
        <f t="shared" si="1"/>
        <v>296138268</v>
      </c>
      <c r="J16" s="14">
        <f t="shared" si="2"/>
        <v>0.26946474339174364</v>
      </c>
      <c r="K16" s="13">
        <v>777193763</v>
      </c>
      <c r="L16" s="14">
        <f t="shared" si="3"/>
        <v>0.70719100009208757</v>
      </c>
      <c r="M16" s="13">
        <v>776766495</v>
      </c>
      <c r="N16" s="14">
        <f t="shared" si="4"/>
        <v>0.70680221662699516</v>
      </c>
      <c r="O16" s="13">
        <v>427268</v>
      </c>
    </row>
    <row r="17" spans="1:15" x14ac:dyDescent="0.15">
      <c r="A17" s="11" t="s">
        <v>8</v>
      </c>
      <c r="B17" s="12">
        <v>1336</v>
      </c>
      <c r="C17" s="11" t="s">
        <v>25</v>
      </c>
      <c r="D17" s="13">
        <v>19034642</v>
      </c>
      <c r="E17" s="13">
        <v>16344351</v>
      </c>
      <c r="F17" s="13">
        <v>16344351</v>
      </c>
      <c r="G17" s="13">
        <v>14694738</v>
      </c>
      <c r="H17" s="14">
        <f t="shared" si="0"/>
        <v>0.7719997045387037</v>
      </c>
      <c r="I17" s="15">
        <f t="shared" si="1"/>
        <v>4339904</v>
      </c>
      <c r="J17" s="14">
        <f t="shared" si="2"/>
        <v>0.2280002954612963</v>
      </c>
      <c r="K17" s="13">
        <v>10208103</v>
      </c>
      <c r="L17" s="14">
        <f t="shared" si="3"/>
        <v>0.53629077972677397</v>
      </c>
      <c r="M17" s="13">
        <v>9833253</v>
      </c>
      <c r="N17" s="14">
        <f t="shared" si="4"/>
        <v>0.5165977379558806</v>
      </c>
      <c r="O17" s="13">
        <v>374850</v>
      </c>
    </row>
    <row r="18" spans="1:15" x14ac:dyDescent="0.15">
      <c r="A18" s="11" t="s">
        <v>8</v>
      </c>
      <c r="B18" s="12">
        <v>1337</v>
      </c>
      <c r="C18" s="11" t="s">
        <v>26</v>
      </c>
      <c r="D18" s="13">
        <v>349421918</v>
      </c>
      <c r="E18" s="13">
        <v>275427020</v>
      </c>
      <c r="F18" s="13">
        <v>275427020</v>
      </c>
      <c r="G18" s="13">
        <v>327080226</v>
      </c>
      <c r="H18" s="14">
        <f t="shared" si="0"/>
        <v>0.93606098859545495</v>
      </c>
      <c r="I18" s="15">
        <f t="shared" si="1"/>
        <v>22341692</v>
      </c>
      <c r="J18" s="14">
        <f t="shared" si="2"/>
        <v>6.393901140454504E-2</v>
      </c>
      <c r="K18" s="13">
        <v>199203751</v>
      </c>
      <c r="L18" s="14">
        <f t="shared" si="3"/>
        <v>0.57009517931843079</v>
      </c>
      <c r="M18" s="13">
        <v>198870432</v>
      </c>
      <c r="N18" s="14">
        <f t="shared" si="4"/>
        <v>0.56914126377155305</v>
      </c>
      <c r="O18" s="13">
        <v>333319</v>
      </c>
    </row>
    <row r="19" spans="1:15" x14ac:dyDescent="0.15">
      <c r="A19" s="11" t="s">
        <v>8</v>
      </c>
      <c r="B19" s="12">
        <v>1338</v>
      </c>
      <c r="C19" s="11" t="s">
        <v>27</v>
      </c>
      <c r="D19" s="13">
        <v>13406631</v>
      </c>
      <c r="E19" s="13">
        <v>13060631</v>
      </c>
      <c r="F19" s="13">
        <v>13060631</v>
      </c>
      <c r="G19" s="13">
        <v>13060631</v>
      </c>
      <c r="H19" s="14">
        <f t="shared" si="0"/>
        <v>0.97419187564720766</v>
      </c>
      <c r="I19" s="15">
        <f t="shared" si="1"/>
        <v>346000</v>
      </c>
      <c r="J19" s="14">
        <f t="shared" si="2"/>
        <v>2.5808124352792287E-2</v>
      </c>
      <c r="K19" s="13">
        <v>12051221</v>
      </c>
      <c r="L19" s="14">
        <f t="shared" si="3"/>
        <v>0.89890002939590119</v>
      </c>
      <c r="M19" s="13">
        <v>12051221</v>
      </c>
      <c r="N19" s="14">
        <f t="shared" si="4"/>
        <v>0.89890002939590119</v>
      </c>
      <c r="O19" s="13">
        <v>0</v>
      </c>
    </row>
    <row r="20" spans="1:15" x14ac:dyDescent="0.15">
      <c r="A20" s="11" t="s">
        <v>8</v>
      </c>
      <c r="B20" s="12">
        <v>1339</v>
      </c>
      <c r="C20" s="11" t="s">
        <v>28</v>
      </c>
      <c r="D20" s="13">
        <v>85779754</v>
      </c>
      <c r="E20" s="13">
        <v>64983802</v>
      </c>
      <c r="F20" s="13">
        <v>64983802</v>
      </c>
      <c r="G20" s="13">
        <v>64983802</v>
      </c>
      <c r="H20" s="14">
        <f t="shared" si="0"/>
        <v>0.75756573048693987</v>
      </c>
      <c r="I20" s="15">
        <f t="shared" si="1"/>
        <v>20795952</v>
      </c>
      <c r="J20" s="14">
        <f t="shared" si="2"/>
        <v>0.24243426951306016</v>
      </c>
      <c r="K20" s="13">
        <v>59870172</v>
      </c>
      <c r="L20" s="14">
        <f t="shared" si="3"/>
        <v>0.69795224640070663</v>
      </c>
      <c r="M20" s="13">
        <v>59870172</v>
      </c>
      <c r="N20" s="14">
        <f t="shared" si="4"/>
        <v>0.69795224640070663</v>
      </c>
      <c r="O20" s="13">
        <v>0</v>
      </c>
    </row>
    <row r="21" spans="1:15" x14ac:dyDescent="0.15">
      <c r="A21" s="11" t="s">
        <v>8</v>
      </c>
      <c r="B21" s="12">
        <v>1340</v>
      </c>
      <c r="C21" s="11" t="s">
        <v>29</v>
      </c>
      <c r="D21" s="13">
        <v>39379883</v>
      </c>
      <c r="E21" s="13">
        <v>26844562</v>
      </c>
      <c r="F21" s="13">
        <v>26844562</v>
      </c>
      <c r="G21" s="13">
        <v>33736244</v>
      </c>
      <c r="H21" s="14">
        <f t="shared" si="0"/>
        <v>0.85668725831409909</v>
      </c>
      <c r="I21" s="15">
        <f t="shared" si="1"/>
        <v>5643639</v>
      </c>
      <c r="J21" s="14">
        <f t="shared" si="2"/>
        <v>0.14331274168590089</v>
      </c>
      <c r="K21" s="13">
        <v>29635978</v>
      </c>
      <c r="L21" s="14">
        <f t="shared" si="3"/>
        <v>0.75256643093632347</v>
      </c>
      <c r="M21" s="13">
        <v>29635978</v>
      </c>
      <c r="N21" s="14">
        <f t="shared" si="4"/>
        <v>0.75256643093632347</v>
      </c>
      <c r="O21" s="13">
        <v>0</v>
      </c>
    </row>
    <row r="22" spans="1:15" x14ac:dyDescent="0.15">
      <c r="A22" s="11" t="s">
        <v>8</v>
      </c>
      <c r="B22" s="12">
        <v>1341</v>
      </c>
      <c r="C22" s="11" t="s">
        <v>30</v>
      </c>
      <c r="D22" s="13">
        <v>72866751</v>
      </c>
      <c r="E22" s="13">
        <v>61005376</v>
      </c>
      <c r="F22" s="13">
        <v>61005376</v>
      </c>
      <c r="G22" s="13">
        <v>63741305</v>
      </c>
      <c r="H22" s="14">
        <f t="shared" si="0"/>
        <v>0.8747652959029284</v>
      </c>
      <c r="I22" s="15">
        <f t="shared" si="1"/>
        <v>9125446</v>
      </c>
      <c r="J22" s="14">
        <f t="shared" si="2"/>
        <v>0.12523470409707166</v>
      </c>
      <c r="K22" s="13">
        <v>56596821</v>
      </c>
      <c r="L22" s="14">
        <f t="shared" si="3"/>
        <v>0.77671668111015402</v>
      </c>
      <c r="M22" s="13">
        <v>56089345</v>
      </c>
      <c r="N22" s="14">
        <f t="shared" si="4"/>
        <v>0.76975224269296705</v>
      </c>
      <c r="O22" s="13">
        <v>507476</v>
      </c>
    </row>
    <row r="23" spans="1:15" x14ac:dyDescent="0.15">
      <c r="A23" s="16" t="s">
        <v>8</v>
      </c>
      <c r="B23" s="17">
        <v>1342</v>
      </c>
      <c r="C23" s="16" t="s">
        <v>31</v>
      </c>
      <c r="D23" s="15">
        <v>235820431</v>
      </c>
      <c r="E23" s="15">
        <v>6282715</v>
      </c>
      <c r="F23" s="15">
        <v>6282715</v>
      </c>
      <c r="G23" s="15">
        <v>6029905</v>
      </c>
      <c r="H23" s="14">
        <f t="shared" si="0"/>
        <v>2.5569900684305001E-2</v>
      </c>
      <c r="I23" s="15">
        <f t="shared" si="1"/>
        <v>229790526</v>
      </c>
      <c r="J23" s="14">
        <f t="shared" si="2"/>
        <v>0.97443009931569502</v>
      </c>
      <c r="K23" s="15">
        <v>6029905</v>
      </c>
      <c r="L23" s="14">
        <f t="shared" si="3"/>
        <v>2.5569900684305001E-2</v>
      </c>
      <c r="M23" s="15">
        <v>6029905</v>
      </c>
      <c r="N23" s="14">
        <f t="shared" si="4"/>
        <v>2.5569900684305001E-2</v>
      </c>
      <c r="O23" s="15">
        <v>0</v>
      </c>
    </row>
    <row r="24" spans="1:15" x14ac:dyDescent="0.15">
      <c r="A24" s="11" t="s">
        <v>8</v>
      </c>
      <c r="B24" s="12">
        <v>1343</v>
      </c>
      <c r="C24" s="11" t="s">
        <v>32</v>
      </c>
      <c r="D24" s="13">
        <v>39705193</v>
      </c>
      <c r="E24" s="13">
        <v>43992943</v>
      </c>
      <c r="F24" s="13">
        <v>43992943</v>
      </c>
      <c r="G24" s="13">
        <v>34185451</v>
      </c>
      <c r="H24" s="14">
        <f t="shared" si="0"/>
        <v>0.86098186199472704</v>
      </c>
      <c r="I24" s="15">
        <f t="shared" si="1"/>
        <v>5519742</v>
      </c>
      <c r="J24" s="14">
        <f t="shared" si="2"/>
        <v>0.13901813800527302</v>
      </c>
      <c r="K24" s="13">
        <v>19812091</v>
      </c>
      <c r="L24" s="14">
        <f t="shared" si="3"/>
        <v>0.498979843770058</v>
      </c>
      <c r="M24" s="13">
        <v>19812091</v>
      </c>
      <c r="N24" s="14">
        <f t="shared" si="4"/>
        <v>0.498979843770058</v>
      </c>
      <c r="O24" s="13">
        <v>0</v>
      </c>
    </row>
    <row r="25" spans="1:15" x14ac:dyDescent="0.15">
      <c r="A25" s="11" t="s">
        <v>8</v>
      </c>
      <c r="B25" s="12">
        <v>1344</v>
      </c>
      <c r="C25" s="11" t="s">
        <v>33</v>
      </c>
      <c r="D25" s="13">
        <v>21328066</v>
      </c>
      <c r="E25" s="13">
        <v>13210244</v>
      </c>
      <c r="F25" s="13">
        <v>13210244</v>
      </c>
      <c r="G25" s="13">
        <v>13210244</v>
      </c>
      <c r="H25" s="14">
        <f t="shared" si="0"/>
        <v>0.61938311706274729</v>
      </c>
      <c r="I25" s="15">
        <f t="shared" si="1"/>
        <v>8117822</v>
      </c>
      <c r="J25" s="14">
        <f t="shared" si="2"/>
        <v>0.38061688293725271</v>
      </c>
      <c r="K25" s="13">
        <v>11520332</v>
      </c>
      <c r="L25" s="14">
        <f t="shared" si="3"/>
        <v>0.54014892864641362</v>
      </c>
      <c r="M25" s="13">
        <v>11385553</v>
      </c>
      <c r="N25" s="14">
        <f t="shared" si="4"/>
        <v>0.53382960274035163</v>
      </c>
      <c r="O25" s="13">
        <v>134779</v>
      </c>
    </row>
    <row r="26" spans="1:15" x14ac:dyDescent="0.15">
      <c r="A26" s="11" t="s">
        <v>8</v>
      </c>
      <c r="B26" s="12">
        <v>1345</v>
      </c>
      <c r="C26" s="11" t="s">
        <v>34</v>
      </c>
      <c r="D26" s="13">
        <v>18698302</v>
      </c>
      <c r="E26" s="13">
        <v>16698302</v>
      </c>
      <c r="F26" s="13">
        <v>16698302</v>
      </c>
      <c r="G26" s="13">
        <v>17359852</v>
      </c>
      <c r="H26" s="14">
        <f t="shared" si="0"/>
        <v>0.92841863394868684</v>
      </c>
      <c r="I26" s="15">
        <f t="shared" si="1"/>
        <v>1338450</v>
      </c>
      <c r="J26" s="14">
        <f t="shared" si="2"/>
        <v>7.1581366051313114E-2</v>
      </c>
      <c r="K26" s="13">
        <v>14467042</v>
      </c>
      <c r="L26" s="14">
        <f t="shared" si="3"/>
        <v>0.77370886404551598</v>
      </c>
      <c r="M26" s="13">
        <v>14467042</v>
      </c>
      <c r="N26" s="14">
        <f t="shared" si="4"/>
        <v>0.77370886404551598</v>
      </c>
      <c r="O26" s="13">
        <v>0</v>
      </c>
    </row>
    <row r="27" spans="1:15" x14ac:dyDescent="0.15">
      <c r="A27" s="11" t="s">
        <v>8</v>
      </c>
      <c r="B27" s="12">
        <v>1349</v>
      </c>
      <c r="C27" s="11" t="s">
        <v>35</v>
      </c>
      <c r="D27" s="13">
        <v>26276491</v>
      </c>
      <c r="E27" s="13">
        <v>26276482</v>
      </c>
      <c r="F27" s="13">
        <v>26276482</v>
      </c>
      <c r="G27" s="13">
        <v>26276482</v>
      </c>
      <c r="H27" s="14">
        <f t="shared" si="0"/>
        <v>0.99999965748851316</v>
      </c>
      <c r="I27" s="15">
        <f t="shared" si="1"/>
        <v>9</v>
      </c>
      <c r="J27" s="14">
        <f t="shared" si="2"/>
        <v>3.4251148678870404E-7</v>
      </c>
      <c r="K27" s="13">
        <v>19977962</v>
      </c>
      <c r="L27" s="14">
        <f t="shared" si="3"/>
        <v>0.76029794084758118</v>
      </c>
      <c r="M27" s="13">
        <v>19977962</v>
      </c>
      <c r="N27" s="14">
        <f t="shared" si="4"/>
        <v>0.76029794084758118</v>
      </c>
      <c r="O27" s="13">
        <v>0</v>
      </c>
    </row>
    <row r="28" spans="1:15" x14ac:dyDescent="0.15">
      <c r="A28" s="29" t="s">
        <v>9</v>
      </c>
      <c r="B28" s="29"/>
      <c r="C28" s="29"/>
      <c r="D28" s="13">
        <f>SUM(D5:D27)</f>
        <v>4475775855</v>
      </c>
      <c r="E28" s="13">
        <f t="shared" ref="E28:O28" si="5">SUM(E5:E27)</f>
        <v>3157752067</v>
      </c>
      <c r="F28" s="13">
        <f t="shared" si="5"/>
        <v>3157752067</v>
      </c>
      <c r="G28" s="13">
        <f t="shared" si="5"/>
        <v>3266638631</v>
      </c>
      <c r="H28" s="13"/>
      <c r="I28" s="15">
        <f t="shared" si="5"/>
        <v>1209137224</v>
      </c>
      <c r="J28" s="14"/>
      <c r="K28" s="13">
        <f t="shared" si="5"/>
        <v>2760708929</v>
      </c>
      <c r="L28" s="13"/>
      <c r="M28" s="13">
        <f t="shared" si="5"/>
        <v>2637561662</v>
      </c>
      <c r="N28" s="13"/>
      <c r="O28" s="13">
        <f t="shared" si="5"/>
        <v>123147267</v>
      </c>
    </row>
    <row r="29" spans="1:15" x14ac:dyDescent="0.15">
      <c r="A29" s="29" t="s">
        <v>36</v>
      </c>
      <c r="B29" s="29"/>
      <c r="C29" s="29"/>
      <c r="D29" s="13"/>
      <c r="E29" s="18">
        <f>E28/$D$28</f>
        <v>0.70552060007035367</v>
      </c>
      <c r="F29" s="18">
        <f t="shared" ref="F29:O29" si="6">F28/$D$28</f>
        <v>0.70552060007035367</v>
      </c>
      <c r="G29" s="18">
        <f t="shared" si="6"/>
        <v>0.72984857527008573</v>
      </c>
      <c r="H29" s="18"/>
      <c r="I29" s="19">
        <f t="shared" si="6"/>
        <v>0.27015142472991421</v>
      </c>
      <c r="J29" s="14"/>
      <c r="K29" s="18">
        <f t="shared" si="6"/>
        <v>0.61681125651454227</v>
      </c>
      <c r="L29" s="18"/>
      <c r="M29" s="18">
        <f t="shared" si="6"/>
        <v>0.58929708444928375</v>
      </c>
      <c r="N29" s="18"/>
      <c r="O29" s="18">
        <f t="shared" si="6"/>
        <v>2.7514172065258618E-2</v>
      </c>
    </row>
    <row r="30" spans="1:15" x14ac:dyDescent="0.15">
      <c r="A30" s="29" t="s">
        <v>9</v>
      </c>
      <c r="B30" s="29"/>
      <c r="C30" s="29"/>
      <c r="D30" s="13">
        <v>3300000000</v>
      </c>
      <c r="E30" s="20">
        <f>E28</f>
        <v>3157752067</v>
      </c>
      <c r="F30" s="20">
        <f>F28</f>
        <v>3157752067</v>
      </c>
      <c r="G30" s="20">
        <f>G28</f>
        <v>3266638631</v>
      </c>
      <c r="H30" s="20"/>
      <c r="I30" s="21">
        <f>D30-G30</f>
        <v>33361369</v>
      </c>
      <c r="J30" s="14"/>
      <c r="K30" s="20">
        <f>K28</f>
        <v>2760708929</v>
      </c>
      <c r="L30" s="20"/>
      <c r="M30" s="20">
        <f>M28</f>
        <v>2637561662</v>
      </c>
      <c r="N30" s="20"/>
      <c r="O30" s="20">
        <f>O28</f>
        <v>123147267</v>
      </c>
    </row>
    <row r="31" spans="1:15" x14ac:dyDescent="0.15">
      <c r="A31" s="29" t="s">
        <v>36</v>
      </c>
      <c r="B31" s="29"/>
      <c r="C31" s="29"/>
      <c r="D31" s="22"/>
      <c r="E31" s="18">
        <f>E30/$D$30</f>
        <v>0.95689456575757581</v>
      </c>
      <c r="F31" s="18">
        <f t="shared" ref="F31:O31" si="7">F30/$D$30</f>
        <v>0.95689456575757581</v>
      </c>
      <c r="G31" s="18">
        <f t="shared" si="7"/>
        <v>0.98989049424242426</v>
      </c>
      <c r="H31" s="18"/>
      <c r="I31" s="19">
        <f t="shared" si="7"/>
        <v>1.0109505757575757E-2</v>
      </c>
      <c r="J31" s="14"/>
      <c r="K31" s="18">
        <f t="shared" si="7"/>
        <v>0.8365784633333333</v>
      </c>
      <c r="L31" s="18"/>
      <c r="M31" s="18">
        <f t="shared" si="7"/>
        <v>0.79926110969696973</v>
      </c>
      <c r="N31" s="18"/>
      <c r="O31" s="18">
        <f t="shared" si="7"/>
        <v>3.7317353636363633E-2</v>
      </c>
    </row>
  </sheetData>
  <mergeCells count="15">
    <mergeCell ref="O3:O4"/>
    <mergeCell ref="K3:L3"/>
    <mergeCell ref="M3:N3"/>
    <mergeCell ref="A3:A4"/>
    <mergeCell ref="B3:B4"/>
    <mergeCell ref="C3:C4"/>
    <mergeCell ref="D3:D4"/>
    <mergeCell ref="F3:F4"/>
    <mergeCell ref="E3:E4"/>
    <mergeCell ref="I3:J3"/>
    <mergeCell ref="A28:C28"/>
    <mergeCell ref="A29:C29"/>
    <mergeCell ref="A30:C30"/>
    <mergeCell ref="A31:C31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RESUMEN</vt:lpstr>
      <vt:lpstr>FLUJO DE CAJA</vt:lpstr>
      <vt:lpstr>01102025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Microsoft Office User</cp:lastModifiedBy>
  <dcterms:created xsi:type="dcterms:W3CDTF">2025-09-29T19:02:30Z</dcterms:created>
  <dcterms:modified xsi:type="dcterms:W3CDTF">2025-10-08T21:59:37Z</dcterms:modified>
</cp:coreProperties>
</file>