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/>
  <mc:AlternateContent xmlns:mc="http://schemas.openxmlformats.org/markup-compatibility/2006">
    <mc:Choice Requires="x15">
      <x15ac:absPath xmlns:x15ac="http://schemas.microsoft.com/office/spreadsheetml/2010/11/ac" url="/Users/alison/Desktop/"/>
    </mc:Choice>
  </mc:AlternateContent>
  <xr:revisionPtr revIDLastSave="0" documentId="13_ncr:1_{D760DB9D-A06B-DE47-8F57-424312E9F9DF}" xr6:coauthVersionLast="45" xr6:coauthVersionMax="45" xr10:uidLastSave="{00000000-0000-0000-0000-000000000000}"/>
  <bookViews>
    <workbookView xWindow="14480" yWindow="560" windowWidth="10540" windowHeight="16200" activeTab="1" xr2:uid="{00000000-000D-0000-FFFF-FFFF00000000}"/>
  </bookViews>
  <sheets>
    <sheet name="Área Plano de Flotación" sheetId="1" r:id="rId1"/>
    <sheet name="Volumen Sumergido" sheetId="2" r:id="rId2"/>
  </sheets>
  <definedNames>
    <definedName name="DWL">'Área Plano de Flotación'!$D$9</definedName>
    <definedName name="dx">'Área Plano de Flotación'!$I$8</definedName>
    <definedName name="dz">'Área Plano de Flotación'!$I$9</definedName>
    <definedName name="LPP">'Área Plano de Flotación'!$D$8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uri="GoogleSheetsCustomDataVersion1">
      <go:sheetsCustomData xmlns:go="http://customooxmlschemas.google.com/" r:id="rId6" roundtripDataSignature="AMtx7mi1GD8rrbuj8waltHYmaxYddoD7mw=="/>
    </ext>
  </extLst>
</workbook>
</file>

<file path=xl/calcChain.xml><?xml version="1.0" encoding="utf-8"?>
<calcChain xmlns="http://schemas.openxmlformats.org/spreadsheetml/2006/main">
  <c r="C66" i="2" l="1"/>
  <c r="E66" i="2" s="1"/>
  <c r="C65" i="2"/>
  <c r="E65" i="2" s="1"/>
  <c r="C64" i="2"/>
  <c r="E64" i="2" s="1"/>
  <c r="C63" i="2"/>
  <c r="E63" i="2" s="1"/>
  <c r="C62" i="2"/>
  <c r="E62" i="2" s="1"/>
  <c r="C61" i="2"/>
  <c r="E61" i="2" s="1"/>
  <c r="E60" i="2"/>
  <c r="E59" i="2"/>
  <c r="E58" i="2"/>
  <c r="E57" i="2"/>
  <c r="E56" i="2"/>
  <c r="O52" i="2"/>
  <c r="N52" i="2"/>
  <c r="C47" i="2"/>
  <c r="F47" i="2" s="1"/>
  <c r="C46" i="2"/>
  <c r="F46" i="2" s="1"/>
  <c r="C45" i="2"/>
  <c r="F45" i="2" s="1"/>
  <c r="C44" i="2"/>
  <c r="F44" i="2" s="1"/>
  <c r="C43" i="2"/>
  <c r="F43" i="2" s="1"/>
  <c r="M39" i="2"/>
  <c r="L39" i="2"/>
  <c r="K39" i="2"/>
  <c r="J39" i="2"/>
  <c r="I39" i="2"/>
  <c r="H39" i="2"/>
  <c r="G39" i="2"/>
  <c r="F39" i="2"/>
  <c r="E39" i="2"/>
  <c r="D39" i="2"/>
  <c r="C39" i="2"/>
  <c r="M38" i="2"/>
  <c r="L38" i="2"/>
  <c r="K38" i="2"/>
  <c r="J38" i="2"/>
  <c r="I38" i="2"/>
  <c r="H38" i="2"/>
  <c r="G38" i="2"/>
  <c r="F38" i="2"/>
  <c r="E38" i="2"/>
  <c r="D38" i="2"/>
  <c r="C38" i="2"/>
  <c r="M37" i="2"/>
  <c r="L37" i="2"/>
  <c r="K37" i="2"/>
  <c r="J37" i="2"/>
  <c r="I37" i="2"/>
  <c r="H37" i="2"/>
  <c r="G37" i="2"/>
  <c r="F37" i="2"/>
  <c r="E37" i="2"/>
  <c r="D37" i="2"/>
  <c r="C37" i="2"/>
  <c r="M36" i="2"/>
  <c r="L36" i="2"/>
  <c r="K36" i="2"/>
  <c r="J36" i="2"/>
  <c r="I36" i="2"/>
  <c r="H36" i="2"/>
  <c r="G36" i="2"/>
  <c r="F36" i="2"/>
  <c r="E36" i="2"/>
  <c r="D36" i="2"/>
  <c r="C36" i="2"/>
  <c r="M35" i="2"/>
  <c r="L35" i="2"/>
  <c r="K35" i="2"/>
  <c r="J35" i="2"/>
  <c r="I35" i="2"/>
  <c r="H35" i="2"/>
  <c r="G35" i="2"/>
  <c r="F35" i="2"/>
  <c r="E35" i="2"/>
  <c r="D35" i="2"/>
  <c r="C35" i="2"/>
  <c r="C32" i="2"/>
  <c r="T119" i="1"/>
  <c r="O119" i="1"/>
  <c r="J119" i="1"/>
  <c r="E119" i="1"/>
  <c r="T118" i="1"/>
  <c r="O118" i="1"/>
  <c r="J118" i="1"/>
  <c r="E118" i="1"/>
  <c r="T117" i="1"/>
  <c r="O117" i="1"/>
  <c r="J117" i="1"/>
  <c r="E117" i="1"/>
  <c r="T116" i="1"/>
  <c r="O116" i="1"/>
  <c r="J116" i="1"/>
  <c r="E116" i="1"/>
  <c r="T115" i="1"/>
  <c r="O115" i="1"/>
  <c r="J115" i="1"/>
  <c r="E115" i="1"/>
  <c r="T114" i="1"/>
  <c r="O114" i="1"/>
  <c r="J114" i="1"/>
  <c r="E114" i="1"/>
  <c r="T113" i="1"/>
  <c r="O113" i="1"/>
  <c r="J113" i="1"/>
  <c r="E113" i="1"/>
  <c r="T112" i="1"/>
  <c r="O112" i="1"/>
  <c r="J112" i="1"/>
  <c r="E112" i="1"/>
  <c r="T111" i="1"/>
  <c r="O111" i="1"/>
  <c r="J111" i="1"/>
  <c r="E111" i="1"/>
  <c r="T110" i="1"/>
  <c r="O110" i="1"/>
  <c r="J110" i="1"/>
  <c r="E110" i="1"/>
  <c r="T109" i="1"/>
  <c r="T120" i="1" s="1"/>
  <c r="T121" i="1" s="1"/>
  <c r="T124" i="1" s="1"/>
  <c r="P130" i="1" s="1"/>
  <c r="O109" i="1"/>
  <c r="O120" i="1" s="1"/>
  <c r="O121" i="1" s="1"/>
  <c r="O124" i="1" s="1"/>
  <c r="O130" i="1" s="1"/>
  <c r="J109" i="1"/>
  <c r="J120" i="1" s="1"/>
  <c r="J121" i="1" s="1"/>
  <c r="J124" i="1" s="1"/>
  <c r="N130" i="1" s="1"/>
  <c r="E109" i="1"/>
  <c r="E120" i="1" s="1"/>
  <c r="E121" i="1" s="1"/>
  <c r="E124" i="1" s="1"/>
  <c r="M130" i="1" s="1"/>
  <c r="AI92" i="1"/>
  <c r="AD92" i="1"/>
  <c r="Y92" i="1"/>
  <c r="T92" i="1"/>
  <c r="O92" i="1"/>
  <c r="J92" i="1"/>
  <c r="E92" i="1"/>
  <c r="AI91" i="1"/>
  <c r="AD91" i="1"/>
  <c r="Y91" i="1"/>
  <c r="T91" i="1"/>
  <c r="O91" i="1"/>
  <c r="J91" i="1"/>
  <c r="E91" i="1"/>
  <c r="AI90" i="1"/>
  <c r="AD90" i="1"/>
  <c r="Y90" i="1"/>
  <c r="T90" i="1"/>
  <c r="O90" i="1"/>
  <c r="J90" i="1"/>
  <c r="E90" i="1"/>
  <c r="AI89" i="1"/>
  <c r="AD89" i="1"/>
  <c r="Y89" i="1"/>
  <c r="T89" i="1"/>
  <c r="O89" i="1"/>
  <c r="J89" i="1"/>
  <c r="E89" i="1"/>
  <c r="AI88" i="1"/>
  <c r="AD88" i="1"/>
  <c r="Y88" i="1"/>
  <c r="T88" i="1"/>
  <c r="O88" i="1"/>
  <c r="J88" i="1"/>
  <c r="E88" i="1"/>
  <c r="AI87" i="1"/>
  <c r="AD87" i="1"/>
  <c r="Y87" i="1"/>
  <c r="T87" i="1"/>
  <c r="O87" i="1"/>
  <c r="J87" i="1"/>
  <c r="E87" i="1"/>
  <c r="AI86" i="1"/>
  <c r="AD86" i="1"/>
  <c r="Y86" i="1"/>
  <c r="T86" i="1"/>
  <c r="O86" i="1"/>
  <c r="J86" i="1"/>
  <c r="E86" i="1"/>
  <c r="AI85" i="1"/>
  <c r="AD85" i="1"/>
  <c r="Y85" i="1"/>
  <c r="T85" i="1"/>
  <c r="O85" i="1"/>
  <c r="J85" i="1"/>
  <c r="E85" i="1"/>
  <c r="AI84" i="1"/>
  <c r="AD84" i="1"/>
  <c r="Y84" i="1"/>
  <c r="T84" i="1"/>
  <c r="O84" i="1"/>
  <c r="J84" i="1"/>
  <c r="E84" i="1"/>
  <c r="AI83" i="1"/>
  <c r="AD83" i="1"/>
  <c r="Y83" i="1"/>
  <c r="T83" i="1"/>
  <c r="O83" i="1"/>
  <c r="J83" i="1"/>
  <c r="E83" i="1"/>
  <c r="AI82" i="1"/>
  <c r="AI93" i="1" s="1"/>
  <c r="AI94" i="1" s="1"/>
  <c r="AI97" i="1" s="1"/>
  <c r="L130" i="1" s="1"/>
  <c r="AD82" i="1"/>
  <c r="AD93" i="1" s="1"/>
  <c r="AD94" i="1" s="1"/>
  <c r="AD97" i="1" s="1"/>
  <c r="K130" i="1" s="1"/>
  <c r="Y82" i="1"/>
  <c r="Y93" i="1" s="1"/>
  <c r="Y94" i="1" s="1"/>
  <c r="Y97" i="1" s="1"/>
  <c r="J130" i="1" s="1"/>
  <c r="T82" i="1"/>
  <c r="T93" i="1" s="1"/>
  <c r="T94" i="1" s="1"/>
  <c r="T97" i="1" s="1"/>
  <c r="I130" i="1" s="1"/>
  <c r="O82" i="1"/>
  <c r="O93" i="1" s="1"/>
  <c r="O94" i="1" s="1"/>
  <c r="O97" i="1" s="1"/>
  <c r="H130" i="1" s="1"/>
  <c r="J82" i="1"/>
  <c r="J93" i="1" s="1"/>
  <c r="J94" i="1" s="1"/>
  <c r="J97" i="1" s="1"/>
  <c r="G130" i="1" s="1"/>
  <c r="E82" i="1"/>
  <c r="E93" i="1" s="1"/>
  <c r="E94" i="1" s="1"/>
  <c r="E97" i="1" s="1"/>
  <c r="F130" i="1" s="1"/>
  <c r="Y63" i="1"/>
  <c r="T63" i="1"/>
  <c r="O63" i="1"/>
  <c r="J63" i="1"/>
  <c r="E63" i="1"/>
  <c r="Y62" i="1"/>
  <c r="T62" i="1"/>
  <c r="O62" i="1"/>
  <c r="J62" i="1"/>
  <c r="E62" i="1"/>
  <c r="Y61" i="1"/>
  <c r="T61" i="1"/>
  <c r="O61" i="1"/>
  <c r="J61" i="1"/>
  <c r="E61" i="1"/>
  <c r="Y60" i="1"/>
  <c r="T60" i="1"/>
  <c r="O60" i="1"/>
  <c r="J60" i="1"/>
  <c r="E60" i="1"/>
  <c r="Y59" i="1"/>
  <c r="T59" i="1"/>
  <c r="O59" i="1"/>
  <c r="J59" i="1"/>
  <c r="E59" i="1"/>
  <c r="Y58" i="1"/>
  <c r="T58" i="1"/>
  <c r="O58" i="1"/>
  <c r="J58" i="1"/>
  <c r="E58" i="1"/>
  <c r="Y57" i="1"/>
  <c r="T57" i="1"/>
  <c r="O57" i="1"/>
  <c r="J57" i="1"/>
  <c r="E57" i="1"/>
  <c r="Y56" i="1"/>
  <c r="T56" i="1"/>
  <c r="O56" i="1"/>
  <c r="J56" i="1"/>
  <c r="E56" i="1"/>
  <c r="Y55" i="1"/>
  <c r="T55" i="1"/>
  <c r="O55" i="1"/>
  <c r="J55" i="1"/>
  <c r="E55" i="1"/>
  <c r="Y54" i="1"/>
  <c r="T54" i="1"/>
  <c r="O54" i="1"/>
  <c r="J54" i="1"/>
  <c r="E54" i="1"/>
  <c r="Y53" i="1"/>
  <c r="Y64" i="1" s="1"/>
  <c r="Y65" i="1" s="1"/>
  <c r="Y67" i="1" s="1"/>
  <c r="X69" i="1" s="1"/>
  <c r="T53" i="1"/>
  <c r="T64" i="1" s="1"/>
  <c r="T65" i="1" s="1"/>
  <c r="T67" i="1" s="1"/>
  <c r="S69" i="1" s="1"/>
  <c r="O53" i="1"/>
  <c r="O64" i="1" s="1"/>
  <c r="O65" i="1" s="1"/>
  <c r="O67" i="1" s="1"/>
  <c r="N69" i="1" s="1"/>
  <c r="J53" i="1"/>
  <c r="J64" i="1" s="1"/>
  <c r="J65" i="1" s="1"/>
  <c r="J67" i="1" s="1"/>
  <c r="I69" i="1" s="1"/>
  <c r="I70" i="1" s="1"/>
  <c r="N70" i="1" s="1"/>
  <c r="S70" i="1" s="1"/>
  <c r="X70" i="1" s="1"/>
  <c r="E53" i="1"/>
  <c r="E64" i="1" s="1"/>
  <c r="E65" i="1" s="1"/>
  <c r="E67" i="1" s="1"/>
  <c r="D69" i="1" s="1"/>
  <c r="D70" i="1" s="1"/>
  <c r="D68" i="2" l="1"/>
  <c r="C49" i="2" s="1"/>
</calcChain>
</file>

<file path=xl/sharedStrings.xml><?xml version="1.0" encoding="utf-8"?>
<sst xmlns="http://schemas.openxmlformats.org/spreadsheetml/2006/main" count="291" uniqueCount="109">
  <si>
    <t>ESCUELA NAVAL - Estabilidad y Estiba - 3L</t>
  </si>
  <si>
    <t xml:space="preserve">ÁREA DEL PLANO DE FLOTACIÓN &amp; CENTRO DE FLOTACIÓN </t>
  </si>
  <si>
    <t>Integrantes:</t>
  </si>
  <si>
    <t>Briones-Jiménez-Monsálvez</t>
  </si>
  <si>
    <t xml:space="preserve">Fecha: </t>
  </si>
  <si>
    <t>Patrullero "3L"</t>
  </si>
  <si>
    <t xml:space="preserve">Lpp = </t>
  </si>
  <si>
    <t>pie</t>
  </si>
  <si>
    <t>Separación entre estaciones (dx)=</t>
  </si>
  <si>
    <t>DWL =</t>
  </si>
  <si>
    <t>Separación entre líneas de agua (dz)=</t>
  </si>
  <si>
    <t>TABLA DE OFFSETS para el patrullero "3L - Chorito en Tarro"</t>
  </si>
  <si>
    <t>LAS MANGAS MEDIAS ESTÁN EN PIE MEDIDAS DESDE CRUJÍA</t>
  </si>
  <si>
    <t>NÚMERO DE SSECCIONES</t>
  </si>
  <si>
    <t>WATERLINE</t>
  </si>
  <si>
    <t>Ppr</t>
  </si>
  <si>
    <t>Ppp</t>
  </si>
  <si>
    <t>(pie)</t>
  </si>
  <si>
    <t>Multiplicador</t>
  </si>
  <si>
    <t>de Simpson</t>
  </si>
  <si>
    <t xml:space="preserve">Distancia desde </t>
  </si>
  <si>
    <t>Ppr (pie)</t>
  </si>
  <si>
    <t>Lpp/nºcalados</t>
  </si>
  <si>
    <t>Calado (pie)</t>
  </si>
  <si>
    <r>
      <rPr>
        <b/>
        <sz val="10"/>
        <color theme="1"/>
        <rFont val="Arial"/>
        <family val="2"/>
      </rPr>
      <t>Área Plano Flotación (pie</t>
    </r>
    <r>
      <rPr>
        <b/>
        <vertAlign val="superscript"/>
        <sz val="10"/>
        <color theme="1"/>
        <rFont val="Arial"/>
        <family val="2"/>
      </rPr>
      <t>2</t>
    </r>
    <r>
      <rPr>
        <b/>
        <sz val="10"/>
        <color theme="1"/>
        <rFont val="Arial"/>
        <family val="2"/>
      </rPr>
      <t>)</t>
    </r>
  </si>
  <si>
    <t>Posición Longitudinal Centro de Flotación (pie) desde Ppr</t>
  </si>
  <si>
    <t>∆x=</t>
  </si>
  <si>
    <t>101,7/10</t>
  </si>
  <si>
    <t>10,17 PIE</t>
  </si>
  <si>
    <t>PIE</t>
  </si>
  <si>
    <t xml:space="preserve">Calado 10 pie </t>
  </si>
  <si>
    <t>1977,726 pie ^2</t>
  </si>
  <si>
    <t>Calado 8 pie</t>
  </si>
  <si>
    <t>1810,26 pie^2</t>
  </si>
  <si>
    <t>Area plano de flotacion = 1/3 x ∆x x ( suma del producto x 2)</t>
  </si>
  <si>
    <t>Calado 6 pie</t>
  </si>
  <si>
    <t>1705,848 pie^2</t>
  </si>
  <si>
    <t>Calado 4 pie</t>
  </si>
  <si>
    <t>1396,002 pie^2</t>
  </si>
  <si>
    <t>Centro de flotacion longuitudinal (LCF A)= (1/3 x 1/ (area plano de flotacion) x ∆x  x (suma de sus productos x 2))</t>
  </si>
  <si>
    <t>Calado 2 pie</t>
  </si>
  <si>
    <t>538,332 pie^2</t>
  </si>
  <si>
    <t>LCF(B)= LPP/2</t>
  </si>
  <si>
    <t>LCF = (LPP/2)- LCF(1)</t>
  </si>
  <si>
    <t>LCF(B)= 10,17/2</t>
  </si>
  <si>
    <t>Area plano de Flotacion:</t>
  </si>
  <si>
    <t>Semi.Manga</t>
  </si>
  <si>
    <t>Multiplo</t>
  </si>
  <si>
    <t>Producto</t>
  </si>
  <si>
    <t>Suma productos=</t>
  </si>
  <si>
    <t>x2</t>
  </si>
  <si>
    <t>Resultado=</t>
  </si>
  <si>
    <t xml:space="preserve">Area plano flotación: </t>
  </si>
  <si>
    <t>pie^2</t>
  </si>
  <si>
    <t>LCF A=</t>
  </si>
  <si>
    <t>LCF=</t>
  </si>
  <si>
    <t>Areas de seccion:</t>
  </si>
  <si>
    <t>Area de Seccion= 1/3 x ∆z x (suma productos tablax 2)</t>
  </si>
  <si>
    <t>∆z= 10cm/10</t>
  </si>
  <si>
    <t xml:space="preserve">∆z= </t>
  </si>
  <si>
    <t>Estacion 0</t>
  </si>
  <si>
    <t>Estacion 1</t>
  </si>
  <si>
    <t>Estacion 2</t>
  </si>
  <si>
    <t>Estacion 3</t>
  </si>
  <si>
    <t>Estacion 4</t>
  </si>
  <si>
    <t>Estacion 5</t>
  </si>
  <si>
    <t>Estacion 6</t>
  </si>
  <si>
    <t>Area de seccion=</t>
  </si>
  <si>
    <t>pie²</t>
  </si>
  <si>
    <t>Estacion 7</t>
  </si>
  <si>
    <t>Estacion 8</t>
  </si>
  <si>
    <t>Estacion 9</t>
  </si>
  <si>
    <t>Estacion 10</t>
  </si>
  <si>
    <t>Eslora entre perpendiculares (pie)</t>
  </si>
  <si>
    <t>Areas de seccion (pie²)</t>
  </si>
  <si>
    <t>ESCUELA NAVAL -  Estabilidad y Estiba - 3L</t>
  </si>
  <si>
    <t>ÁREA DE SECCIONES &amp; VOLUMEN SUMERGIDO</t>
  </si>
  <si>
    <t>Nombre:</t>
  </si>
  <si>
    <t>Monsálvez-Jiménez-Briones</t>
  </si>
  <si>
    <t>TABLA DE OFFSETS para el patrullero "3L"</t>
  </si>
  <si>
    <t>LAS MEDIA-MANGAS ESTÁN MEDIDAS EN PIE DESDE LA LÍNEA DE CRUJÍA</t>
  </si>
  <si>
    <t>NÚMERO DE ESTACIONES</t>
  </si>
  <si>
    <t>Calado</t>
  </si>
  <si>
    <t>Multip de</t>
  </si>
  <si>
    <t>Simpson</t>
  </si>
  <si>
    <r>
      <rPr>
        <b/>
        <sz val="10"/>
        <color theme="1"/>
        <rFont val="Arial"/>
        <family val="2"/>
      </rPr>
      <t>ÁREA DE SECCIÓN (pie</t>
    </r>
    <r>
      <rPr>
        <b/>
        <vertAlign val="superscript"/>
        <sz val="10"/>
        <color theme="1"/>
        <rFont val="Arial"/>
        <family val="2"/>
      </rPr>
      <t>2</t>
    </r>
    <r>
      <rPr>
        <b/>
        <sz val="10"/>
        <color theme="1"/>
        <rFont val="Arial"/>
        <family val="2"/>
      </rPr>
      <t>)</t>
    </r>
  </si>
  <si>
    <t>Calado de 10 pie</t>
  </si>
  <si>
    <t>Calado de 8 pie</t>
  </si>
  <si>
    <t>Calado de 6 pie</t>
  </si>
  <si>
    <t>Calado de 4 pie</t>
  </si>
  <si>
    <t>Calado de 2 pie</t>
  </si>
  <si>
    <r>
      <rPr>
        <b/>
        <sz val="10"/>
        <color theme="1"/>
        <rFont val="Arial"/>
        <family val="2"/>
      </rPr>
      <t>Volumen sumergido (pie</t>
    </r>
    <r>
      <rPr>
        <b/>
        <vertAlign val="superscript"/>
        <sz val="10"/>
        <color theme="1"/>
        <rFont val="Arial"/>
        <family val="2"/>
      </rPr>
      <t>3</t>
    </r>
    <r>
      <rPr>
        <b/>
        <sz val="10"/>
        <color theme="1"/>
        <rFont val="Arial"/>
        <family val="2"/>
      </rPr>
      <t>)</t>
    </r>
  </si>
  <si>
    <t>Desplazamiento (LT)</t>
  </si>
  <si>
    <t>Volumen sumergido= 1/3 x ∆x x suma productos</t>
  </si>
  <si>
    <t>Calado 10 pie</t>
  </si>
  <si>
    <t>Desplazamiento = Vsumergido * densidad de agua</t>
  </si>
  <si>
    <t xml:space="preserve">densidad agua salada= </t>
  </si>
  <si>
    <t>g/cm^3</t>
  </si>
  <si>
    <t>1/3*10,17*area de seccion</t>
  </si>
  <si>
    <t xml:space="preserve">total= </t>
  </si>
  <si>
    <t>pie^3</t>
  </si>
  <si>
    <t>Estaciones</t>
  </si>
  <si>
    <t>Areas de seccion (cm²)</t>
  </si>
  <si>
    <t>Areas de secciones (cm2)</t>
  </si>
  <si>
    <t>Linea de agua: 2pie</t>
  </si>
  <si>
    <t>Linea de agua: 4pie</t>
  </si>
  <si>
    <t>Linea de agua: 6pie</t>
  </si>
  <si>
    <t>Linea de agua: 8pie</t>
  </si>
  <si>
    <t>Linea de agua: 10pie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</si>
</sst>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5">
    <font>
      <sz val="10"/>
      <color rgb="FF000000"/>
      <name val="Arial"/>
    </font>
    <font>
      <b/>
      <sz val="10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</font>
    <font>
      <sz val="10"/>
      <name val="Arial"/>
      <family val="2"/>
    </font>
    <font>
      <sz val="10"/>
      <color rgb="FF000000"/>
      <name val="Docs-Calibri"/>
    </font>
    <font>
      <sz val="10"/>
      <name val="Calibri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sz val="10"/>
      <color rgb="FF000000"/>
      <name val="Calibri"/>
      <family val="2"/>
    </font>
    <font>
      <sz val="12"/>
      <color rgb="FF202124"/>
      <name val="Arial"/>
      <family val="2"/>
    </font>
    <font>
      <b/>
      <vertAlign val="superscript"/>
      <sz val="10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4CCCC"/>
        <bgColor rgb="FFF4CCCC"/>
      </patternFill>
    </fill>
    <fill>
      <patternFill patternType="solid">
        <fgColor rgb="FFE6B8AF"/>
        <bgColor rgb="FFE6B8AF"/>
      </patternFill>
    </fill>
    <fill>
      <patternFill patternType="solid">
        <fgColor rgb="FFEA9999"/>
        <bgColor rgb="FFEA9999"/>
      </patternFill>
    </fill>
    <fill>
      <patternFill patternType="solid">
        <fgColor rgb="FFE06666"/>
        <bgColor rgb="FFE06666"/>
      </patternFill>
    </fill>
    <fill>
      <patternFill patternType="solid">
        <fgColor rgb="FFFFF2CC"/>
        <bgColor rgb="FFFFF2CC"/>
      </patternFill>
    </fill>
    <fill>
      <patternFill patternType="solid">
        <fgColor rgb="FFFDE9D9"/>
        <bgColor rgb="FFFDE9D9"/>
      </patternFill>
    </fill>
    <fill>
      <patternFill patternType="solid">
        <fgColor rgb="FFDDD9C3"/>
        <bgColor rgb="FFDDD9C3"/>
      </patternFill>
    </fill>
    <fill>
      <patternFill patternType="solid">
        <fgColor rgb="FFD8D8D8"/>
        <bgColor rgb="FFD8D8D8"/>
      </patternFill>
    </fill>
  </fills>
  <borders count="72"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/>
      <bottom/>
      <diagonal/>
    </border>
    <border>
      <left/>
      <right style="double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double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double">
        <color rgb="FF000000"/>
      </right>
      <top style="thin">
        <color rgb="FF000000"/>
      </top>
      <bottom/>
      <diagonal/>
    </border>
    <border>
      <left style="double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/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double">
        <color rgb="FF000000"/>
      </right>
      <top/>
      <bottom/>
      <diagonal/>
    </border>
    <border>
      <left style="double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double">
        <color rgb="FF000000"/>
      </right>
      <top style="thin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/>
      <diagonal/>
    </border>
    <border>
      <left/>
      <right style="double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24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2" xfId="0" applyFont="1" applyFill="1" applyBorder="1" applyAlignment="1"/>
    <xf numFmtId="0" fontId="3" fillId="2" borderId="3" xfId="0" applyFont="1" applyFill="1" applyBorder="1"/>
    <xf numFmtId="0" fontId="3" fillId="2" borderId="4" xfId="0" applyFont="1" applyFill="1" applyBorder="1"/>
    <xf numFmtId="14" fontId="3" fillId="2" borderId="2" xfId="0" applyNumberFormat="1" applyFont="1" applyFill="1" applyBorder="1" applyAlignment="1"/>
    <xf numFmtId="0" fontId="1" fillId="0" borderId="0" xfId="0" applyFont="1" applyAlignment="1">
      <alignment horizontal="right"/>
    </xf>
    <xf numFmtId="0" fontId="4" fillId="0" borderId="0" xfId="0" applyFont="1"/>
    <xf numFmtId="0" fontId="3" fillId="0" borderId="5" xfId="0" applyFont="1" applyBorder="1" applyAlignment="1">
      <alignment horizontal="right"/>
    </xf>
    <xf numFmtId="0" fontId="2" fillId="3" borderId="5" xfId="0" applyFont="1" applyFill="1" applyBorder="1"/>
    <xf numFmtId="0" fontId="3" fillId="0" borderId="5" xfId="0" applyFont="1" applyBorder="1"/>
    <xf numFmtId="0" fontId="5" fillId="0" borderId="5" xfId="0" applyFont="1" applyBorder="1"/>
    <xf numFmtId="0" fontId="3" fillId="3" borderId="5" xfId="0" applyFont="1" applyFill="1" applyBorder="1" applyAlignment="1"/>
    <xf numFmtId="0" fontId="3" fillId="2" borderId="6" xfId="0" applyFont="1" applyFill="1" applyBorder="1"/>
    <xf numFmtId="0" fontId="4" fillId="0" borderId="9" xfId="0" applyFont="1" applyBorder="1"/>
    <xf numFmtId="0" fontId="4" fillId="0" borderId="10" xfId="0" applyFont="1" applyBorder="1"/>
    <xf numFmtId="0" fontId="4" fillId="0" borderId="0" xfId="0" applyFont="1" applyAlignment="1">
      <alignment horizontal="center"/>
    </xf>
    <xf numFmtId="0" fontId="4" fillId="0" borderId="11" xfId="0" applyFont="1" applyBorder="1"/>
    <xf numFmtId="0" fontId="4" fillId="0" borderId="12" xfId="0" applyFont="1" applyBorder="1"/>
    <xf numFmtId="0" fontId="2" fillId="0" borderId="0" xfId="0" applyFont="1" applyAlignment="1"/>
    <xf numFmtId="0" fontId="1" fillId="0" borderId="9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4" fillId="0" borderId="16" xfId="0" applyFont="1" applyBorder="1"/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164" fontId="4" fillId="0" borderId="23" xfId="0" applyNumberFormat="1" applyFont="1" applyBorder="1" applyAlignment="1">
      <alignment horizontal="center"/>
    </xf>
    <xf numFmtId="164" fontId="4" fillId="0" borderId="24" xfId="0" applyNumberFormat="1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164" fontId="4" fillId="0" borderId="26" xfId="0" applyNumberFormat="1" applyFont="1" applyBorder="1" applyAlignment="1">
      <alignment horizontal="center"/>
    </xf>
    <xf numFmtId="164" fontId="4" fillId="0" borderId="27" xfId="0" applyNumberFormat="1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4" fillId="0" borderId="23" xfId="0" applyFont="1" applyBorder="1"/>
    <xf numFmtId="0" fontId="4" fillId="0" borderId="20" xfId="0" applyFont="1" applyBorder="1" applyAlignment="1">
      <alignment horizontal="center"/>
    </xf>
    <xf numFmtId="0" fontId="3" fillId="2" borderId="28" xfId="0" applyFont="1" applyFill="1" applyBorder="1" applyAlignment="1"/>
    <xf numFmtId="0" fontId="4" fillId="0" borderId="16" xfId="0" applyFont="1" applyBorder="1" applyAlignment="1">
      <alignment horizontal="center"/>
    </xf>
    <xf numFmtId="3" fontId="3" fillId="2" borderId="28" xfId="0" applyNumberFormat="1" applyFont="1" applyFill="1" applyBorder="1" applyAlignment="1"/>
    <xf numFmtId="0" fontId="5" fillId="0" borderId="0" xfId="0" applyFont="1" applyAlignment="1"/>
    <xf numFmtId="0" fontId="6" fillId="4" borderId="5" xfId="0" applyFont="1" applyFill="1" applyBorder="1" applyAlignment="1">
      <alignment horizontal="center"/>
    </xf>
    <xf numFmtId="0" fontId="6" fillId="4" borderId="5" xfId="0" applyFont="1" applyFill="1" applyBorder="1" applyAlignment="1"/>
    <xf numFmtId="0" fontId="6" fillId="4" borderId="5" xfId="0" applyFont="1" applyFill="1" applyBorder="1" applyAlignment="1">
      <alignment horizontal="right"/>
    </xf>
    <xf numFmtId="0" fontId="2" fillId="2" borderId="5" xfId="0" applyFont="1" applyFill="1" applyBorder="1" applyAlignment="1"/>
    <xf numFmtId="0" fontId="5" fillId="2" borderId="0" xfId="0" applyFont="1" applyFill="1"/>
    <xf numFmtId="164" fontId="3" fillId="2" borderId="38" xfId="0" applyNumberFormat="1" applyFont="1" applyFill="1" applyBorder="1" applyAlignment="1"/>
    <xf numFmtId="0" fontId="7" fillId="5" borderId="0" xfId="0" applyFont="1" applyFill="1" applyAlignment="1">
      <alignment horizontal="left"/>
    </xf>
    <xf numFmtId="0" fontId="6" fillId="5" borderId="5" xfId="0" applyFont="1" applyFill="1" applyBorder="1" applyAlignment="1"/>
    <xf numFmtId="0" fontId="8" fillId="5" borderId="5" xfId="0" applyFont="1" applyFill="1" applyBorder="1" applyAlignment="1"/>
    <xf numFmtId="0" fontId="9" fillId="5" borderId="5" xfId="0" applyFont="1" applyFill="1" applyBorder="1" applyAlignment="1"/>
    <xf numFmtId="0" fontId="6" fillId="4" borderId="5" xfId="0" applyFont="1" applyFill="1" applyBorder="1" applyAlignment="1"/>
    <xf numFmtId="0" fontId="5" fillId="4" borderId="5" xfId="0" applyFont="1" applyFill="1" applyBorder="1" applyAlignment="1"/>
    <xf numFmtId="0" fontId="10" fillId="4" borderId="56" xfId="0" applyFont="1" applyFill="1" applyBorder="1" applyAlignment="1"/>
    <xf numFmtId="0" fontId="8" fillId="4" borderId="5" xfId="0" applyFont="1" applyFill="1" applyBorder="1" applyAlignment="1"/>
    <xf numFmtId="0" fontId="6" fillId="2" borderId="16" xfId="0" applyFont="1" applyFill="1" applyBorder="1" applyAlignment="1"/>
    <xf numFmtId="0" fontId="6" fillId="2" borderId="16" xfId="0" applyFont="1" applyFill="1" applyBorder="1" applyAlignment="1"/>
    <xf numFmtId="0" fontId="5" fillId="0" borderId="0" xfId="0" applyFont="1" applyAlignment="1"/>
    <xf numFmtId="0" fontId="8" fillId="0" borderId="13" xfId="0" applyFont="1" applyBorder="1" applyAlignment="1"/>
    <xf numFmtId="0" fontId="8" fillId="0" borderId="11" xfId="0" applyFont="1" applyBorder="1" applyAlignment="1"/>
    <xf numFmtId="0" fontId="6" fillId="2" borderId="20" xfId="0" applyFont="1" applyFill="1" applyBorder="1" applyAlignment="1"/>
    <xf numFmtId="0" fontId="8" fillId="0" borderId="1" xfId="0" applyFont="1" applyBorder="1" applyAlignment="1"/>
    <xf numFmtId="0" fontId="9" fillId="0" borderId="5" xfId="0" applyFont="1" applyBorder="1" applyAlignment="1"/>
    <xf numFmtId="0" fontId="6" fillId="0" borderId="48" xfId="0" applyFont="1" applyBorder="1" applyAlignment="1"/>
    <xf numFmtId="0" fontId="6" fillId="2" borderId="5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right"/>
    </xf>
    <xf numFmtId="164" fontId="9" fillId="2" borderId="5" xfId="0" applyNumberFormat="1" applyFont="1" applyFill="1" applyBorder="1" applyAlignment="1">
      <alignment horizontal="right"/>
    </xf>
    <xf numFmtId="0" fontId="6" fillId="2" borderId="48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right"/>
    </xf>
    <xf numFmtId="0" fontId="6" fillId="0" borderId="5" xfId="0" applyFont="1" applyBorder="1" applyAlignment="1">
      <alignment horizontal="center"/>
    </xf>
    <xf numFmtId="0" fontId="9" fillId="0" borderId="5" xfId="0" applyFont="1" applyBorder="1" applyAlignment="1">
      <alignment horizontal="right"/>
    </xf>
    <xf numFmtId="0" fontId="6" fillId="0" borderId="48" xfId="0" applyFont="1" applyBorder="1" applyAlignment="1">
      <alignment horizontal="center"/>
    </xf>
    <xf numFmtId="0" fontId="6" fillId="0" borderId="5" xfId="0" applyFont="1" applyBorder="1" applyAlignment="1">
      <alignment horizontal="right"/>
    </xf>
    <xf numFmtId="0" fontId="8" fillId="0" borderId="35" xfId="0" applyFont="1" applyBorder="1" applyAlignment="1"/>
    <xf numFmtId="0" fontId="6" fillId="4" borderId="5" xfId="0" applyFont="1" applyFill="1" applyBorder="1" applyAlignment="1"/>
    <xf numFmtId="164" fontId="9" fillId="4" borderId="5" xfId="0" applyNumberFormat="1" applyFont="1" applyFill="1" applyBorder="1" applyAlignment="1">
      <alignment horizontal="right"/>
    </xf>
    <xf numFmtId="0" fontId="6" fillId="4" borderId="48" xfId="0" applyFont="1" applyFill="1" applyBorder="1" applyAlignment="1"/>
    <xf numFmtId="0" fontId="5" fillId="0" borderId="5" xfId="0" applyFont="1" applyBorder="1" applyAlignment="1"/>
    <xf numFmtId="0" fontId="6" fillId="6" borderId="5" xfId="0" applyFont="1" applyFill="1" applyBorder="1" applyAlignment="1"/>
    <xf numFmtId="164" fontId="9" fillId="6" borderId="5" xfId="0" applyNumberFormat="1" applyFont="1" applyFill="1" applyBorder="1" applyAlignment="1">
      <alignment horizontal="right"/>
    </xf>
    <xf numFmtId="0" fontId="6" fillId="6" borderId="5" xfId="0" applyFont="1" applyFill="1" applyBorder="1" applyAlignment="1"/>
    <xf numFmtId="0" fontId="11" fillId="2" borderId="47" xfId="0" applyFont="1" applyFill="1" applyBorder="1" applyAlignment="1"/>
    <xf numFmtId="0" fontId="11" fillId="2" borderId="48" xfId="0" applyFont="1" applyFill="1" applyBorder="1"/>
    <xf numFmtId="0" fontId="5" fillId="0" borderId="5" xfId="0" applyFont="1" applyBorder="1" applyAlignment="1"/>
    <xf numFmtId="0" fontId="2" fillId="0" borderId="5" xfId="0" applyFont="1" applyBorder="1" applyAlignment="1"/>
    <xf numFmtId="0" fontId="12" fillId="2" borderId="47" xfId="0" applyFont="1" applyFill="1" applyBorder="1" applyAlignment="1"/>
    <xf numFmtId="0" fontId="12" fillId="2" borderId="48" xfId="0" applyFont="1" applyFill="1" applyBorder="1"/>
    <xf numFmtId="0" fontId="2" fillId="6" borderId="5" xfId="0" applyFont="1" applyFill="1" applyBorder="1" applyAlignment="1"/>
    <xf numFmtId="0" fontId="8" fillId="0" borderId="0" xfId="0" applyFont="1" applyAlignment="1"/>
    <xf numFmtId="0" fontId="6" fillId="6" borderId="5" xfId="0" applyFont="1" applyFill="1" applyBorder="1" applyAlignment="1"/>
    <xf numFmtId="0" fontId="8" fillId="0" borderId="5" xfId="0" applyFont="1" applyBorder="1" applyAlignment="1"/>
    <xf numFmtId="0" fontId="6" fillId="4" borderId="5" xfId="0" applyFont="1" applyFill="1" applyBorder="1" applyAlignment="1">
      <alignment horizontal="right"/>
    </xf>
    <xf numFmtId="0" fontId="6" fillId="7" borderId="5" xfId="0" applyFont="1" applyFill="1" applyBorder="1" applyAlignment="1"/>
    <xf numFmtId="0" fontId="6" fillId="0" borderId="5" xfId="0" applyFont="1" applyBorder="1" applyAlignment="1"/>
    <xf numFmtId="164" fontId="3" fillId="0" borderId="5" xfId="0" applyNumberFormat="1" applyFont="1" applyBorder="1" applyAlignment="1">
      <alignment horizontal="center"/>
    </xf>
    <xf numFmtId="0" fontId="6" fillId="7" borderId="5" xfId="0" applyFont="1" applyFill="1" applyBorder="1" applyAlignment="1">
      <alignment horizontal="right"/>
    </xf>
    <xf numFmtId="0" fontId="9" fillId="7" borderId="5" xfId="0" applyFont="1" applyFill="1" applyBorder="1" applyAlignment="1">
      <alignment horizontal="right"/>
    </xf>
    <xf numFmtId="2" fontId="9" fillId="7" borderId="5" xfId="0" applyNumberFormat="1" applyFont="1" applyFill="1" applyBorder="1" applyAlignment="1">
      <alignment horizontal="right"/>
    </xf>
    <xf numFmtId="0" fontId="6" fillId="0" borderId="5" xfId="0" applyFont="1" applyBorder="1" applyAlignment="1">
      <alignment horizontal="right"/>
    </xf>
    <xf numFmtId="0" fontId="6" fillId="4" borderId="5" xfId="0" applyFont="1" applyFill="1" applyBorder="1" applyAlignment="1"/>
    <xf numFmtId="0" fontId="9" fillId="4" borderId="5" xfId="0" applyFont="1" applyFill="1" applyBorder="1" applyAlignment="1">
      <alignment horizontal="right"/>
    </xf>
    <xf numFmtId="0" fontId="6" fillId="2" borderId="5" xfId="0" applyFont="1" applyFill="1" applyBorder="1" applyAlignment="1"/>
    <xf numFmtId="2" fontId="9" fillId="4" borderId="5" xfId="0" applyNumberFormat="1" applyFont="1" applyFill="1" applyBorder="1" applyAlignment="1"/>
    <xf numFmtId="0" fontId="9" fillId="4" borderId="5" xfId="0" applyFont="1" applyFill="1" applyBorder="1" applyAlignment="1"/>
    <xf numFmtId="0" fontId="6" fillId="8" borderId="5" xfId="0" applyFont="1" applyFill="1" applyBorder="1" applyAlignment="1"/>
    <xf numFmtId="0" fontId="9" fillId="8" borderId="5" xfId="0" applyFont="1" applyFill="1" applyBorder="1" applyAlignment="1">
      <alignment horizontal="right"/>
    </xf>
    <xf numFmtId="0" fontId="6" fillId="9" borderId="5" xfId="0" applyFont="1" applyFill="1" applyBorder="1" applyAlignment="1"/>
    <xf numFmtId="0" fontId="5" fillId="4" borderId="5" xfId="0" applyFont="1" applyFill="1" applyBorder="1" applyAlignment="1"/>
    <xf numFmtId="0" fontId="7" fillId="4" borderId="5" xfId="0" applyFont="1" applyFill="1" applyBorder="1" applyAlignment="1">
      <alignment horizontal="left"/>
    </xf>
    <xf numFmtId="0" fontId="6" fillId="4" borderId="5" xfId="0" applyFont="1" applyFill="1" applyBorder="1" applyAlignment="1">
      <alignment horizontal="right"/>
    </xf>
    <xf numFmtId="2" fontId="9" fillId="4" borderId="5" xfId="0" applyNumberFormat="1" applyFont="1" applyFill="1" applyBorder="1" applyAlignment="1">
      <alignment horizontal="right"/>
    </xf>
    <xf numFmtId="0" fontId="9" fillId="8" borderId="5" xfId="0" applyFont="1" applyFill="1" applyBorder="1" applyAlignment="1"/>
    <xf numFmtId="0" fontId="3" fillId="2" borderId="5" xfId="0" applyFont="1" applyFill="1" applyBorder="1" applyAlignment="1"/>
    <xf numFmtId="3" fontId="3" fillId="2" borderId="5" xfId="0" applyNumberFormat="1" applyFont="1" applyFill="1" applyBorder="1" applyAlignment="1"/>
    <xf numFmtId="2" fontId="9" fillId="6" borderId="5" xfId="0" applyNumberFormat="1" applyFont="1" applyFill="1" applyBorder="1" applyAlignment="1">
      <alignment horizontal="right"/>
    </xf>
    <xf numFmtId="2" fontId="5" fillId="0" borderId="5" xfId="0" applyNumberFormat="1" applyFont="1" applyBorder="1"/>
    <xf numFmtId="0" fontId="1" fillId="0" borderId="5" xfId="0" applyFont="1" applyBorder="1" applyAlignment="1">
      <alignment horizontal="right"/>
    </xf>
    <xf numFmtId="0" fontId="2" fillId="0" borderId="5" xfId="0" applyFont="1" applyBorder="1"/>
    <xf numFmtId="0" fontId="4" fillId="0" borderId="6" xfId="0" applyFont="1" applyBorder="1"/>
    <xf numFmtId="0" fontId="4" fillId="0" borderId="15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164" fontId="0" fillId="2" borderId="23" xfId="0" applyNumberFormat="1" applyFont="1" applyFill="1" applyBorder="1" applyAlignment="1">
      <alignment horizontal="center"/>
    </xf>
    <xf numFmtId="164" fontId="0" fillId="2" borderId="24" xfId="0" applyNumberFormat="1" applyFont="1" applyFill="1" applyBorder="1" applyAlignment="1">
      <alignment horizontal="center"/>
    </xf>
    <xf numFmtId="0" fontId="3" fillId="2" borderId="57" xfId="0" applyFont="1" applyFill="1" applyBorder="1"/>
    <xf numFmtId="0" fontId="3" fillId="2" borderId="58" xfId="0" applyFont="1" applyFill="1" applyBorder="1"/>
    <xf numFmtId="164" fontId="3" fillId="2" borderId="23" xfId="0" applyNumberFormat="1" applyFont="1" applyFill="1" applyBorder="1" applyAlignment="1">
      <alignment horizontal="center"/>
    </xf>
    <xf numFmtId="164" fontId="3" fillId="2" borderId="24" xfId="0" applyNumberFormat="1" applyFont="1" applyFill="1" applyBorder="1" applyAlignment="1">
      <alignment horizontal="center"/>
    </xf>
    <xf numFmtId="0" fontId="3" fillId="2" borderId="59" xfId="0" applyFont="1" applyFill="1" applyBorder="1"/>
    <xf numFmtId="0" fontId="3" fillId="2" borderId="60" xfId="0" applyFont="1" applyFill="1" applyBorder="1"/>
    <xf numFmtId="0" fontId="3" fillId="2" borderId="61" xfId="0" applyFont="1" applyFill="1" applyBorder="1"/>
    <xf numFmtId="0" fontId="3" fillId="2" borderId="28" xfId="0" applyFont="1" applyFill="1" applyBorder="1"/>
    <xf numFmtId="0" fontId="5" fillId="0" borderId="0" xfId="0" applyFont="1"/>
    <xf numFmtId="0" fontId="1" fillId="0" borderId="16" xfId="0" applyFont="1" applyBorder="1" applyAlignment="1">
      <alignment horizontal="center"/>
    </xf>
    <xf numFmtId="2" fontId="4" fillId="2" borderId="59" xfId="0" applyNumberFormat="1" applyFont="1" applyFill="1" applyBorder="1"/>
    <xf numFmtId="0" fontId="1" fillId="0" borderId="23" xfId="0" applyFont="1" applyBorder="1" applyAlignment="1">
      <alignment horizontal="center"/>
    </xf>
    <xf numFmtId="2" fontId="4" fillId="2" borderId="60" xfId="0" applyNumberFormat="1" applyFont="1" applyFill="1" applyBorder="1"/>
    <xf numFmtId="2" fontId="4" fillId="2" borderId="28" xfId="0" applyNumberFormat="1" applyFont="1" applyFill="1" applyBorder="1"/>
    <xf numFmtId="0" fontId="1" fillId="0" borderId="5" xfId="0" applyFont="1" applyBorder="1" applyAlignment="1">
      <alignment horizontal="center"/>
    </xf>
    <xf numFmtId="0" fontId="1" fillId="0" borderId="64" xfId="0" applyFont="1" applyBorder="1" applyAlignment="1">
      <alignment horizontal="center"/>
    </xf>
    <xf numFmtId="0" fontId="9" fillId="4" borderId="5" xfId="0" applyFont="1" applyFill="1" applyBorder="1" applyAlignment="1">
      <alignment horizontal="center"/>
    </xf>
    <xf numFmtId="0" fontId="9" fillId="4" borderId="5" xfId="0" applyFont="1" applyFill="1" applyBorder="1" applyAlignment="1">
      <alignment horizontal="right"/>
    </xf>
    <xf numFmtId="0" fontId="9" fillId="4" borderId="5" xfId="0" applyFont="1" applyFill="1" applyBorder="1" applyAlignment="1"/>
    <xf numFmtId="0" fontId="2" fillId="4" borderId="0" xfId="0" applyFont="1" applyFill="1" applyAlignment="1"/>
    <xf numFmtId="0" fontId="5" fillId="4" borderId="0" xfId="0" applyFont="1" applyFill="1"/>
    <xf numFmtId="0" fontId="1" fillId="0" borderId="35" xfId="0" applyFont="1" applyBorder="1" applyAlignment="1">
      <alignment horizontal="center"/>
    </xf>
    <xf numFmtId="0" fontId="13" fillId="4" borderId="0" xfId="0" applyFont="1" applyFill="1" applyAlignment="1">
      <alignment horizontal="left"/>
    </xf>
    <xf numFmtId="0" fontId="6" fillId="0" borderId="0" xfId="0" applyFont="1" applyAlignment="1"/>
    <xf numFmtId="0" fontId="6" fillId="6" borderId="5" xfId="0" applyFont="1" applyFill="1" applyBorder="1" applyAlignment="1">
      <alignment horizontal="right"/>
    </xf>
    <xf numFmtId="2" fontId="6" fillId="6" borderId="5" xfId="0" applyNumberFormat="1" applyFont="1" applyFill="1" applyBorder="1" applyAlignment="1">
      <alignment horizontal="right"/>
    </xf>
    <xf numFmtId="164" fontId="6" fillId="6" borderId="5" xfId="0" applyNumberFormat="1" applyFont="1" applyFill="1" applyBorder="1" applyAlignment="1">
      <alignment horizontal="right"/>
    </xf>
    <xf numFmtId="2" fontId="9" fillId="0" borderId="0" xfId="0" applyNumberFormat="1" applyFont="1" applyAlignment="1">
      <alignment horizontal="right"/>
    </xf>
    <xf numFmtId="0" fontId="9" fillId="0" borderId="0" xfId="0" applyFont="1" applyAlignment="1"/>
    <xf numFmtId="0" fontId="6" fillId="0" borderId="0" xfId="0" applyFont="1" applyAlignment="1">
      <alignment horizontal="right"/>
    </xf>
    <xf numFmtId="2" fontId="9" fillId="2" borderId="5" xfId="0" applyNumberFormat="1" applyFont="1" applyFill="1" applyBorder="1" applyAlignment="1">
      <alignment horizontal="right"/>
    </xf>
    <xf numFmtId="2" fontId="9" fillId="0" borderId="5" xfId="0" applyNumberFormat="1" applyFont="1" applyBorder="1" applyAlignment="1">
      <alignment horizontal="center"/>
    </xf>
    <xf numFmtId="2" fontId="9" fillId="2" borderId="5" xfId="0" applyNumberFormat="1" applyFont="1" applyFill="1" applyBorder="1" applyAlignment="1">
      <alignment horizontal="center"/>
    </xf>
    <xf numFmtId="0" fontId="6" fillId="0" borderId="0" xfId="0" applyFont="1" applyAlignment="1"/>
    <xf numFmtId="0" fontId="8" fillId="2" borderId="5" xfId="0" applyFont="1" applyFill="1" applyBorder="1" applyAlignment="1"/>
    <xf numFmtId="0" fontId="6" fillId="2" borderId="5" xfId="0" applyFont="1" applyFill="1" applyBorder="1" applyAlignment="1"/>
    <xf numFmtId="0" fontId="9" fillId="7" borderId="47" xfId="0" applyFont="1" applyFill="1" applyBorder="1" applyAlignment="1"/>
    <xf numFmtId="0" fontId="2" fillId="0" borderId="48" xfId="0" applyFont="1" applyBorder="1"/>
    <xf numFmtId="0" fontId="2" fillId="0" borderId="13" xfId="0" applyFont="1" applyBorder="1"/>
    <xf numFmtId="0" fontId="9" fillId="4" borderId="47" xfId="0" applyFont="1" applyFill="1" applyBorder="1" applyAlignment="1"/>
    <xf numFmtId="0" fontId="1" fillId="0" borderId="31" xfId="0" applyFont="1" applyBorder="1" applyAlignment="1">
      <alignment horizontal="center" vertical="center" wrapText="1"/>
    </xf>
    <xf numFmtId="0" fontId="2" fillId="0" borderId="32" xfId="0" applyFont="1" applyBorder="1"/>
    <xf numFmtId="0" fontId="2" fillId="0" borderId="30" xfId="0" applyFont="1" applyBorder="1"/>
    <xf numFmtId="0" fontId="2" fillId="0" borderId="35" xfId="0" applyFont="1" applyBorder="1"/>
    <xf numFmtId="0" fontId="2" fillId="0" borderId="11" xfId="0" applyFont="1" applyBorder="1"/>
    <xf numFmtId="0" fontId="2" fillId="0" borderId="19" xfId="0" applyFont="1" applyBorder="1"/>
    <xf numFmtId="0" fontId="2" fillId="0" borderId="33" xfId="0" applyFont="1" applyBorder="1"/>
    <xf numFmtId="0" fontId="2" fillId="0" borderId="12" xfId="0" applyFont="1" applyBorder="1"/>
    <xf numFmtId="0" fontId="1" fillId="0" borderId="0" xfId="0" applyFont="1" applyAlignment="1">
      <alignment horizontal="center"/>
    </xf>
    <xf numFmtId="0" fontId="2" fillId="0" borderId="1" xfId="0" applyFont="1" applyBorder="1"/>
    <xf numFmtId="0" fontId="0" fillId="0" borderId="0" xfId="0" applyFont="1" applyAlignment="1"/>
    <xf numFmtId="0" fontId="1" fillId="2" borderId="7" xfId="0" applyFont="1" applyFill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/>
    <xf numFmtId="0" fontId="4" fillId="0" borderId="0" xfId="0" applyFont="1" applyAlignment="1">
      <alignment horizontal="center"/>
    </xf>
    <xf numFmtId="0" fontId="2" fillId="0" borderId="10" xfId="0" applyFont="1" applyBorder="1"/>
    <xf numFmtId="0" fontId="1" fillId="0" borderId="13" xfId="0" applyFont="1" applyBorder="1" applyAlignment="1">
      <alignment horizontal="center"/>
    </xf>
    <xf numFmtId="0" fontId="2" fillId="0" borderId="14" xfId="0" applyFont="1" applyBorder="1"/>
    <xf numFmtId="0" fontId="1" fillId="0" borderId="29" xfId="0" applyFont="1" applyBorder="1" applyAlignment="1">
      <alignment horizontal="center" vertical="center" wrapText="1"/>
    </xf>
    <xf numFmtId="0" fontId="2" fillId="0" borderId="34" xfId="0" applyFont="1" applyBorder="1"/>
    <xf numFmtId="164" fontId="4" fillId="2" borderId="42" xfId="0" applyNumberFormat="1" applyFont="1" applyFill="1" applyBorder="1" applyAlignment="1"/>
    <xf numFmtId="0" fontId="2" fillId="0" borderId="43" xfId="0" applyFont="1" applyBorder="1"/>
    <xf numFmtId="0" fontId="2" fillId="0" borderId="44" xfId="0" applyFont="1" applyBorder="1"/>
    <xf numFmtId="164" fontId="4" fillId="2" borderId="45" xfId="0" applyNumberFormat="1" applyFont="1" applyFill="1" applyBorder="1"/>
    <xf numFmtId="0" fontId="2" fillId="0" borderId="46" xfId="0" applyFont="1" applyBorder="1"/>
    <xf numFmtId="0" fontId="1" fillId="0" borderId="36" xfId="0" applyFont="1" applyBorder="1" applyAlignment="1">
      <alignment horizontal="center"/>
    </xf>
    <xf numFmtId="0" fontId="2" fillId="0" borderId="37" xfId="0" applyFont="1" applyBorder="1"/>
    <xf numFmtId="0" fontId="1" fillId="0" borderId="41" xfId="0" applyFont="1" applyBorder="1" applyAlignment="1">
      <alignment horizontal="center"/>
    </xf>
    <xf numFmtId="164" fontId="4" fillId="2" borderId="39" xfId="0" applyNumberFormat="1" applyFont="1" applyFill="1" applyBorder="1"/>
    <xf numFmtId="0" fontId="2" fillId="0" borderId="39" xfId="0" applyFont="1" applyBorder="1"/>
    <xf numFmtId="0" fontId="2" fillId="0" borderId="40" xfId="0" applyFont="1" applyBorder="1"/>
    <xf numFmtId="0" fontId="5" fillId="4" borderId="47" xfId="0" applyFont="1" applyFill="1" applyBorder="1" applyAlignment="1"/>
    <xf numFmtId="0" fontId="9" fillId="2" borderId="47" xfId="0" applyFont="1" applyFill="1" applyBorder="1" applyAlignment="1"/>
    <xf numFmtId="0" fontId="9" fillId="6" borderId="47" xfId="0" applyFont="1" applyFill="1" applyBorder="1" applyAlignment="1"/>
    <xf numFmtId="0" fontId="1" fillId="0" borderId="49" xfId="0" applyFont="1" applyBorder="1" applyAlignment="1">
      <alignment horizontal="center"/>
    </xf>
    <xf numFmtId="0" fontId="2" fillId="0" borderId="50" xfId="0" applyFont="1" applyBorder="1"/>
    <xf numFmtId="164" fontId="4" fillId="2" borderId="51" xfId="0" applyNumberFormat="1" applyFont="1" applyFill="1" applyBorder="1" applyAlignment="1"/>
    <xf numFmtId="0" fontId="2" fillId="0" borderId="52" xfId="0" applyFont="1" applyBorder="1"/>
    <xf numFmtId="0" fontId="2" fillId="0" borderId="53" xfId="0" applyFont="1" applyBorder="1"/>
    <xf numFmtId="164" fontId="4" fillId="2" borderId="54" xfId="0" applyNumberFormat="1" applyFont="1" applyFill="1" applyBorder="1"/>
    <xf numFmtId="0" fontId="2" fillId="0" borderId="55" xfId="0" applyFont="1" applyBorder="1"/>
    <xf numFmtId="0" fontId="4" fillId="2" borderId="62" xfId="0" applyFont="1" applyFill="1" applyBorder="1" applyAlignment="1">
      <alignment horizontal="center" vertical="center"/>
    </xf>
    <xf numFmtId="0" fontId="2" fillId="0" borderId="20" xfId="0" applyFont="1" applyBorder="1"/>
    <xf numFmtId="0" fontId="1" fillId="0" borderId="7" xfId="0" applyFont="1" applyBorder="1" applyAlignment="1">
      <alignment horizontal="center"/>
    </xf>
    <xf numFmtId="0" fontId="1" fillId="0" borderId="47" xfId="0" applyFont="1" applyBorder="1" applyAlignment="1">
      <alignment horizontal="center"/>
    </xf>
    <xf numFmtId="0" fontId="1" fillId="0" borderId="63" xfId="0" applyFont="1" applyBorder="1" applyAlignment="1">
      <alignment horizontal="center"/>
    </xf>
    <xf numFmtId="0" fontId="2" fillId="0" borderId="15" xfId="0" applyFont="1" applyBorder="1"/>
    <xf numFmtId="164" fontId="4" fillId="2" borderId="65" xfId="0" applyNumberFormat="1" applyFont="1" applyFill="1" applyBorder="1"/>
    <xf numFmtId="0" fontId="2" fillId="0" borderId="66" xfId="0" applyFont="1" applyBorder="1"/>
    <xf numFmtId="0" fontId="2" fillId="0" borderId="38" xfId="0" applyFont="1" applyBorder="1"/>
    <xf numFmtId="164" fontId="4" fillId="2" borderId="42" xfId="0" applyNumberFormat="1" applyFont="1" applyFill="1" applyBorder="1"/>
    <xf numFmtId="0" fontId="2" fillId="0" borderId="67" xfId="0" applyFont="1" applyBorder="1"/>
    <xf numFmtId="164" fontId="4" fillId="2" borderId="68" xfId="0" applyNumberFormat="1" applyFont="1" applyFill="1" applyBorder="1"/>
    <xf numFmtId="0" fontId="2" fillId="0" borderId="69" xfId="0" applyFont="1" applyBorder="1"/>
    <xf numFmtId="0" fontId="2" fillId="0" borderId="70" xfId="0" applyFont="1" applyBorder="1"/>
    <xf numFmtId="0" fontId="2" fillId="0" borderId="71" xfId="0" applyFont="1" applyBorder="1"/>
    <xf numFmtId="2" fontId="0" fillId="0" borderId="0" xfId="0" applyNumberFormat="1" applyFont="1" applyAlignment="1"/>
    <xf numFmtId="0" fontId="2" fillId="2" borderId="20" xfId="0" applyFont="1" applyFill="1" applyBorder="1" applyAlignment="1"/>
    <xf numFmtId="0" fontId="2" fillId="2" borderId="19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title>
      <c:tx>
        <c:rich>
          <a:bodyPr/>
          <a:lstStyle/>
          <a:p>
            <a:pPr lvl="0">
              <a:defRPr b="0">
                <a:solidFill>
                  <a:srgbClr val="757575"/>
                </a:solidFill>
                <a:latin typeface="+mn-lt"/>
              </a:defRPr>
            </a:pPr>
            <a:r>
              <a:rPr lang="es-CL" b="0">
                <a:solidFill>
                  <a:srgbClr val="757575"/>
                </a:solidFill>
                <a:latin typeface="+mn-lt"/>
              </a:rPr>
              <a:t>Área de secciones / Eslora entre perpendiculares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cmpd="sng">
              <a:solidFill>
                <a:srgbClr val="E06666">
                  <a:alpha val="100000"/>
                </a:srgbClr>
              </a:solidFill>
            </a:ln>
          </c:spPr>
          <c:marker>
            <c:symbol val="circle"/>
            <c:size val="10"/>
            <c:spPr>
              <a:solidFill>
                <a:srgbClr val="E06666">
                  <a:alpha val="100000"/>
                </a:srgbClr>
              </a:solidFill>
              <a:ln cmpd="sng">
                <a:solidFill>
                  <a:srgbClr val="E06666">
                    <a:alpha val="100000"/>
                  </a:srgbClr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 lvl="0">
                  <a:defRPr/>
                </a:pPr>
                <a:endParaRPr lang="es-C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'Área Plano de Flotación'!$F$129:$P$129</c:f>
              <c:numCache>
                <c:formatCode>General</c:formatCode>
                <c:ptCount val="11"/>
                <c:pt idx="0">
                  <c:v>0</c:v>
                </c:pt>
                <c:pt idx="1">
                  <c:v>101.7</c:v>
                </c:pt>
                <c:pt idx="2">
                  <c:v>203.4</c:v>
                </c:pt>
                <c:pt idx="3">
                  <c:v>305.10000000000002</c:v>
                </c:pt>
                <c:pt idx="4">
                  <c:v>406.8</c:v>
                </c:pt>
                <c:pt idx="5">
                  <c:v>508.5</c:v>
                </c:pt>
                <c:pt idx="6">
                  <c:v>610.20000000000005</c:v>
                </c:pt>
                <c:pt idx="7">
                  <c:v>711.9</c:v>
                </c:pt>
                <c:pt idx="8">
                  <c:v>813.6</c:v>
                </c:pt>
                <c:pt idx="9">
                  <c:v>915.3</c:v>
                </c:pt>
                <c:pt idx="10" formatCode="#,##0">
                  <c:v>1017</c:v>
                </c:pt>
              </c:numCache>
            </c:numRef>
          </c:cat>
          <c:val>
            <c:numRef>
              <c:f>'Área Plano de Flotación'!$F$130:$P$130</c:f>
              <c:numCache>
                <c:formatCode>0.0</c:formatCode>
                <c:ptCount val="11"/>
                <c:pt idx="0" formatCode="0.00">
                  <c:v>4.4666666666666668</c:v>
                </c:pt>
                <c:pt idx="1">
                  <c:v>49.066666666666663</c:v>
                </c:pt>
                <c:pt idx="2" formatCode="0.00">
                  <c:v>100.26666666666667</c:v>
                </c:pt>
                <c:pt idx="3" formatCode="0.00">
                  <c:v>141</c:v>
                </c:pt>
                <c:pt idx="4" formatCode="0.00">
                  <c:v>159.86666666666667</c:v>
                </c:pt>
                <c:pt idx="5" formatCode="0.00">
                  <c:v>167.4</c:v>
                </c:pt>
                <c:pt idx="6" formatCode="0.00">
                  <c:v>162.53333333333333</c:v>
                </c:pt>
                <c:pt idx="7" formatCode="0.00">
                  <c:v>152.13333333333333</c:v>
                </c:pt>
                <c:pt idx="8" formatCode="0.00">
                  <c:v>137.73333333333335</c:v>
                </c:pt>
                <c:pt idx="9" formatCode="0.00">
                  <c:v>118.33333333333333</c:v>
                </c:pt>
                <c:pt idx="10" formatCode="0.00">
                  <c:v>107.79999999999998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A7D-CF47-99FF-91474A15EC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2548768"/>
        <c:axId val="1611431321"/>
      </c:lineChart>
      <c:catAx>
        <c:axId val="50254876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lang="es-CL" b="0">
                    <a:solidFill>
                      <a:srgbClr val="000000"/>
                    </a:solidFill>
                    <a:latin typeface="+mn-lt"/>
                  </a:rPr>
                  <a:t>Eslora entre perpendiculares (pie)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Arial"/>
              </a:defRPr>
            </a:pPr>
            <a:endParaRPr lang="es-CL"/>
          </a:p>
        </c:txPr>
        <c:crossAx val="1611431321"/>
        <c:crosses val="autoZero"/>
        <c:auto val="1"/>
        <c:lblAlgn val="ctr"/>
        <c:lblOffset val="100"/>
        <c:noMultiLvlLbl val="1"/>
      </c:catAx>
      <c:valAx>
        <c:axId val="1611431321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lang="es-CL" b="0">
                    <a:solidFill>
                      <a:srgbClr val="000000"/>
                    </a:solidFill>
                    <a:latin typeface="+mn-lt"/>
                  </a:rPr>
                  <a:t>Área de sección (pie^2)</a:t>
                </a:r>
              </a:p>
            </c:rich>
          </c:tx>
          <c:overlay val="0"/>
        </c:title>
        <c:numFmt formatCode="0.00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  <a:endParaRPr lang="es-CL"/>
          </a:p>
        </c:txPr>
        <c:crossAx val="502548768"/>
        <c:crosses val="autoZero"/>
        <c:crossBetween val="between"/>
      </c:valAx>
    </c:plotArea>
    <c:legend>
      <c:legendPos val="r"/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  <a:endParaRPr lang="es-CL"/>
        </a:p>
      </c:txPr>
    </c:legend>
    <c:plotVisOnly val="1"/>
    <c:dispBlanksAs val="zero"/>
    <c:showDLblsOverMax val="1"/>
  </c:chart>
  <c:spPr>
    <a:solidFill>
      <a:srgbClr val="FFF2CC"/>
    </a:soli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1076325</xdr:colOff>
      <xdr:row>132</xdr:row>
      <xdr:rowOff>28575</xdr:rowOff>
    </xdr:from>
    <xdr:ext cx="5715000" cy="3533775"/>
    <xdr:graphicFrame macro="">
      <xdr:nvGraphicFramePr>
        <xdr:cNvPr id="218937246" name="Chart 1" title="Gráfico">
          <a:extLst>
            <a:ext uri="{FF2B5EF4-FFF2-40B4-BE49-F238E27FC236}">
              <a16:creationId xmlns:a16="http://schemas.microsoft.com/office/drawing/2014/main" id="{00000000-0008-0000-0000-00009EB70C0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1001"/>
  <sheetViews>
    <sheetView topLeftCell="A25" zoomScale="131" workbookViewId="0">
      <selection activeCell="P73" sqref="P73"/>
    </sheetView>
  </sheetViews>
  <sheetFormatPr baseColWidth="10" defaultColWidth="14.5" defaultRowHeight="15" customHeight="1"/>
  <cols>
    <col min="1" max="2" width="16.5" customWidth="1"/>
    <col min="3" max="4" width="9.1640625" customWidth="1"/>
    <col min="5" max="5" width="11" customWidth="1"/>
    <col min="6" max="42" width="9.1640625" customWidth="1"/>
  </cols>
  <sheetData>
    <row r="1" spans="1:19" ht="12.75" customHeight="1">
      <c r="A1" s="1"/>
      <c r="B1" s="1"/>
    </row>
    <row r="2" spans="1:19" ht="12.75" customHeight="1">
      <c r="A2" s="1"/>
      <c r="B2" s="1" t="s">
        <v>0</v>
      </c>
    </row>
    <row r="3" spans="1:19" ht="12.75" customHeight="1">
      <c r="A3" s="1"/>
      <c r="B3" s="1"/>
    </row>
    <row r="4" spans="1:19" ht="12.75" customHeight="1">
      <c r="A4" s="1"/>
      <c r="B4" s="1" t="s">
        <v>1</v>
      </c>
      <c r="H4" s="173" t="s">
        <v>2</v>
      </c>
      <c r="I4" s="174"/>
      <c r="J4" s="3" t="s">
        <v>3</v>
      </c>
      <c r="K4" s="4"/>
      <c r="L4" s="4"/>
      <c r="M4" s="5"/>
    </row>
    <row r="5" spans="1:19" ht="12.75" customHeight="1">
      <c r="H5" s="173" t="s">
        <v>4</v>
      </c>
      <c r="I5" s="174"/>
      <c r="J5" s="6">
        <v>44334</v>
      </c>
      <c r="K5" s="4"/>
      <c r="L5" s="4"/>
      <c r="M5" s="5"/>
    </row>
    <row r="6" spans="1:19" ht="12.75" customHeight="1">
      <c r="I6" s="7"/>
      <c r="J6" s="8"/>
      <c r="K6" s="8"/>
      <c r="L6" s="8"/>
      <c r="M6" s="8"/>
    </row>
    <row r="7" spans="1:19" ht="12.75" customHeight="1">
      <c r="A7" s="2"/>
      <c r="B7" s="173" t="s">
        <v>5</v>
      </c>
      <c r="C7" s="175"/>
    </row>
    <row r="8" spans="1:19" ht="12.75" customHeight="1">
      <c r="C8" s="9" t="s">
        <v>6</v>
      </c>
      <c r="D8" s="10">
        <v>101.7</v>
      </c>
      <c r="E8" s="11" t="s">
        <v>7</v>
      </c>
      <c r="F8" s="11" t="s">
        <v>8</v>
      </c>
      <c r="G8" s="11"/>
      <c r="H8" s="11"/>
      <c r="I8" s="12"/>
      <c r="J8" s="13">
        <v>101.7</v>
      </c>
      <c r="K8" s="11" t="s">
        <v>7</v>
      </c>
    </row>
    <row r="9" spans="1:19" ht="12.75" customHeight="1">
      <c r="C9" s="9" t="s">
        <v>9</v>
      </c>
      <c r="D9" s="10">
        <v>6</v>
      </c>
      <c r="E9" s="11" t="s">
        <v>7</v>
      </c>
      <c r="F9" s="11" t="s">
        <v>10</v>
      </c>
      <c r="G9" s="11"/>
      <c r="H9" s="11"/>
      <c r="I9" s="12"/>
      <c r="J9" s="13">
        <v>1</v>
      </c>
      <c r="K9" s="11" t="s">
        <v>7</v>
      </c>
    </row>
    <row r="10" spans="1:19" ht="12.75" customHeight="1"/>
    <row r="11" spans="1:19" ht="12.75" customHeight="1"/>
    <row r="12" spans="1:19" ht="12.75" customHeight="1">
      <c r="A12" s="8"/>
      <c r="B12" s="14"/>
      <c r="C12" s="176" t="s">
        <v>11</v>
      </c>
      <c r="D12" s="177"/>
      <c r="E12" s="177"/>
      <c r="F12" s="177"/>
      <c r="G12" s="177"/>
      <c r="H12" s="177"/>
      <c r="I12" s="177"/>
      <c r="J12" s="177"/>
      <c r="K12" s="177"/>
      <c r="L12" s="177"/>
      <c r="M12" s="178"/>
    </row>
    <row r="13" spans="1:19" ht="12.75" customHeight="1">
      <c r="A13" s="8"/>
      <c r="B13" s="15"/>
      <c r="C13" s="8"/>
      <c r="D13" s="8"/>
      <c r="E13" s="8"/>
      <c r="F13" s="8"/>
      <c r="G13" s="8"/>
      <c r="H13" s="8"/>
      <c r="I13" s="8"/>
      <c r="J13" s="8"/>
      <c r="K13" s="8"/>
      <c r="L13" s="8"/>
      <c r="M13" s="16"/>
    </row>
    <row r="14" spans="1:19" ht="12.75" customHeight="1">
      <c r="A14" s="8"/>
      <c r="B14" s="15"/>
      <c r="C14" s="179" t="s">
        <v>12</v>
      </c>
      <c r="D14" s="175"/>
      <c r="E14" s="175"/>
      <c r="F14" s="175"/>
      <c r="G14" s="175"/>
      <c r="H14" s="175"/>
      <c r="I14" s="175"/>
      <c r="J14" s="175"/>
      <c r="K14" s="175"/>
      <c r="L14" s="175"/>
      <c r="M14" s="180"/>
    </row>
    <row r="15" spans="1:19" ht="12.75" customHeight="1">
      <c r="A15" s="8"/>
      <c r="B15" s="15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9"/>
    </row>
    <row r="16" spans="1:19" ht="12.75" customHeight="1">
      <c r="A16" s="8"/>
      <c r="B16" s="15"/>
      <c r="C16" s="181" t="s">
        <v>13</v>
      </c>
      <c r="D16" s="163"/>
      <c r="E16" s="163"/>
      <c r="F16" s="163"/>
      <c r="G16" s="163"/>
      <c r="H16" s="163"/>
      <c r="I16" s="163"/>
      <c r="J16" s="163"/>
      <c r="K16" s="163"/>
      <c r="L16" s="163"/>
      <c r="M16" s="182"/>
      <c r="P16" s="20"/>
      <c r="S16" s="20"/>
    </row>
    <row r="17" spans="1:13" ht="12.75" customHeight="1">
      <c r="A17" s="2"/>
      <c r="B17" s="21" t="s">
        <v>14</v>
      </c>
      <c r="C17" s="22" t="s">
        <v>15</v>
      </c>
      <c r="D17" s="23"/>
      <c r="E17" s="23"/>
      <c r="F17" s="23"/>
      <c r="G17" s="23"/>
      <c r="H17" s="23"/>
      <c r="I17" s="23"/>
      <c r="J17" s="23"/>
      <c r="K17" s="23"/>
      <c r="L17" s="23"/>
      <c r="M17" s="24" t="s">
        <v>16</v>
      </c>
    </row>
    <row r="18" spans="1:13" ht="12.75" customHeight="1">
      <c r="A18" s="2"/>
      <c r="B18" s="25" t="s">
        <v>17</v>
      </c>
      <c r="C18" s="26">
        <v>0</v>
      </c>
      <c r="D18" s="27">
        <v>1</v>
      </c>
      <c r="E18" s="27">
        <v>2</v>
      </c>
      <c r="F18" s="27">
        <v>3</v>
      </c>
      <c r="G18" s="27">
        <v>4</v>
      </c>
      <c r="H18" s="27">
        <v>5</v>
      </c>
      <c r="I18" s="27">
        <v>6</v>
      </c>
      <c r="J18" s="27">
        <v>7</v>
      </c>
      <c r="K18" s="27">
        <v>8</v>
      </c>
      <c r="L18" s="27">
        <v>9</v>
      </c>
      <c r="M18" s="28">
        <v>10</v>
      </c>
    </row>
    <row r="19" spans="1:13" ht="12.75" customHeight="1">
      <c r="A19" s="2"/>
      <c r="B19" s="29">
        <v>10</v>
      </c>
      <c r="C19" s="30">
        <v>1.1000000000000001</v>
      </c>
      <c r="D19" s="30">
        <v>5.2</v>
      </c>
      <c r="E19" s="30">
        <v>8.6</v>
      </c>
      <c r="F19" s="30">
        <v>10.1</v>
      </c>
      <c r="G19" s="30">
        <v>10.8</v>
      </c>
      <c r="H19" s="30">
        <v>11.1</v>
      </c>
      <c r="I19" s="30">
        <v>11</v>
      </c>
      <c r="J19" s="30">
        <v>10.8</v>
      </c>
      <c r="K19" s="30">
        <v>10.6</v>
      </c>
      <c r="L19" s="30">
        <v>10.1</v>
      </c>
      <c r="M19" s="31">
        <v>9.6999999999999993</v>
      </c>
    </row>
    <row r="20" spans="1:13" ht="12.75" customHeight="1">
      <c r="A20" s="2"/>
      <c r="B20" s="21">
        <v>9</v>
      </c>
      <c r="C20" s="30">
        <v>0.8</v>
      </c>
      <c r="D20" s="30">
        <v>4.7</v>
      </c>
      <c r="E20" s="30">
        <v>8.1</v>
      </c>
      <c r="F20" s="30">
        <v>9.6999999999999993</v>
      </c>
      <c r="G20" s="30">
        <v>10.6</v>
      </c>
      <c r="H20" s="30">
        <v>10.9</v>
      </c>
      <c r="I20" s="30">
        <v>10.8</v>
      </c>
      <c r="J20" s="30">
        <v>10.7</v>
      </c>
      <c r="K20" s="30">
        <v>10.4</v>
      </c>
      <c r="L20" s="30">
        <v>10</v>
      </c>
      <c r="M20" s="31">
        <v>9.6</v>
      </c>
    </row>
    <row r="21" spans="1:13" ht="12.75" customHeight="1">
      <c r="A21" s="2"/>
      <c r="B21" s="21">
        <v>8</v>
      </c>
      <c r="C21" s="30">
        <v>0.5</v>
      </c>
      <c r="D21" s="30">
        <v>4.0999999999999996</v>
      </c>
      <c r="E21" s="30">
        <v>7.6</v>
      </c>
      <c r="F21" s="30">
        <v>9.4</v>
      </c>
      <c r="G21" s="30">
        <v>10.4</v>
      </c>
      <c r="H21" s="30">
        <v>10.8</v>
      </c>
      <c r="I21" s="30">
        <v>10.7</v>
      </c>
      <c r="J21" s="30">
        <v>10.6</v>
      </c>
      <c r="K21" s="30">
        <v>10.199999999999999</v>
      </c>
      <c r="L21" s="30">
        <v>9.9</v>
      </c>
      <c r="M21" s="31">
        <v>9.5</v>
      </c>
    </row>
    <row r="22" spans="1:13" ht="12.75" customHeight="1">
      <c r="A22" s="2"/>
      <c r="B22" s="21">
        <v>7</v>
      </c>
      <c r="C22" s="30">
        <v>0.3</v>
      </c>
      <c r="D22" s="30">
        <v>3.6</v>
      </c>
      <c r="E22" s="30">
        <v>7</v>
      </c>
      <c r="F22" s="30">
        <v>9.1</v>
      </c>
      <c r="G22" s="30">
        <v>10.199999999999999</v>
      </c>
      <c r="H22" s="30">
        <v>10.7</v>
      </c>
      <c r="I22" s="30">
        <v>10.6</v>
      </c>
      <c r="J22" s="30">
        <v>10.5</v>
      </c>
      <c r="K22" s="30">
        <v>10.1</v>
      </c>
      <c r="L22" s="30">
        <v>9.6999999999999993</v>
      </c>
      <c r="M22" s="31">
        <v>9.4</v>
      </c>
    </row>
    <row r="23" spans="1:13" ht="12.75" customHeight="1">
      <c r="A23" s="2"/>
      <c r="B23" s="21">
        <v>6</v>
      </c>
      <c r="C23" s="30">
        <v>0.1</v>
      </c>
      <c r="D23" s="30">
        <v>3</v>
      </c>
      <c r="E23" s="30">
        <v>6.3</v>
      </c>
      <c r="F23" s="30">
        <v>8.6999999999999993</v>
      </c>
      <c r="G23" s="30">
        <v>10</v>
      </c>
      <c r="H23" s="30">
        <v>10.6</v>
      </c>
      <c r="I23" s="30">
        <v>10.5</v>
      </c>
      <c r="J23" s="30">
        <v>10.199999999999999</v>
      </c>
      <c r="K23" s="30">
        <v>9.8000000000000007</v>
      </c>
      <c r="L23" s="30">
        <v>9.5</v>
      </c>
      <c r="M23" s="31">
        <v>9</v>
      </c>
    </row>
    <row r="24" spans="1:13" ht="12.75" customHeight="1">
      <c r="A24" s="2"/>
      <c r="B24" s="21">
        <v>5</v>
      </c>
      <c r="C24" s="30">
        <v>0</v>
      </c>
      <c r="D24" s="30">
        <v>2.4</v>
      </c>
      <c r="E24" s="30">
        <v>5.5</v>
      </c>
      <c r="F24" s="30">
        <v>8.1999999999999993</v>
      </c>
      <c r="G24" s="30">
        <v>9.5</v>
      </c>
      <c r="H24" s="30">
        <v>10.1</v>
      </c>
      <c r="I24" s="30">
        <v>10.1</v>
      </c>
      <c r="J24" s="30">
        <v>9.6999999999999993</v>
      </c>
      <c r="K24" s="30">
        <v>9.3000000000000007</v>
      </c>
      <c r="L24" s="30">
        <v>8.8000000000000007</v>
      </c>
      <c r="M24" s="31">
        <v>8</v>
      </c>
    </row>
    <row r="25" spans="1:13" ht="12.75" customHeight="1">
      <c r="A25" s="2"/>
      <c r="B25" s="21">
        <v>4</v>
      </c>
      <c r="C25" s="30">
        <v>0</v>
      </c>
      <c r="D25" s="30">
        <v>1.9</v>
      </c>
      <c r="E25" s="30">
        <v>4.5</v>
      </c>
      <c r="F25" s="30">
        <v>7.3</v>
      </c>
      <c r="G25" s="30">
        <v>8.8000000000000007</v>
      </c>
      <c r="H25" s="30">
        <v>9.4</v>
      </c>
      <c r="I25" s="30">
        <v>9.5</v>
      </c>
      <c r="J25" s="30">
        <v>9.1</v>
      </c>
      <c r="K25" s="30">
        <v>8.4</v>
      </c>
      <c r="L25" s="30">
        <v>7.3</v>
      </c>
      <c r="M25" s="31">
        <v>3.5</v>
      </c>
    </row>
    <row r="26" spans="1:13" ht="12.75" customHeight="1">
      <c r="A26" s="2"/>
      <c r="B26" s="21">
        <v>3</v>
      </c>
      <c r="C26" s="30">
        <v>0</v>
      </c>
      <c r="D26" s="30">
        <v>1.3</v>
      </c>
      <c r="E26" s="30">
        <v>3.5</v>
      </c>
      <c r="F26" s="30">
        <v>6.2</v>
      </c>
      <c r="G26" s="30">
        <v>7.5</v>
      </c>
      <c r="H26" s="30">
        <v>8.1999999999999993</v>
      </c>
      <c r="I26" s="30">
        <v>8.6</v>
      </c>
      <c r="J26" s="30">
        <v>7.5</v>
      </c>
      <c r="K26" s="30">
        <v>5</v>
      </c>
      <c r="L26" s="30">
        <v>0</v>
      </c>
      <c r="M26" s="31">
        <v>0</v>
      </c>
    </row>
    <row r="27" spans="1:13" ht="12.75" customHeight="1">
      <c r="A27" s="2"/>
      <c r="B27" s="21">
        <v>2</v>
      </c>
      <c r="C27" s="30">
        <v>0</v>
      </c>
      <c r="D27" s="30">
        <v>0.8</v>
      </c>
      <c r="E27" s="30">
        <v>2.2999999999999998</v>
      </c>
      <c r="F27" s="30">
        <v>4.5</v>
      </c>
      <c r="G27" s="30">
        <v>5.3</v>
      </c>
      <c r="H27" s="30">
        <v>6</v>
      </c>
      <c r="I27" s="30">
        <v>5.5</v>
      </c>
      <c r="J27" s="30">
        <v>2</v>
      </c>
      <c r="K27" s="30">
        <v>0</v>
      </c>
      <c r="L27" s="30">
        <v>0</v>
      </c>
      <c r="M27" s="31">
        <v>0</v>
      </c>
    </row>
    <row r="28" spans="1:13" ht="12.75" customHeight="1">
      <c r="A28" s="2"/>
      <c r="B28" s="21">
        <v>1</v>
      </c>
      <c r="C28" s="30">
        <v>0</v>
      </c>
      <c r="D28" s="30">
        <v>0.2</v>
      </c>
      <c r="E28" s="30">
        <v>1</v>
      </c>
      <c r="F28" s="30">
        <v>2.2000000000000002</v>
      </c>
      <c r="G28" s="30">
        <v>2.2000000000000002</v>
      </c>
      <c r="H28" s="30">
        <v>1.7</v>
      </c>
      <c r="I28" s="30">
        <v>0</v>
      </c>
      <c r="J28" s="30">
        <v>0</v>
      </c>
      <c r="K28" s="30">
        <v>0</v>
      </c>
      <c r="L28" s="30">
        <v>0</v>
      </c>
      <c r="M28" s="31">
        <v>0</v>
      </c>
    </row>
    <row r="29" spans="1:13" ht="12.75" customHeight="1">
      <c r="A29" s="2"/>
      <c r="B29" s="32">
        <v>0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3">
        <v>0</v>
      </c>
      <c r="M29" s="34">
        <v>0</v>
      </c>
    </row>
    <row r="30" spans="1:13" ht="12.75" customHeight="1">
      <c r="A30" s="17"/>
      <c r="B30" s="35" t="s">
        <v>18</v>
      </c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</row>
    <row r="31" spans="1:13" ht="12.75" customHeight="1">
      <c r="A31" s="17"/>
      <c r="B31" s="37" t="s">
        <v>19</v>
      </c>
      <c r="C31" s="38">
        <v>1</v>
      </c>
      <c r="D31" s="38">
        <v>4</v>
      </c>
      <c r="E31" s="38">
        <v>2</v>
      </c>
      <c r="F31" s="38">
        <v>4</v>
      </c>
      <c r="G31" s="38">
        <v>2</v>
      </c>
      <c r="H31" s="38">
        <v>4</v>
      </c>
      <c r="I31" s="38">
        <v>2</v>
      </c>
      <c r="J31" s="38">
        <v>4</v>
      </c>
      <c r="K31" s="38">
        <v>2</v>
      </c>
      <c r="L31" s="38">
        <v>4</v>
      </c>
      <c r="M31" s="38">
        <v>1</v>
      </c>
    </row>
    <row r="32" spans="1:13" ht="12.75" customHeight="1"/>
    <row r="33" spans="1:25" ht="12.75" customHeight="1"/>
    <row r="34" spans="1:25" ht="12.75" customHeight="1">
      <c r="A34" s="17"/>
      <c r="B34" s="39" t="s">
        <v>20</v>
      </c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</row>
    <row r="35" spans="1:25" ht="12.75" customHeight="1">
      <c r="A35" s="17"/>
      <c r="B35" s="37" t="s">
        <v>21</v>
      </c>
      <c r="C35" s="38">
        <v>0</v>
      </c>
      <c r="D35" s="38">
        <v>101.7</v>
      </c>
      <c r="E35" s="38">
        <v>203.4</v>
      </c>
      <c r="F35" s="38">
        <v>305.10000000000002</v>
      </c>
      <c r="G35" s="38">
        <v>406.8</v>
      </c>
      <c r="H35" s="38">
        <v>508.5</v>
      </c>
      <c r="I35" s="38">
        <v>610.20000000000005</v>
      </c>
      <c r="J35" s="38">
        <v>711.9</v>
      </c>
      <c r="K35" s="38">
        <v>813.6</v>
      </c>
      <c r="L35" s="38">
        <v>915.3</v>
      </c>
      <c r="M35" s="40">
        <v>1017</v>
      </c>
    </row>
    <row r="36" spans="1:25" ht="12.75" customHeight="1">
      <c r="P36" s="41" t="s">
        <v>22</v>
      </c>
    </row>
    <row r="37" spans="1:25" ht="12.75" customHeight="1"/>
    <row r="38" spans="1:25" ht="27" customHeight="1">
      <c r="C38" s="183" t="s">
        <v>23</v>
      </c>
      <c r="D38" s="167"/>
      <c r="E38" s="165" t="s">
        <v>24</v>
      </c>
      <c r="F38" s="166"/>
      <c r="G38" s="167"/>
      <c r="H38" s="165" t="s">
        <v>25</v>
      </c>
      <c r="I38" s="166"/>
      <c r="J38" s="171"/>
      <c r="O38" s="42" t="s">
        <v>26</v>
      </c>
      <c r="P38" s="43" t="s">
        <v>27</v>
      </c>
      <c r="Q38" s="43" t="s">
        <v>28</v>
      </c>
    </row>
    <row r="39" spans="1:25" ht="27" customHeight="1">
      <c r="C39" s="184"/>
      <c r="D39" s="170"/>
      <c r="E39" s="168"/>
      <c r="F39" s="169"/>
      <c r="G39" s="170"/>
      <c r="H39" s="168"/>
      <c r="I39" s="169"/>
      <c r="J39" s="172"/>
      <c r="O39" s="42" t="s">
        <v>26</v>
      </c>
      <c r="P39" s="44">
        <v>10.17</v>
      </c>
      <c r="Q39" s="43" t="s">
        <v>29</v>
      </c>
    </row>
    <row r="40" spans="1:25" ht="12.75" customHeight="1">
      <c r="C40" s="190" t="s">
        <v>30</v>
      </c>
      <c r="D40" s="191"/>
      <c r="E40" s="45" t="s">
        <v>31</v>
      </c>
      <c r="F40" s="46"/>
      <c r="G40" s="47"/>
      <c r="H40" s="193"/>
      <c r="I40" s="194"/>
      <c r="J40" s="195"/>
    </row>
    <row r="41" spans="1:25" ht="12.75" customHeight="1">
      <c r="C41" s="192" t="s">
        <v>32</v>
      </c>
      <c r="D41" s="175"/>
      <c r="E41" s="185" t="s">
        <v>33</v>
      </c>
      <c r="F41" s="186"/>
      <c r="G41" s="187"/>
      <c r="H41" s="188"/>
      <c r="I41" s="186"/>
      <c r="J41" s="189"/>
      <c r="O41" s="48" t="s">
        <v>34</v>
      </c>
      <c r="P41" s="49"/>
      <c r="Q41" s="49"/>
      <c r="R41" s="50"/>
      <c r="S41" s="51"/>
      <c r="T41" s="49"/>
    </row>
    <row r="42" spans="1:25" ht="12.75" customHeight="1">
      <c r="C42" s="192" t="s">
        <v>35</v>
      </c>
      <c r="D42" s="175"/>
      <c r="E42" s="185" t="s">
        <v>36</v>
      </c>
      <c r="F42" s="186"/>
      <c r="G42" s="187"/>
      <c r="H42" s="188"/>
      <c r="I42" s="186"/>
      <c r="J42" s="189"/>
    </row>
    <row r="43" spans="1:25" ht="12.75" customHeight="1">
      <c r="C43" s="192" t="s">
        <v>37</v>
      </c>
      <c r="D43" s="175"/>
      <c r="E43" s="185" t="s">
        <v>38</v>
      </c>
      <c r="F43" s="186"/>
      <c r="G43" s="187"/>
      <c r="H43" s="188"/>
      <c r="I43" s="186"/>
      <c r="J43" s="189"/>
      <c r="O43" s="164" t="s">
        <v>39</v>
      </c>
      <c r="P43" s="163"/>
      <c r="Q43" s="163"/>
      <c r="R43" s="163"/>
      <c r="S43" s="163"/>
      <c r="T43" s="163"/>
      <c r="U43" s="163"/>
      <c r="V43" s="163"/>
      <c r="W43" s="163"/>
      <c r="X43" s="163"/>
      <c r="Y43" s="162"/>
    </row>
    <row r="44" spans="1:25" ht="12.75" customHeight="1">
      <c r="C44" s="199" t="s">
        <v>40</v>
      </c>
      <c r="D44" s="200"/>
      <c r="E44" s="201" t="s">
        <v>41</v>
      </c>
      <c r="F44" s="202"/>
      <c r="G44" s="203"/>
      <c r="H44" s="204"/>
      <c r="I44" s="202"/>
      <c r="J44" s="205"/>
    </row>
    <row r="45" spans="1:25" ht="12.75" customHeight="1">
      <c r="O45" s="52" t="s">
        <v>42</v>
      </c>
      <c r="P45" s="53"/>
      <c r="R45" s="54" t="s">
        <v>43</v>
      </c>
      <c r="S45" s="55"/>
    </row>
    <row r="46" spans="1:25" ht="12.75" customHeight="1">
      <c r="O46" s="52" t="s">
        <v>44</v>
      </c>
      <c r="P46" s="53"/>
    </row>
    <row r="47" spans="1:25" ht="12.75" customHeight="1"/>
    <row r="48" spans="1:25" ht="12.75" customHeight="1"/>
    <row r="49" spans="3:26" ht="12.75" customHeight="1">
      <c r="C49" s="56" t="s">
        <v>45</v>
      </c>
      <c r="D49" s="57"/>
      <c r="E49" s="57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</row>
    <row r="50" spans="3:26" ht="12.75" customHeight="1">
      <c r="C50" s="59"/>
      <c r="D50" s="59"/>
      <c r="E50" s="59"/>
      <c r="F50" s="58"/>
      <c r="G50" s="58"/>
      <c r="H50" s="60"/>
      <c r="I50" s="60"/>
      <c r="J50" s="60"/>
      <c r="K50" s="58"/>
      <c r="L50" s="58"/>
      <c r="M50" s="60"/>
      <c r="N50" s="60"/>
      <c r="O50" s="60"/>
      <c r="P50" s="58"/>
      <c r="Q50" s="58"/>
      <c r="R50" s="60"/>
      <c r="S50" s="60"/>
      <c r="T50" s="60"/>
      <c r="U50" s="58"/>
      <c r="V50" s="58"/>
      <c r="W50" s="60"/>
      <c r="X50" s="60"/>
      <c r="Y50" s="60"/>
      <c r="Z50" s="58"/>
    </row>
    <row r="51" spans="3:26" ht="12.75" customHeight="1">
      <c r="C51" s="222" t="s">
        <v>104</v>
      </c>
      <c r="D51" s="61"/>
      <c r="E51" s="61"/>
      <c r="F51" s="58"/>
      <c r="G51" s="62"/>
      <c r="H51" s="223" t="s">
        <v>105</v>
      </c>
      <c r="I51" s="61"/>
      <c r="J51" s="61"/>
      <c r="K51" s="58"/>
      <c r="L51" s="62"/>
      <c r="M51" s="223" t="s">
        <v>106</v>
      </c>
      <c r="N51" s="61"/>
      <c r="O51" s="61"/>
      <c r="P51" s="58"/>
      <c r="Q51" s="62"/>
      <c r="R51" s="223" t="s">
        <v>107</v>
      </c>
      <c r="S51" s="61"/>
      <c r="T51" s="61"/>
      <c r="U51" s="58"/>
      <c r="V51" s="62"/>
      <c r="W51" s="223" t="s">
        <v>108</v>
      </c>
      <c r="X51" s="61"/>
      <c r="Y51" s="61"/>
      <c r="Z51" s="58"/>
    </row>
    <row r="52" spans="3:26" ht="12.75" customHeight="1">
      <c r="C52" s="63" t="s">
        <v>46</v>
      </c>
      <c r="D52" s="63" t="s">
        <v>47</v>
      </c>
      <c r="E52" s="63" t="s">
        <v>48</v>
      </c>
      <c r="F52" s="58"/>
      <c r="G52" s="62"/>
      <c r="H52" s="64" t="s">
        <v>46</v>
      </c>
      <c r="I52" s="63" t="s">
        <v>47</v>
      </c>
      <c r="J52" s="63" t="s">
        <v>48</v>
      </c>
      <c r="K52" s="58"/>
      <c r="L52" s="62"/>
      <c r="M52" s="64" t="s">
        <v>46</v>
      </c>
      <c r="N52" s="63" t="s">
        <v>47</v>
      </c>
      <c r="O52" s="63" t="s">
        <v>48</v>
      </c>
      <c r="P52" s="58"/>
      <c r="Q52" s="62"/>
      <c r="R52" s="64" t="s">
        <v>46</v>
      </c>
      <c r="S52" s="63" t="s">
        <v>47</v>
      </c>
      <c r="T52" s="63" t="s">
        <v>48</v>
      </c>
      <c r="U52" s="58"/>
      <c r="V52" s="62"/>
      <c r="W52" s="64" t="s">
        <v>46</v>
      </c>
      <c r="X52" s="63" t="s">
        <v>47</v>
      </c>
      <c r="Y52" s="63" t="s">
        <v>48</v>
      </c>
      <c r="Z52" s="58"/>
    </row>
    <row r="53" spans="3:26" ht="12.75" customHeight="1">
      <c r="C53" s="65">
        <v>0</v>
      </c>
      <c r="D53" s="66">
        <v>1</v>
      </c>
      <c r="E53" s="67">
        <f t="shared" ref="E53:E63" si="0">D53*C53</f>
        <v>0</v>
      </c>
      <c r="F53" s="58"/>
      <c r="G53" s="62"/>
      <c r="H53" s="68">
        <v>0</v>
      </c>
      <c r="I53" s="66">
        <v>1</v>
      </c>
      <c r="J53" s="67">
        <f t="shared" ref="J53:J63" si="1">I53*H53</f>
        <v>0</v>
      </c>
      <c r="K53" s="58"/>
      <c r="L53" s="62"/>
      <c r="M53" s="68">
        <v>0.1</v>
      </c>
      <c r="N53" s="66">
        <v>1</v>
      </c>
      <c r="O53" s="67">
        <f t="shared" ref="O53:O63" si="2">N53*M53</f>
        <v>0.1</v>
      </c>
      <c r="P53" s="58"/>
      <c r="Q53" s="62"/>
      <c r="R53" s="68">
        <v>0.5</v>
      </c>
      <c r="S53" s="66">
        <v>1</v>
      </c>
      <c r="T53" s="67">
        <f t="shared" ref="T53:T63" si="3">S53*R53</f>
        <v>0.5</v>
      </c>
      <c r="U53" s="58"/>
      <c r="V53" s="62"/>
      <c r="W53" s="68">
        <v>1.1000000000000001</v>
      </c>
      <c r="X53" s="69">
        <v>1</v>
      </c>
      <c r="Y53" s="67">
        <f t="shared" ref="Y53:Y63" si="4">X53*W53</f>
        <v>1.1000000000000001</v>
      </c>
      <c r="Z53" s="58"/>
    </row>
    <row r="54" spans="3:26" ht="12.75" customHeight="1">
      <c r="C54" s="70">
        <v>0.8</v>
      </c>
      <c r="D54" s="71">
        <v>4</v>
      </c>
      <c r="E54" s="67">
        <f t="shared" si="0"/>
        <v>3.2</v>
      </c>
      <c r="F54" s="58"/>
      <c r="G54" s="62"/>
      <c r="H54" s="72">
        <v>1.9</v>
      </c>
      <c r="I54" s="71">
        <v>4</v>
      </c>
      <c r="J54" s="67">
        <f t="shared" si="1"/>
        <v>7.6</v>
      </c>
      <c r="K54" s="58"/>
      <c r="L54" s="62"/>
      <c r="M54" s="72">
        <v>3</v>
      </c>
      <c r="N54" s="71">
        <v>4</v>
      </c>
      <c r="O54" s="67">
        <f t="shared" si="2"/>
        <v>12</v>
      </c>
      <c r="P54" s="58"/>
      <c r="Q54" s="62"/>
      <c r="R54" s="72">
        <v>4.0999999999999996</v>
      </c>
      <c r="S54" s="71">
        <v>4</v>
      </c>
      <c r="T54" s="67">
        <f t="shared" si="3"/>
        <v>16.399999999999999</v>
      </c>
      <c r="U54" s="58"/>
      <c r="V54" s="62"/>
      <c r="W54" s="72">
        <v>5.2</v>
      </c>
      <c r="X54" s="73">
        <v>4</v>
      </c>
      <c r="Y54" s="67">
        <f t="shared" si="4"/>
        <v>20.8</v>
      </c>
      <c r="Z54" s="58"/>
    </row>
    <row r="55" spans="3:26" ht="12.75" customHeight="1">
      <c r="C55" s="65">
        <v>2.2999999999999998</v>
      </c>
      <c r="D55" s="66">
        <v>2</v>
      </c>
      <c r="E55" s="67">
        <f t="shared" si="0"/>
        <v>4.5999999999999996</v>
      </c>
      <c r="F55" s="58"/>
      <c r="G55" s="62"/>
      <c r="H55" s="68">
        <v>4.5</v>
      </c>
      <c r="I55" s="66">
        <v>2</v>
      </c>
      <c r="J55" s="67">
        <f t="shared" si="1"/>
        <v>9</v>
      </c>
      <c r="K55" s="58"/>
      <c r="L55" s="62"/>
      <c r="M55" s="68">
        <v>6.3</v>
      </c>
      <c r="N55" s="66">
        <v>2</v>
      </c>
      <c r="O55" s="67">
        <f t="shared" si="2"/>
        <v>12.6</v>
      </c>
      <c r="P55" s="58"/>
      <c r="Q55" s="62"/>
      <c r="R55" s="68">
        <v>7.6</v>
      </c>
      <c r="S55" s="66">
        <v>2</v>
      </c>
      <c r="T55" s="67">
        <f t="shared" si="3"/>
        <v>15.2</v>
      </c>
      <c r="U55" s="58"/>
      <c r="V55" s="62"/>
      <c r="W55" s="68">
        <v>8.6</v>
      </c>
      <c r="X55" s="69">
        <v>2</v>
      </c>
      <c r="Y55" s="67">
        <f t="shared" si="4"/>
        <v>17.2</v>
      </c>
      <c r="Z55" s="58"/>
    </row>
    <row r="56" spans="3:26" ht="12.75" customHeight="1">
      <c r="C56" s="70">
        <v>4.5</v>
      </c>
      <c r="D56" s="71">
        <v>4</v>
      </c>
      <c r="E56" s="67">
        <f t="shared" si="0"/>
        <v>18</v>
      </c>
      <c r="F56" s="58"/>
      <c r="G56" s="62"/>
      <c r="H56" s="72">
        <v>7.3</v>
      </c>
      <c r="I56" s="71">
        <v>4</v>
      </c>
      <c r="J56" s="67">
        <f t="shared" si="1"/>
        <v>29.2</v>
      </c>
      <c r="K56" s="58"/>
      <c r="L56" s="62"/>
      <c r="M56" s="72">
        <v>8.6999999999999993</v>
      </c>
      <c r="N56" s="71">
        <v>4</v>
      </c>
      <c r="O56" s="67">
        <f t="shared" si="2"/>
        <v>34.799999999999997</v>
      </c>
      <c r="P56" s="58"/>
      <c r="Q56" s="62"/>
      <c r="R56" s="72">
        <v>9.4</v>
      </c>
      <c r="S56" s="71">
        <v>4</v>
      </c>
      <c r="T56" s="67">
        <f t="shared" si="3"/>
        <v>37.6</v>
      </c>
      <c r="U56" s="58"/>
      <c r="V56" s="62"/>
      <c r="W56" s="72">
        <v>10.1</v>
      </c>
      <c r="X56" s="73">
        <v>4</v>
      </c>
      <c r="Y56" s="67">
        <f t="shared" si="4"/>
        <v>40.4</v>
      </c>
      <c r="Z56" s="58"/>
    </row>
    <row r="57" spans="3:26" ht="12.75" customHeight="1">
      <c r="C57" s="65">
        <v>5.3</v>
      </c>
      <c r="D57" s="66">
        <v>2</v>
      </c>
      <c r="E57" s="67">
        <f t="shared" si="0"/>
        <v>10.6</v>
      </c>
      <c r="F57" s="58"/>
      <c r="G57" s="62"/>
      <c r="H57" s="68">
        <v>8.8000000000000007</v>
      </c>
      <c r="I57" s="66">
        <v>2</v>
      </c>
      <c r="J57" s="67">
        <f t="shared" si="1"/>
        <v>17.600000000000001</v>
      </c>
      <c r="K57" s="58"/>
      <c r="L57" s="62"/>
      <c r="M57" s="68">
        <v>10</v>
      </c>
      <c r="N57" s="66">
        <v>2</v>
      </c>
      <c r="O57" s="67">
        <f t="shared" si="2"/>
        <v>20</v>
      </c>
      <c r="P57" s="58"/>
      <c r="Q57" s="62"/>
      <c r="R57" s="68">
        <v>10.4</v>
      </c>
      <c r="S57" s="66">
        <v>2</v>
      </c>
      <c r="T57" s="67">
        <f t="shared" si="3"/>
        <v>20.8</v>
      </c>
      <c r="U57" s="58"/>
      <c r="V57" s="62"/>
      <c r="W57" s="68">
        <v>10.8</v>
      </c>
      <c r="X57" s="69">
        <v>2</v>
      </c>
      <c r="Y57" s="67">
        <f t="shared" si="4"/>
        <v>21.6</v>
      </c>
      <c r="Z57" s="58"/>
    </row>
    <row r="58" spans="3:26" ht="12.75" customHeight="1">
      <c r="C58" s="70">
        <v>6</v>
      </c>
      <c r="D58" s="71">
        <v>4</v>
      </c>
      <c r="E58" s="67">
        <f t="shared" si="0"/>
        <v>24</v>
      </c>
      <c r="F58" s="58"/>
      <c r="G58" s="62"/>
      <c r="H58" s="72">
        <v>9.4</v>
      </c>
      <c r="I58" s="71">
        <v>4</v>
      </c>
      <c r="J58" s="67">
        <f t="shared" si="1"/>
        <v>37.6</v>
      </c>
      <c r="K58" s="58"/>
      <c r="L58" s="62"/>
      <c r="M58" s="72">
        <v>10.6</v>
      </c>
      <c r="N58" s="71">
        <v>4</v>
      </c>
      <c r="O58" s="67">
        <f t="shared" si="2"/>
        <v>42.4</v>
      </c>
      <c r="P58" s="58"/>
      <c r="Q58" s="62"/>
      <c r="R58" s="72">
        <v>10.8</v>
      </c>
      <c r="S58" s="71">
        <v>4</v>
      </c>
      <c r="T58" s="67">
        <f t="shared" si="3"/>
        <v>43.2</v>
      </c>
      <c r="U58" s="58"/>
      <c r="V58" s="62"/>
      <c r="W58" s="72">
        <v>11.1</v>
      </c>
      <c r="X58" s="73">
        <v>4</v>
      </c>
      <c r="Y58" s="67">
        <f t="shared" si="4"/>
        <v>44.4</v>
      </c>
      <c r="Z58" s="58"/>
    </row>
    <row r="59" spans="3:26" ht="12.75" customHeight="1">
      <c r="C59" s="65">
        <v>5.5</v>
      </c>
      <c r="D59" s="66">
        <v>2</v>
      </c>
      <c r="E59" s="67">
        <f t="shared" si="0"/>
        <v>11</v>
      </c>
      <c r="F59" s="58"/>
      <c r="G59" s="62"/>
      <c r="H59" s="68">
        <v>9.5</v>
      </c>
      <c r="I59" s="66">
        <v>2</v>
      </c>
      <c r="J59" s="67">
        <f t="shared" si="1"/>
        <v>19</v>
      </c>
      <c r="K59" s="58"/>
      <c r="L59" s="62"/>
      <c r="M59" s="68">
        <v>10.5</v>
      </c>
      <c r="N59" s="66">
        <v>2</v>
      </c>
      <c r="O59" s="67">
        <f t="shared" si="2"/>
        <v>21</v>
      </c>
      <c r="P59" s="58"/>
      <c r="Q59" s="62"/>
      <c r="R59" s="68">
        <v>10.7</v>
      </c>
      <c r="S59" s="66">
        <v>2</v>
      </c>
      <c r="T59" s="67">
        <f t="shared" si="3"/>
        <v>21.4</v>
      </c>
      <c r="U59" s="58"/>
      <c r="V59" s="62"/>
      <c r="W59" s="68">
        <v>11</v>
      </c>
      <c r="X59" s="69">
        <v>2</v>
      </c>
      <c r="Y59" s="67">
        <f t="shared" si="4"/>
        <v>22</v>
      </c>
      <c r="Z59" s="58"/>
    </row>
    <row r="60" spans="3:26" ht="12.75" customHeight="1">
      <c r="C60" s="70">
        <v>2</v>
      </c>
      <c r="D60" s="71">
        <v>4</v>
      </c>
      <c r="E60" s="67">
        <f t="shared" si="0"/>
        <v>8</v>
      </c>
      <c r="F60" s="58"/>
      <c r="G60" s="62"/>
      <c r="H60" s="72">
        <v>9.1</v>
      </c>
      <c r="I60" s="71">
        <v>4</v>
      </c>
      <c r="J60" s="67">
        <f t="shared" si="1"/>
        <v>36.4</v>
      </c>
      <c r="K60" s="58"/>
      <c r="L60" s="62"/>
      <c r="M60" s="72">
        <v>10.1</v>
      </c>
      <c r="N60" s="71">
        <v>4</v>
      </c>
      <c r="O60" s="67">
        <f t="shared" si="2"/>
        <v>40.4</v>
      </c>
      <c r="P60" s="58"/>
      <c r="Q60" s="62"/>
      <c r="R60" s="72">
        <v>10.6</v>
      </c>
      <c r="S60" s="71">
        <v>4</v>
      </c>
      <c r="T60" s="67">
        <f t="shared" si="3"/>
        <v>42.4</v>
      </c>
      <c r="U60" s="58"/>
      <c r="V60" s="62"/>
      <c r="W60" s="72">
        <v>10.8</v>
      </c>
      <c r="X60" s="73">
        <v>4</v>
      </c>
      <c r="Y60" s="67">
        <f t="shared" si="4"/>
        <v>43.2</v>
      </c>
      <c r="Z60" s="58"/>
    </row>
    <row r="61" spans="3:26" ht="12.75" customHeight="1">
      <c r="C61" s="65">
        <v>0</v>
      </c>
      <c r="D61" s="66">
        <v>2</v>
      </c>
      <c r="E61" s="67">
        <f t="shared" si="0"/>
        <v>0</v>
      </c>
      <c r="F61" s="58"/>
      <c r="G61" s="62"/>
      <c r="H61" s="68">
        <v>8.4</v>
      </c>
      <c r="I61" s="66">
        <v>2</v>
      </c>
      <c r="J61" s="67">
        <f t="shared" si="1"/>
        <v>16.8</v>
      </c>
      <c r="K61" s="58"/>
      <c r="L61" s="62"/>
      <c r="M61" s="68">
        <v>10.1</v>
      </c>
      <c r="N61" s="66">
        <v>2</v>
      </c>
      <c r="O61" s="67">
        <f t="shared" si="2"/>
        <v>20.2</v>
      </c>
      <c r="P61" s="58"/>
      <c r="Q61" s="62"/>
      <c r="R61" s="68">
        <v>10.199999999999999</v>
      </c>
      <c r="S61" s="66">
        <v>2</v>
      </c>
      <c r="T61" s="67">
        <f t="shared" si="3"/>
        <v>20.399999999999999</v>
      </c>
      <c r="U61" s="58"/>
      <c r="V61" s="62"/>
      <c r="W61" s="68">
        <v>10.6</v>
      </c>
      <c r="X61" s="69">
        <v>2</v>
      </c>
      <c r="Y61" s="67">
        <f t="shared" si="4"/>
        <v>21.2</v>
      </c>
      <c r="Z61" s="58"/>
    </row>
    <row r="62" spans="3:26" ht="12.75" customHeight="1">
      <c r="C62" s="70">
        <v>0</v>
      </c>
      <c r="D62" s="71">
        <v>4</v>
      </c>
      <c r="E62" s="67">
        <f t="shared" si="0"/>
        <v>0</v>
      </c>
      <c r="F62" s="58"/>
      <c r="G62" s="62"/>
      <c r="H62" s="72">
        <v>7.3</v>
      </c>
      <c r="I62" s="71">
        <v>4</v>
      </c>
      <c r="J62" s="67">
        <f t="shared" si="1"/>
        <v>29.2</v>
      </c>
      <c r="K62" s="58"/>
      <c r="L62" s="62"/>
      <c r="M62" s="72">
        <v>9.6999999999999993</v>
      </c>
      <c r="N62" s="71">
        <v>4</v>
      </c>
      <c r="O62" s="67">
        <f t="shared" si="2"/>
        <v>38.799999999999997</v>
      </c>
      <c r="P62" s="58"/>
      <c r="Q62" s="62"/>
      <c r="R62" s="72">
        <v>9.9</v>
      </c>
      <c r="S62" s="71">
        <v>4</v>
      </c>
      <c r="T62" s="67">
        <f t="shared" si="3"/>
        <v>39.6</v>
      </c>
      <c r="U62" s="58"/>
      <c r="V62" s="62"/>
      <c r="W62" s="72">
        <v>10.1</v>
      </c>
      <c r="X62" s="73">
        <v>4</v>
      </c>
      <c r="Y62" s="67">
        <f t="shared" si="4"/>
        <v>40.4</v>
      </c>
      <c r="Z62" s="58"/>
    </row>
    <row r="63" spans="3:26" ht="12.75" customHeight="1">
      <c r="C63" s="65">
        <v>0</v>
      </c>
      <c r="D63" s="66">
        <v>1</v>
      </c>
      <c r="E63" s="67">
        <f t="shared" si="0"/>
        <v>0</v>
      </c>
      <c r="F63" s="74"/>
      <c r="G63" s="62"/>
      <c r="H63" s="68">
        <v>3.5</v>
      </c>
      <c r="I63" s="66">
        <v>1</v>
      </c>
      <c r="J63" s="67">
        <f t="shared" si="1"/>
        <v>3.5</v>
      </c>
      <c r="K63" s="74"/>
      <c r="L63" s="62"/>
      <c r="M63" s="68">
        <v>9.3000000000000007</v>
      </c>
      <c r="N63" s="66">
        <v>1</v>
      </c>
      <c r="O63" s="67">
        <f t="shared" si="2"/>
        <v>9.3000000000000007</v>
      </c>
      <c r="P63" s="74"/>
      <c r="Q63" s="62"/>
      <c r="R63" s="68">
        <v>9.5</v>
      </c>
      <c r="S63" s="66">
        <v>1</v>
      </c>
      <c r="T63" s="67">
        <f t="shared" si="3"/>
        <v>9.5</v>
      </c>
      <c r="U63" s="74"/>
      <c r="V63" s="62"/>
      <c r="W63" s="68">
        <v>9.6999999999999993</v>
      </c>
      <c r="X63" s="69">
        <v>2</v>
      </c>
      <c r="Y63" s="67">
        <f t="shared" si="4"/>
        <v>19.399999999999999</v>
      </c>
      <c r="Z63" s="74"/>
    </row>
    <row r="64" spans="3:26" ht="12.75" customHeight="1">
      <c r="C64" s="75" t="s">
        <v>49</v>
      </c>
      <c r="D64" s="55"/>
      <c r="E64" s="76">
        <f>SUM(E53:E63)</f>
        <v>79.400000000000006</v>
      </c>
      <c r="F64" s="61" t="s">
        <v>50</v>
      </c>
      <c r="G64" s="62"/>
      <c r="H64" s="77" t="s">
        <v>49</v>
      </c>
      <c r="I64" s="55"/>
      <c r="J64" s="76">
        <f>SUM(J53:J63)</f>
        <v>205.9</v>
      </c>
      <c r="K64" s="61" t="s">
        <v>50</v>
      </c>
      <c r="L64" s="62"/>
      <c r="M64" s="77" t="s">
        <v>49</v>
      </c>
      <c r="N64" s="55"/>
      <c r="O64" s="76">
        <f>SUM(O53:O63)</f>
        <v>251.60000000000002</v>
      </c>
      <c r="P64" s="61" t="s">
        <v>50</v>
      </c>
      <c r="Q64" s="62"/>
      <c r="R64" s="77" t="s">
        <v>49</v>
      </c>
      <c r="S64" s="55"/>
      <c r="T64" s="76">
        <f>SUM(T53:T63)</f>
        <v>267</v>
      </c>
      <c r="U64" s="61" t="s">
        <v>50</v>
      </c>
      <c r="V64" s="62"/>
      <c r="W64" s="77" t="s">
        <v>49</v>
      </c>
      <c r="X64" s="55"/>
      <c r="Y64" s="76">
        <f>SUMPRODUCT(Y53:Y63)</f>
        <v>291.69999999999993</v>
      </c>
      <c r="Z64" s="61" t="s">
        <v>50</v>
      </c>
    </row>
    <row r="65" spans="3:42" ht="12.75" customHeight="1">
      <c r="C65" s="78"/>
      <c r="D65" s="79" t="s">
        <v>51</v>
      </c>
      <c r="E65" s="80">
        <f>E64*2</f>
        <v>158.80000000000001</v>
      </c>
      <c r="F65" s="81" t="s">
        <v>7</v>
      </c>
      <c r="G65" s="58"/>
      <c r="H65" s="78"/>
      <c r="I65" s="79" t="s">
        <v>51</v>
      </c>
      <c r="J65" s="80">
        <f>J64*2</f>
        <v>411.8</v>
      </c>
      <c r="K65" s="81" t="s">
        <v>7</v>
      </c>
      <c r="L65" s="58"/>
      <c r="M65" s="78"/>
      <c r="N65" s="79" t="s">
        <v>51</v>
      </c>
      <c r="O65" s="80">
        <f>O64*2</f>
        <v>503.20000000000005</v>
      </c>
      <c r="P65" s="81" t="s">
        <v>7</v>
      </c>
      <c r="Q65" s="58"/>
      <c r="R65" s="78"/>
      <c r="S65" s="79" t="s">
        <v>51</v>
      </c>
      <c r="T65" s="80">
        <f>T64*2</f>
        <v>534</v>
      </c>
      <c r="U65" s="81" t="s">
        <v>7</v>
      </c>
      <c r="V65" s="58"/>
      <c r="W65" s="78"/>
      <c r="X65" s="79" t="s">
        <v>51</v>
      </c>
      <c r="Y65" s="80">
        <f>Y64*2</f>
        <v>583.39999999999986</v>
      </c>
      <c r="Z65" s="81" t="s">
        <v>7</v>
      </c>
    </row>
    <row r="66" spans="3:42" ht="12.75" customHeight="1"/>
    <row r="67" spans="3:42" ht="12.75" customHeight="1">
      <c r="C67" s="82" t="s">
        <v>52</v>
      </c>
      <c r="D67" s="83"/>
      <c r="E67" s="84">
        <f>1/3*P39*E65</f>
        <v>538.33199999999999</v>
      </c>
      <c r="F67" s="85" t="s">
        <v>53</v>
      </c>
      <c r="H67" s="86" t="s">
        <v>52</v>
      </c>
      <c r="I67" s="87"/>
      <c r="J67" s="12">
        <f>1/3*P39*J65</f>
        <v>1396.002</v>
      </c>
      <c r="K67" s="85" t="s">
        <v>53</v>
      </c>
      <c r="M67" s="86" t="s">
        <v>52</v>
      </c>
      <c r="N67" s="87"/>
      <c r="O67" s="84">
        <f>1/3*P39*O65</f>
        <v>1705.848</v>
      </c>
      <c r="P67" s="85" t="s">
        <v>53</v>
      </c>
      <c r="R67" s="86" t="s">
        <v>52</v>
      </c>
      <c r="S67" s="87"/>
      <c r="T67" s="12">
        <f>1/3*P39*T65</f>
        <v>1810.2599999999998</v>
      </c>
      <c r="U67" s="85" t="s">
        <v>53</v>
      </c>
      <c r="W67" s="86" t="s">
        <v>52</v>
      </c>
      <c r="X67" s="87"/>
      <c r="Y67" s="12">
        <f>1/3*P39*Y65</f>
        <v>1977.7259999999994</v>
      </c>
      <c r="Z67" s="85" t="s">
        <v>53</v>
      </c>
    </row>
    <row r="68" spans="3:42" ht="12.75" customHeight="1"/>
    <row r="69" spans="3:42" ht="12.75" customHeight="1">
      <c r="C69" s="88" t="s">
        <v>54</v>
      </c>
      <c r="D69" s="12">
        <f>1/3*1/E67*P39*E65</f>
        <v>1</v>
      </c>
      <c r="H69" s="88" t="s">
        <v>54</v>
      </c>
      <c r="I69" s="12">
        <f>1/3*1/J67*P39*J65</f>
        <v>1</v>
      </c>
      <c r="M69" s="88" t="s">
        <v>54</v>
      </c>
      <c r="N69" s="12">
        <f>1/3*1/O67*P39*O65</f>
        <v>1</v>
      </c>
      <c r="R69" s="88" t="s">
        <v>54</v>
      </c>
      <c r="S69" s="12">
        <f>1/3*1/T67*P39*T65</f>
        <v>1</v>
      </c>
      <c r="W69" s="88" t="s">
        <v>54</v>
      </c>
      <c r="X69" s="12">
        <f>1/3*1/Y67*P39*Y65</f>
        <v>1</v>
      </c>
    </row>
    <row r="70" spans="3:42" ht="12.75" customHeight="1">
      <c r="C70" s="88" t="s">
        <v>55</v>
      </c>
      <c r="D70" s="12">
        <f>(J8/2)-D69</f>
        <v>49.85</v>
      </c>
      <c r="H70" s="88" t="s">
        <v>55</v>
      </c>
      <c r="I70" s="12">
        <f>101.7/2-I69</f>
        <v>49.85</v>
      </c>
      <c r="M70" s="88" t="s">
        <v>55</v>
      </c>
      <c r="N70" s="12">
        <f>I70</f>
        <v>49.85</v>
      </c>
      <c r="R70" s="88" t="s">
        <v>55</v>
      </c>
      <c r="S70" s="12">
        <f>N70</f>
        <v>49.85</v>
      </c>
      <c r="W70" s="88" t="s">
        <v>55</v>
      </c>
      <c r="X70" s="12">
        <f>S70</f>
        <v>49.85</v>
      </c>
      <c r="AN70" s="58"/>
      <c r="AO70" s="58"/>
      <c r="AP70" s="58"/>
    </row>
    <row r="71" spans="3:42" ht="12.75" customHeight="1">
      <c r="AN71" s="58"/>
      <c r="AO71" s="58"/>
      <c r="AP71" s="58"/>
    </row>
    <row r="72" spans="3:42" ht="12.75" customHeight="1">
      <c r="AN72" s="58"/>
      <c r="AO72" s="58"/>
      <c r="AP72" s="58"/>
    </row>
    <row r="73" spans="3:42" ht="12.75" customHeight="1">
      <c r="AN73" s="58"/>
      <c r="AO73" s="58"/>
      <c r="AP73" s="58"/>
    </row>
    <row r="74" spans="3:42" ht="12.75" customHeight="1">
      <c r="AN74" s="58"/>
      <c r="AO74" s="58"/>
      <c r="AP74" s="58"/>
    </row>
    <row r="75" spans="3:42" ht="12.75" customHeight="1">
      <c r="AN75" s="58"/>
      <c r="AO75" s="58"/>
      <c r="AP75" s="58"/>
    </row>
    <row r="76" spans="3:42" ht="12.75" customHeight="1">
      <c r="AN76" s="58"/>
      <c r="AO76" s="58"/>
      <c r="AP76" s="58"/>
    </row>
    <row r="77" spans="3:42" ht="12.75" customHeight="1">
      <c r="C77" s="197" t="s">
        <v>56</v>
      </c>
      <c r="D77" s="162"/>
      <c r="E77" s="89"/>
      <c r="F77" s="90" t="s">
        <v>57</v>
      </c>
      <c r="G77" s="79"/>
      <c r="H77" s="79"/>
      <c r="I77" s="79"/>
      <c r="J77" s="79"/>
      <c r="K77" s="79"/>
      <c r="L77" s="89"/>
      <c r="M77" s="91" t="s">
        <v>58</v>
      </c>
      <c r="N77" s="91"/>
      <c r="O77" s="89"/>
      <c r="P77" s="89"/>
      <c r="Q77" s="89"/>
      <c r="R77" s="89"/>
      <c r="S77" s="89"/>
      <c r="T77" s="89"/>
      <c r="U77" s="89"/>
      <c r="V77" s="89"/>
      <c r="W77" s="89"/>
      <c r="X77" s="89"/>
      <c r="Y77" s="89"/>
      <c r="Z77" s="89"/>
      <c r="AA77" s="89"/>
      <c r="AB77" s="89"/>
      <c r="AC77" s="89"/>
      <c r="AD77" s="89"/>
      <c r="AE77" s="89"/>
      <c r="AF77" s="89"/>
      <c r="AG77" s="89"/>
      <c r="AH77" s="89"/>
      <c r="AI77" s="89"/>
      <c r="AJ77" s="89"/>
      <c r="AK77" s="89"/>
      <c r="AL77" s="89"/>
      <c r="AM77" s="89"/>
      <c r="AN77" s="58"/>
      <c r="AO77" s="58"/>
      <c r="AP77" s="58"/>
    </row>
    <row r="78" spans="3:42" ht="12.75" customHeight="1">
      <c r="C78" s="89"/>
      <c r="D78" s="89"/>
      <c r="E78" s="89"/>
      <c r="F78" s="89"/>
      <c r="G78" s="89"/>
      <c r="H78" s="89"/>
      <c r="I78" s="89"/>
      <c r="J78" s="89"/>
      <c r="K78" s="89"/>
      <c r="L78" s="89"/>
      <c r="M78" s="92" t="s">
        <v>59</v>
      </c>
      <c r="N78" s="92">
        <v>1</v>
      </c>
      <c r="O78" s="89"/>
      <c r="P78" s="89"/>
      <c r="Q78" s="89"/>
      <c r="R78" s="89"/>
      <c r="S78" s="89"/>
      <c r="T78" s="89"/>
      <c r="U78" s="89"/>
      <c r="V78" s="89"/>
      <c r="W78" s="89"/>
      <c r="X78" s="89"/>
      <c r="Y78" s="89"/>
      <c r="Z78" s="89"/>
      <c r="AA78" s="89"/>
      <c r="AB78" s="89"/>
      <c r="AC78" s="89"/>
      <c r="AD78" s="89"/>
      <c r="AE78" s="89"/>
      <c r="AF78" s="89"/>
      <c r="AG78" s="89"/>
      <c r="AH78" s="89"/>
      <c r="AI78" s="89"/>
      <c r="AJ78" s="89"/>
      <c r="AK78" s="89"/>
      <c r="AL78" s="89"/>
      <c r="AM78" s="89"/>
      <c r="AN78" s="58"/>
      <c r="AO78" s="58"/>
      <c r="AP78" s="58"/>
    </row>
    <row r="79" spans="3:42" ht="12.75" customHeight="1">
      <c r="G79" s="89"/>
      <c r="H79" s="89"/>
      <c r="I79" s="89"/>
      <c r="J79" s="89"/>
      <c r="K79" s="89"/>
      <c r="L79" s="89"/>
      <c r="M79" s="89"/>
      <c r="N79" s="89"/>
      <c r="O79" s="89"/>
      <c r="P79" s="89"/>
      <c r="Q79" s="89"/>
      <c r="R79" s="89"/>
      <c r="S79" s="89"/>
      <c r="T79" s="89"/>
      <c r="U79" s="89"/>
      <c r="V79" s="89"/>
      <c r="W79" s="89"/>
      <c r="X79" s="89"/>
      <c r="Y79" s="89"/>
      <c r="Z79" s="89"/>
      <c r="AA79" s="89"/>
      <c r="AB79" s="89"/>
      <c r="AC79" s="89"/>
      <c r="AD79" s="89"/>
      <c r="AE79" s="89"/>
      <c r="AF79" s="89"/>
      <c r="AG79" s="89"/>
      <c r="AH79" s="89"/>
      <c r="AI79" s="89"/>
      <c r="AJ79" s="89"/>
      <c r="AK79" s="89"/>
      <c r="AL79" s="89"/>
      <c r="AM79" s="89"/>
      <c r="AN79" s="58"/>
      <c r="AO79" s="58"/>
      <c r="AP79" s="58"/>
    </row>
    <row r="80" spans="3:42" ht="12.75" customHeight="1">
      <c r="C80" s="161" t="s">
        <v>60</v>
      </c>
      <c r="D80" s="163"/>
      <c r="E80" s="162"/>
      <c r="F80" s="89"/>
      <c r="G80" s="89"/>
      <c r="H80" s="161" t="s">
        <v>61</v>
      </c>
      <c r="I80" s="163"/>
      <c r="J80" s="162"/>
      <c r="K80" s="89"/>
      <c r="L80" s="89"/>
      <c r="M80" s="161" t="s">
        <v>62</v>
      </c>
      <c r="N80" s="163"/>
      <c r="O80" s="162"/>
      <c r="P80" s="89"/>
      <c r="Q80" s="89"/>
      <c r="R80" s="93" t="s">
        <v>63</v>
      </c>
      <c r="S80" s="91"/>
      <c r="T80" s="91"/>
      <c r="U80" s="89"/>
      <c r="V80" s="89"/>
      <c r="W80" s="161" t="s">
        <v>64</v>
      </c>
      <c r="X80" s="162"/>
      <c r="Y80" s="91"/>
      <c r="Z80" s="89"/>
      <c r="AA80" s="89"/>
      <c r="AB80" s="161" t="s">
        <v>65</v>
      </c>
      <c r="AC80" s="162"/>
      <c r="AD80" s="91"/>
      <c r="AE80" s="89"/>
      <c r="AF80" s="89"/>
      <c r="AG80" s="161" t="s">
        <v>66</v>
      </c>
      <c r="AH80" s="163"/>
      <c r="AI80" s="162"/>
      <c r="AJ80" s="89"/>
      <c r="AK80" s="89"/>
      <c r="AL80" s="89"/>
      <c r="AM80" s="89"/>
      <c r="AN80" s="58"/>
      <c r="AO80" s="58"/>
      <c r="AP80" s="58"/>
    </row>
    <row r="81" spans="3:42" ht="12.75" customHeight="1">
      <c r="C81" s="94" t="s">
        <v>46</v>
      </c>
      <c r="D81" s="94" t="s">
        <v>47</v>
      </c>
      <c r="E81" s="94" t="s">
        <v>48</v>
      </c>
      <c r="F81" s="89"/>
      <c r="G81" s="89"/>
      <c r="H81" s="94" t="s">
        <v>46</v>
      </c>
      <c r="I81" s="94" t="s">
        <v>47</v>
      </c>
      <c r="J81" s="94" t="s">
        <v>48</v>
      </c>
      <c r="K81" s="89"/>
      <c r="L81" s="89"/>
      <c r="M81" s="94" t="s">
        <v>46</v>
      </c>
      <c r="N81" s="94" t="s">
        <v>47</v>
      </c>
      <c r="O81" s="94" t="s">
        <v>48</v>
      </c>
      <c r="P81" s="89"/>
      <c r="Q81" s="89"/>
      <c r="R81" s="94" t="s">
        <v>46</v>
      </c>
      <c r="S81" s="94" t="s">
        <v>47</v>
      </c>
      <c r="T81" s="94" t="s">
        <v>48</v>
      </c>
      <c r="U81" s="89"/>
      <c r="V81" s="89"/>
      <c r="W81" s="94" t="s">
        <v>46</v>
      </c>
      <c r="X81" s="94" t="s">
        <v>47</v>
      </c>
      <c r="Y81" s="94" t="s">
        <v>48</v>
      </c>
      <c r="Z81" s="89"/>
      <c r="AA81" s="89"/>
      <c r="AB81" s="94" t="s">
        <v>46</v>
      </c>
      <c r="AC81" s="94" t="s">
        <v>47</v>
      </c>
      <c r="AD81" s="94" t="s">
        <v>48</v>
      </c>
      <c r="AE81" s="89"/>
      <c r="AF81" s="89"/>
      <c r="AG81" s="94" t="s">
        <v>46</v>
      </c>
      <c r="AH81" s="94" t="s">
        <v>47</v>
      </c>
      <c r="AI81" s="94" t="s">
        <v>48</v>
      </c>
      <c r="AJ81" s="89"/>
      <c r="AK81" s="89"/>
      <c r="AL81" s="89"/>
      <c r="AM81" s="89"/>
      <c r="AN81" s="58"/>
      <c r="AO81" s="58"/>
      <c r="AP81" s="58"/>
    </row>
    <row r="82" spans="3:42" ht="12.75" customHeight="1">
      <c r="C82" s="95">
        <v>1.1000000000000001</v>
      </c>
      <c r="D82" s="96">
        <v>1</v>
      </c>
      <c r="E82" s="97">
        <f t="shared" ref="E82:E92" si="5">D82*C82</f>
        <v>1.1000000000000001</v>
      </c>
      <c r="F82" s="89"/>
      <c r="G82" s="89"/>
      <c r="H82" s="95">
        <v>5.2</v>
      </c>
      <c r="I82" s="96">
        <v>1</v>
      </c>
      <c r="J82" s="98">
        <f t="shared" ref="J82:J92" si="6">I82*H82</f>
        <v>5.2</v>
      </c>
      <c r="K82" s="89"/>
      <c r="L82" s="89"/>
      <c r="M82" s="95">
        <v>8.6</v>
      </c>
      <c r="N82" s="96">
        <v>1</v>
      </c>
      <c r="O82" s="98">
        <f t="shared" ref="O82:O92" si="7">M82*N82</f>
        <v>8.6</v>
      </c>
      <c r="P82" s="89"/>
      <c r="Q82" s="89"/>
      <c r="R82" s="95">
        <v>10.1</v>
      </c>
      <c r="S82" s="96">
        <v>1</v>
      </c>
      <c r="T82" s="98">
        <f>R82*S82</f>
        <v>10.1</v>
      </c>
      <c r="U82" s="89"/>
      <c r="V82" s="89"/>
      <c r="W82" s="95">
        <v>10.8</v>
      </c>
      <c r="X82" s="96">
        <v>1</v>
      </c>
      <c r="Y82" s="98">
        <f t="shared" ref="Y82:Y92" si="8">W82*X82</f>
        <v>10.8</v>
      </c>
      <c r="Z82" s="89"/>
      <c r="AA82" s="89"/>
      <c r="AB82" s="95">
        <v>11.1</v>
      </c>
      <c r="AC82" s="96">
        <v>1</v>
      </c>
      <c r="AD82" s="98">
        <f t="shared" ref="AD82:AD92" si="9">AB82*AC82</f>
        <v>11.1</v>
      </c>
      <c r="AE82" s="89"/>
      <c r="AF82" s="89"/>
      <c r="AG82" s="95">
        <v>11</v>
      </c>
      <c r="AH82" s="96">
        <v>1</v>
      </c>
      <c r="AI82" s="98">
        <f t="shared" ref="AI82:AI92" si="10">AG82*AH82</f>
        <v>11</v>
      </c>
      <c r="AJ82" s="89"/>
      <c r="AK82" s="89"/>
      <c r="AL82" s="89"/>
      <c r="AM82" s="89"/>
      <c r="AN82" s="58"/>
      <c r="AO82" s="58"/>
      <c r="AP82" s="58"/>
    </row>
    <row r="83" spans="3:42" ht="12.75" customHeight="1">
      <c r="C83" s="95">
        <v>0.8</v>
      </c>
      <c r="D83" s="99">
        <v>4</v>
      </c>
      <c r="E83" s="97">
        <f t="shared" si="5"/>
        <v>3.2</v>
      </c>
      <c r="F83" s="89"/>
      <c r="G83" s="89"/>
      <c r="H83" s="95">
        <v>4.7</v>
      </c>
      <c r="I83" s="99">
        <v>4</v>
      </c>
      <c r="J83" s="98">
        <f t="shared" si="6"/>
        <v>18.8</v>
      </c>
      <c r="K83" s="89"/>
      <c r="L83" s="89"/>
      <c r="M83" s="95">
        <v>8.1</v>
      </c>
      <c r="N83" s="99">
        <v>4</v>
      </c>
      <c r="O83" s="98">
        <f t="shared" si="7"/>
        <v>32.4</v>
      </c>
      <c r="P83" s="89"/>
      <c r="Q83" s="89"/>
      <c r="R83" s="95">
        <v>9.6999999999999993</v>
      </c>
      <c r="S83" s="99">
        <v>4</v>
      </c>
      <c r="T83" s="98">
        <f t="shared" ref="T83:T92" si="11">S83*R83</f>
        <v>38.799999999999997</v>
      </c>
      <c r="U83" s="89"/>
      <c r="V83" s="89"/>
      <c r="W83" s="95">
        <v>10.6</v>
      </c>
      <c r="X83" s="99">
        <v>4</v>
      </c>
      <c r="Y83" s="98">
        <f t="shared" si="8"/>
        <v>42.4</v>
      </c>
      <c r="Z83" s="89"/>
      <c r="AA83" s="89"/>
      <c r="AB83" s="95">
        <v>10.9</v>
      </c>
      <c r="AC83" s="99">
        <v>4</v>
      </c>
      <c r="AD83" s="98">
        <f t="shared" si="9"/>
        <v>43.6</v>
      </c>
      <c r="AE83" s="89"/>
      <c r="AF83" s="89"/>
      <c r="AG83" s="95">
        <v>10.8</v>
      </c>
      <c r="AH83" s="99">
        <v>4</v>
      </c>
      <c r="AI83" s="98">
        <f t="shared" si="10"/>
        <v>43.2</v>
      </c>
      <c r="AJ83" s="89"/>
      <c r="AK83" s="89"/>
      <c r="AL83" s="89"/>
      <c r="AM83" s="89"/>
      <c r="AN83" s="58"/>
      <c r="AO83" s="58"/>
      <c r="AP83" s="58"/>
    </row>
    <row r="84" spans="3:42" ht="12.75" customHeight="1">
      <c r="C84" s="95">
        <v>0.5</v>
      </c>
      <c r="D84" s="96">
        <v>2</v>
      </c>
      <c r="E84" s="97">
        <f t="shared" si="5"/>
        <v>1</v>
      </c>
      <c r="F84" s="89"/>
      <c r="G84" s="89"/>
      <c r="H84" s="95">
        <v>4.0999999999999996</v>
      </c>
      <c r="I84" s="96">
        <v>2</v>
      </c>
      <c r="J84" s="98">
        <f t="shared" si="6"/>
        <v>8.1999999999999993</v>
      </c>
      <c r="K84" s="89"/>
      <c r="L84" s="89"/>
      <c r="M84" s="95">
        <v>7.6</v>
      </c>
      <c r="N84" s="96">
        <v>2</v>
      </c>
      <c r="O84" s="98">
        <f t="shared" si="7"/>
        <v>15.2</v>
      </c>
      <c r="P84" s="89"/>
      <c r="Q84" s="89"/>
      <c r="R84" s="95">
        <v>9.4</v>
      </c>
      <c r="S84" s="96">
        <v>2</v>
      </c>
      <c r="T84" s="98">
        <f t="shared" si="11"/>
        <v>18.8</v>
      </c>
      <c r="U84" s="89"/>
      <c r="V84" s="89"/>
      <c r="W84" s="95">
        <v>10.4</v>
      </c>
      <c r="X84" s="96">
        <v>2</v>
      </c>
      <c r="Y84" s="98">
        <f t="shared" si="8"/>
        <v>20.8</v>
      </c>
      <c r="Z84" s="89"/>
      <c r="AA84" s="89"/>
      <c r="AB84" s="95">
        <v>10.8</v>
      </c>
      <c r="AC84" s="96">
        <v>2</v>
      </c>
      <c r="AD84" s="98">
        <f t="shared" si="9"/>
        <v>21.6</v>
      </c>
      <c r="AE84" s="89"/>
      <c r="AF84" s="89"/>
      <c r="AG84" s="95">
        <v>10.7</v>
      </c>
      <c r="AH84" s="96">
        <v>2</v>
      </c>
      <c r="AI84" s="98">
        <f t="shared" si="10"/>
        <v>21.4</v>
      </c>
      <c r="AJ84" s="89"/>
      <c r="AK84" s="89"/>
      <c r="AL84" s="89"/>
      <c r="AM84" s="89"/>
      <c r="AN84" s="58"/>
      <c r="AO84" s="58"/>
      <c r="AP84" s="58"/>
    </row>
    <row r="85" spans="3:42" ht="12.75" customHeight="1">
      <c r="C85" s="95">
        <v>0.3</v>
      </c>
      <c r="D85" s="99">
        <v>4</v>
      </c>
      <c r="E85" s="97">
        <f t="shared" si="5"/>
        <v>1.2</v>
      </c>
      <c r="F85" s="89"/>
      <c r="G85" s="89"/>
      <c r="H85" s="95">
        <v>3.6</v>
      </c>
      <c r="I85" s="99">
        <v>4</v>
      </c>
      <c r="J85" s="98">
        <f t="shared" si="6"/>
        <v>14.4</v>
      </c>
      <c r="K85" s="89"/>
      <c r="L85" s="89"/>
      <c r="M85" s="95">
        <v>7</v>
      </c>
      <c r="N85" s="99">
        <v>4</v>
      </c>
      <c r="O85" s="98">
        <f t="shared" si="7"/>
        <v>28</v>
      </c>
      <c r="P85" s="89"/>
      <c r="Q85" s="89"/>
      <c r="R85" s="95">
        <v>9.1</v>
      </c>
      <c r="S85" s="99">
        <v>4</v>
      </c>
      <c r="T85" s="98">
        <f t="shared" si="11"/>
        <v>36.4</v>
      </c>
      <c r="U85" s="89"/>
      <c r="V85" s="89"/>
      <c r="W85" s="95">
        <v>10.199999999999999</v>
      </c>
      <c r="X85" s="99">
        <v>4</v>
      </c>
      <c r="Y85" s="98">
        <f t="shared" si="8"/>
        <v>40.799999999999997</v>
      </c>
      <c r="Z85" s="89"/>
      <c r="AA85" s="89"/>
      <c r="AB85" s="95">
        <v>10.7</v>
      </c>
      <c r="AC85" s="99">
        <v>4</v>
      </c>
      <c r="AD85" s="98">
        <f t="shared" si="9"/>
        <v>42.8</v>
      </c>
      <c r="AE85" s="89"/>
      <c r="AF85" s="89"/>
      <c r="AG85" s="95">
        <v>10.6</v>
      </c>
      <c r="AH85" s="99">
        <v>4</v>
      </c>
      <c r="AI85" s="98">
        <f t="shared" si="10"/>
        <v>42.4</v>
      </c>
      <c r="AJ85" s="89"/>
      <c r="AK85" s="89"/>
      <c r="AL85" s="89"/>
      <c r="AM85" s="89"/>
      <c r="AN85" s="58"/>
      <c r="AO85" s="58"/>
      <c r="AP85" s="58"/>
    </row>
    <row r="86" spans="3:42" ht="12.75" customHeight="1">
      <c r="C86" s="95">
        <v>0.1</v>
      </c>
      <c r="D86" s="96">
        <v>2</v>
      </c>
      <c r="E86" s="97">
        <f t="shared" si="5"/>
        <v>0.2</v>
      </c>
      <c r="F86" s="89"/>
      <c r="G86" s="89"/>
      <c r="H86" s="95">
        <v>3</v>
      </c>
      <c r="I86" s="96">
        <v>2</v>
      </c>
      <c r="J86" s="98">
        <f t="shared" si="6"/>
        <v>6</v>
      </c>
      <c r="K86" s="89"/>
      <c r="L86" s="89"/>
      <c r="M86" s="95">
        <v>6.3</v>
      </c>
      <c r="N86" s="96">
        <v>2</v>
      </c>
      <c r="O86" s="98">
        <f t="shared" si="7"/>
        <v>12.6</v>
      </c>
      <c r="P86" s="89"/>
      <c r="Q86" s="89"/>
      <c r="R86" s="95">
        <v>8.6999999999999993</v>
      </c>
      <c r="S86" s="96">
        <v>2</v>
      </c>
      <c r="T86" s="98">
        <f t="shared" si="11"/>
        <v>17.399999999999999</v>
      </c>
      <c r="U86" s="89"/>
      <c r="V86" s="89"/>
      <c r="W86" s="95">
        <v>10</v>
      </c>
      <c r="X86" s="96">
        <v>2</v>
      </c>
      <c r="Y86" s="98">
        <f t="shared" si="8"/>
        <v>20</v>
      </c>
      <c r="Z86" s="89"/>
      <c r="AA86" s="89"/>
      <c r="AB86" s="95">
        <v>10.6</v>
      </c>
      <c r="AC86" s="96">
        <v>2</v>
      </c>
      <c r="AD86" s="98">
        <f t="shared" si="9"/>
        <v>21.2</v>
      </c>
      <c r="AE86" s="89"/>
      <c r="AF86" s="89"/>
      <c r="AG86" s="95">
        <v>10.5</v>
      </c>
      <c r="AH86" s="96">
        <v>2</v>
      </c>
      <c r="AI86" s="98">
        <f t="shared" si="10"/>
        <v>21</v>
      </c>
      <c r="AJ86" s="89"/>
      <c r="AK86" s="89"/>
      <c r="AL86" s="89"/>
      <c r="AM86" s="89"/>
      <c r="AN86" s="58"/>
      <c r="AO86" s="58"/>
      <c r="AP86" s="58"/>
    </row>
    <row r="87" spans="3:42" ht="12.75" customHeight="1">
      <c r="C87" s="95">
        <v>0</v>
      </c>
      <c r="D87" s="99">
        <v>4</v>
      </c>
      <c r="E87" s="97">
        <f t="shared" si="5"/>
        <v>0</v>
      </c>
      <c r="F87" s="89"/>
      <c r="G87" s="89"/>
      <c r="H87" s="95">
        <v>2.4</v>
      </c>
      <c r="I87" s="99">
        <v>4</v>
      </c>
      <c r="J87" s="98">
        <f t="shared" si="6"/>
        <v>9.6</v>
      </c>
      <c r="K87" s="89"/>
      <c r="L87" s="89"/>
      <c r="M87" s="95">
        <v>5.5</v>
      </c>
      <c r="N87" s="99">
        <v>4</v>
      </c>
      <c r="O87" s="98">
        <f t="shared" si="7"/>
        <v>22</v>
      </c>
      <c r="P87" s="89"/>
      <c r="Q87" s="89"/>
      <c r="R87" s="95">
        <v>8.1999999999999993</v>
      </c>
      <c r="S87" s="99">
        <v>4</v>
      </c>
      <c r="T87" s="98">
        <f t="shared" si="11"/>
        <v>32.799999999999997</v>
      </c>
      <c r="U87" s="89"/>
      <c r="V87" s="89"/>
      <c r="W87" s="95">
        <v>9.5</v>
      </c>
      <c r="X87" s="99">
        <v>4</v>
      </c>
      <c r="Y87" s="98">
        <f t="shared" si="8"/>
        <v>38</v>
      </c>
      <c r="Z87" s="89"/>
      <c r="AA87" s="89"/>
      <c r="AB87" s="95">
        <v>10.1</v>
      </c>
      <c r="AC87" s="99">
        <v>4</v>
      </c>
      <c r="AD87" s="98">
        <f t="shared" si="9"/>
        <v>40.4</v>
      </c>
      <c r="AE87" s="89"/>
      <c r="AF87" s="89"/>
      <c r="AG87" s="95">
        <v>10.1</v>
      </c>
      <c r="AH87" s="99">
        <v>4</v>
      </c>
      <c r="AI87" s="98">
        <f t="shared" si="10"/>
        <v>40.4</v>
      </c>
      <c r="AJ87" s="89"/>
      <c r="AK87" s="89"/>
      <c r="AL87" s="89"/>
      <c r="AM87" s="89"/>
      <c r="AN87" s="58"/>
      <c r="AO87" s="58"/>
      <c r="AP87" s="58"/>
    </row>
    <row r="88" spans="3:42" ht="12.75" customHeight="1">
      <c r="C88" s="95">
        <v>0</v>
      </c>
      <c r="D88" s="96">
        <v>2</v>
      </c>
      <c r="E88" s="97">
        <f t="shared" si="5"/>
        <v>0</v>
      </c>
      <c r="F88" s="89"/>
      <c r="G88" s="89"/>
      <c r="H88" s="95">
        <v>1.9</v>
      </c>
      <c r="I88" s="96">
        <v>2</v>
      </c>
      <c r="J88" s="98">
        <f t="shared" si="6"/>
        <v>3.8</v>
      </c>
      <c r="K88" s="89"/>
      <c r="L88" s="89"/>
      <c r="M88" s="95">
        <v>4.5</v>
      </c>
      <c r="N88" s="96">
        <v>2</v>
      </c>
      <c r="O88" s="98">
        <f t="shared" si="7"/>
        <v>9</v>
      </c>
      <c r="P88" s="89"/>
      <c r="Q88" s="89"/>
      <c r="R88" s="95">
        <v>7.3</v>
      </c>
      <c r="S88" s="96">
        <v>2</v>
      </c>
      <c r="T88" s="98">
        <f t="shared" si="11"/>
        <v>14.6</v>
      </c>
      <c r="U88" s="89"/>
      <c r="V88" s="89"/>
      <c r="W88" s="95">
        <v>8.8000000000000007</v>
      </c>
      <c r="X88" s="96">
        <v>2</v>
      </c>
      <c r="Y88" s="98">
        <f t="shared" si="8"/>
        <v>17.600000000000001</v>
      </c>
      <c r="Z88" s="89"/>
      <c r="AA88" s="89"/>
      <c r="AB88" s="95">
        <v>9.4</v>
      </c>
      <c r="AC88" s="96">
        <v>2</v>
      </c>
      <c r="AD88" s="98">
        <f t="shared" si="9"/>
        <v>18.8</v>
      </c>
      <c r="AE88" s="89"/>
      <c r="AF88" s="89"/>
      <c r="AG88" s="95">
        <v>9.5</v>
      </c>
      <c r="AH88" s="96">
        <v>2</v>
      </c>
      <c r="AI88" s="98">
        <f t="shared" si="10"/>
        <v>19</v>
      </c>
      <c r="AJ88" s="89"/>
      <c r="AK88" s="89"/>
      <c r="AL88" s="89"/>
      <c r="AM88" s="89"/>
      <c r="AN88" s="58"/>
      <c r="AO88" s="58"/>
      <c r="AP88" s="58"/>
    </row>
    <row r="89" spans="3:42" ht="12.75" customHeight="1">
      <c r="C89" s="95">
        <v>0</v>
      </c>
      <c r="D89" s="99">
        <v>4</v>
      </c>
      <c r="E89" s="97">
        <f t="shared" si="5"/>
        <v>0</v>
      </c>
      <c r="F89" s="89"/>
      <c r="G89" s="89"/>
      <c r="H89" s="95">
        <v>1.3</v>
      </c>
      <c r="I89" s="99">
        <v>4</v>
      </c>
      <c r="J89" s="98">
        <f t="shared" si="6"/>
        <v>5.2</v>
      </c>
      <c r="K89" s="89"/>
      <c r="L89" s="89"/>
      <c r="M89" s="95">
        <v>3.5</v>
      </c>
      <c r="N89" s="99">
        <v>4</v>
      </c>
      <c r="O89" s="98">
        <f t="shared" si="7"/>
        <v>14</v>
      </c>
      <c r="P89" s="89"/>
      <c r="Q89" s="89"/>
      <c r="R89" s="95">
        <v>6.2</v>
      </c>
      <c r="S89" s="99">
        <v>4</v>
      </c>
      <c r="T89" s="98">
        <f t="shared" si="11"/>
        <v>24.8</v>
      </c>
      <c r="U89" s="89"/>
      <c r="V89" s="89"/>
      <c r="W89" s="95">
        <v>7.5</v>
      </c>
      <c r="X89" s="99">
        <v>4</v>
      </c>
      <c r="Y89" s="98">
        <f t="shared" si="8"/>
        <v>30</v>
      </c>
      <c r="Z89" s="89"/>
      <c r="AA89" s="89"/>
      <c r="AB89" s="95">
        <v>8.1999999999999993</v>
      </c>
      <c r="AC89" s="99">
        <v>4</v>
      </c>
      <c r="AD89" s="98">
        <f t="shared" si="9"/>
        <v>32.799999999999997</v>
      </c>
      <c r="AE89" s="89"/>
      <c r="AF89" s="89"/>
      <c r="AG89" s="95">
        <v>8.6</v>
      </c>
      <c r="AH89" s="99">
        <v>4</v>
      </c>
      <c r="AI89" s="98">
        <f t="shared" si="10"/>
        <v>34.4</v>
      </c>
      <c r="AJ89" s="89"/>
      <c r="AK89" s="89"/>
      <c r="AL89" s="89"/>
      <c r="AM89" s="89"/>
      <c r="AN89" s="58"/>
      <c r="AO89" s="58"/>
      <c r="AP89" s="58"/>
    </row>
    <row r="90" spans="3:42" ht="12.75" customHeight="1">
      <c r="C90" s="95">
        <v>0</v>
      </c>
      <c r="D90" s="96">
        <v>2</v>
      </c>
      <c r="E90" s="97">
        <f t="shared" si="5"/>
        <v>0</v>
      </c>
      <c r="F90" s="89"/>
      <c r="G90" s="89"/>
      <c r="H90" s="95">
        <v>0.8</v>
      </c>
      <c r="I90" s="96">
        <v>2</v>
      </c>
      <c r="J90" s="98">
        <f t="shared" si="6"/>
        <v>1.6</v>
      </c>
      <c r="K90" s="89"/>
      <c r="L90" s="89"/>
      <c r="M90" s="95">
        <v>2.2999999999999998</v>
      </c>
      <c r="N90" s="96">
        <v>2</v>
      </c>
      <c r="O90" s="98">
        <f t="shared" si="7"/>
        <v>4.5999999999999996</v>
      </c>
      <c r="P90" s="89"/>
      <c r="Q90" s="89"/>
      <c r="R90" s="95">
        <v>4.5</v>
      </c>
      <c r="S90" s="96">
        <v>2</v>
      </c>
      <c r="T90" s="98">
        <f t="shared" si="11"/>
        <v>9</v>
      </c>
      <c r="U90" s="89"/>
      <c r="V90" s="89"/>
      <c r="W90" s="95">
        <v>5.3</v>
      </c>
      <c r="X90" s="96">
        <v>2</v>
      </c>
      <c r="Y90" s="98">
        <f t="shared" si="8"/>
        <v>10.6</v>
      </c>
      <c r="Z90" s="89"/>
      <c r="AA90" s="89"/>
      <c r="AB90" s="95">
        <v>6</v>
      </c>
      <c r="AC90" s="96">
        <v>2</v>
      </c>
      <c r="AD90" s="98">
        <f t="shared" si="9"/>
        <v>12</v>
      </c>
      <c r="AE90" s="89"/>
      <c r="AF90" s="89"/>
      <c r="AG90" s="95">
        <v>5.5</v>
      </c>
      <c r="AH90" s="96">
        <v>2</v>
      </c>
      <c r="AI90" s="98">
        <f t="shared" si="10"/>
        <v>11</v>
      </c>
      <c r="AJ90" s="89"/>
      <c r="AK90" s="89"/>
      <c r="AL90" s="89"/>
      <c r="AM90" s="89"/>
      <c r="AN90" s="58"/>
      <c r="AO90" s="58"/>
      <c r="AP90" s="58"/>
    </row>
    <row r="91" spans="3:42" ht="12.75" customHeight="1">
      <c r="C91" s="95">
        <v>0</v>
      </c>
      <c r="D91" s="99">
        <v>4</v>
      </c>
      <c r="E91" s="97">
        <f t="shared" si="5"/>
        <v>0</v>
      </c>
      <c r="F91" s="89"/>
      <c r="G91" s="89"/>
      <c r="H91" s="95">
        <v>0.2</v>
      </c>
      <c r="I91" s="99">
        <v>4</v>
      </c>
      <c r="J91" s="98">
        <f t="shared" si="6"/>
        <v>0.8</v>
      </c>
      <c r="K91" s="89"/>
      <c r="L91" s="89"/>
      <c r="M91" s="95">
        <v>1</v>
      </c>
      <c r="N91" s="99">
        <v>4</v>
      </c>
      <c r="O91" s="98">
        <f t="shared" si="7"/>
        <v>4</v>
      </c>
      <c r="P91" s="89"/>
      <c r="Q91" s="89"/>
      <c r="R91" s="95">
        <v>2.2000000000000002</v>
      </c>
      <c r="S91" s="99">
        <v>4</v>
      </c>
      <c r="T91" s="98">
        <f t="shared" si="11"/>
        <v>8.8000000000000007</v>
      </c>
      <c r="U91" s="89"/>
      <c r="V91" s="89"/>
      <c r="W91" s="95">
        <v>2.2000000000000002</v>
      </c>
      <c r="X91" s="99">
        <v>4</v>
      </c>
      <c r="Y91" s="98">
        <f t="shared" si="8"/>
        <v>8.8000000000000007</v>
      </c>
      <c r="Z91" s="89"/>
      <c r="AA91" s="89"/>
      <c r="AB91" s="95">
        <v>1.7</v>
      </c>
      <c r="AC91" s="99">
        <v>4</v>
      </c>
      <c r="AD91" s="98">
        <f t="shared" si="9"/>
        <v>6.8</v>
      </c>
      <c r="AE91" s="89"/>
      <c r="AF91" s="89"/>
      <c r="AG91" s="95">
        <v>0</v>
      </c>
      <c r="AH91" s="99">
        <v>4</v>
      </c>
      <c r="AI91" s="98">
        <f t="shared" si="10"/>
        <v>0</v>
      </c>
      <c r="AJ91" s="89"/>
      <c r="AK91" s="89"/>
      <c r="AL91" s="89"/>
      <c r="AM91" s="89"/>
      <c r="AN91" s="58"/>
      <c r="AO91" s="58"/>
      <c r="AP91" s="58"/>
    </row>
    <row r="92" spans="3:42" ht="12.75" customHeight="1">
      <c r="C92" s="95">
        <v>0</v>
      </c>
      <c r="D92" s="96">
        <v>1</v>
      </c>
      <c r="E92" s="97">
        <f t="shared" si="5"/>
        <v>0</v>
      </c>
      <c r="F92" s="89"/>
      <c r="G92" s="89"/>
      <c r="H92" s="95">
        <v>0</v>
      </c>
      <c r="I92" s="96">
        <v>1</v>
      </c>
      <c r="J92" s="98">
        <f t="shared" si="6"/>
        <v>0</v>
      </c>
      <c r="K92" s="89"/>
      <c r="L92" s="89"/>
      <c r="M92" s="95">
        <v>0</v>
      </c>
      <c r="N92" s="96">
        <v>1</v>
      </c>
      <c r="O92" s="98">
        <f t="shared" si="7"/>
        <v>0</v>
      </c>
      <c r="P92" s="89"/>
      <c r="Q92" s="89"/>
      <c r="R92" s="95">
        <v>0</v>
      </c>
      <c r="S92" s="96">
        <v>1</v>
      </c>
      <c r="T92" s="98">
        <f t="shared" si="11"/>
        <v>0</v>
      </c>
      <c r="U92" s="89"/>
      <c r="V92" s="89"/>
      <c r="W92" s="95">
        <v>0</v>
      </c>
      <c r="X92" s="96">
        <v>1</v>
      </c>
      <c r="Y92" s="98">
        <f t="shared" si="8"/>
        <v>0</v>
      </c>
      <c r="Z92" s="89"/>
      <c r="AA92" s="89"/>
      <c r="AB92" s="95">
        <v>0</v>
      </c>
      <c r="AC92" s="96">
        <v>1</v>
      </c>
      <c r="AD92" s="98">
        <f t="shared" si="9"/>
        <v>0</v>
      </c>
      <c r="AE92" s="89"/>
      <c r="AF92" s="89"/>
      <c r="AG92" s="95">
        <v>0</v>
      </c>
      <c r="AH92" s="96">
        <v>1</v>
      </c>
      <c r="AI92" s="98">
        <f t="shared" si="10"/>
        <v>0</v>
      </c>
      <c r="AJ92" s="89"/>
      <c r="AK92" s="89"/>
      <c r="AL92" s="89"/>
      <c r="AM92" s="89"/>
      <c r="AN92" s="58"/>
      <c r="AO92" s="58"/>
      <c r="AP92" s="58"/>
    </row>
    <row r="93" spans="3:42" ht="12.75" customHeight="1">
      <c r="C93" s="100" t="s">
        <v>49</v>
      </c>
      <c r="D93" s="55"/>
      <c r="E93" s="101">
        <f>SUM(E82:E92)</f>
        <v>6.7000000000000011</v>
      </c>
      <c r="F93" s="102" t="s">
        <v>50</v>
      </c>
      <c r="G93" s="89"/>
      <c r="H93" s="75" t="s">
        <v>49</v>
      </c>
      <c r="I93" s="100"/>
      <c r="J93" s="103">
        <f>SUM(J82:J92)</f>
        <v>73.599999999999994</v>
      </c>
      <c r="K93" s="102" t="s">
        <v>50</v>
      </c>
      <c r="L93" s="89"/>
      <c r="M93" s="75" t="s">
        <v>49</v>
      </c>
      <c r="N93" s="100"/>
      <c r="O93" s="103">
        <f>SUM(O82:O92)</f>
        <v>150.4</v>
      </c>
      <c r="P93" s="102" t="s">
        <v>50</v>
      </c>
      <c r="Q93" s="89"/>
      <c r="R93" s="75" t="s">
        <v>49</v>
      </c>
      <c r="S93" s="100"/>
      <c r="T93" s="103">
        <f>SUM(T82:T92)</f>
        <v>211.50000000000003</v>
      </c>
      <c r="U93" s="102" t="s">
        <v>50</v>
      </c>
      <c r="V93" s="89"/>
      <c r="W93" s="75" t="s">
        <v>49</v>
      </c>
      <c r="X93" s="100"/>
      <c r="Y93" s="104">
        <f>SUMPRODUCT(Y82:Y92)</f>
        <v>239.8</v>
      </c>
      <c r="Z93" s="102" t="s">
        <v>50</v>
      </c>
      <c r="AA93" s="89"/>
      <c r="AB93" s="77" t="s">
        <v>49</v>
      </c>
      <c r="AC93" s="100"/>
      <c r="AD93" s="104">
        <f>SUMPRODUCT(AD82:AD92)</f>
        <v>251.10000000000002</v>
      </c>
      <c r="AE93" s="102" t="s">
        <v>50</v>
      </c>
      <c r="AF93" s="89"/>
      <c r="AG93" s="75" t="s">
        <v>49</v>
      </c>
      <c r="AH93" s="100"/>
      <c r="AI93" s="104">
        <f>SUMPRODUCT(AI82:AI92)</f>
        <v>243.8</v>
      </c>
      <c r="AJ93" s="102" t="s">
        <v>50</v>
      </c>
      <c r="AK93" s="89"/>
      <c r="AL93" s="89"/>
      <c r="AM93" s="89"/>
      <c r="AN93" s="58"/>
      <c r="AO93" s="58"/>
      <c r="AP93" s="58"/>
    </row>
    <row r="94" spans="3:42" ht="12.75" customHeight="1">
      <c r="C94" s="91"/>
      <c r="D94" s="105" t="s">
        <v>51</v>
      </c>
      <c r="E94" s="106">
        <f>E93*2</f>
        <v>13.400000000000002</v>
      </c>
      <c r="F94" s="107" t="s">
        <v>7</v>
      </c>
      <c r="G94" s="89"/>
      <c r="H94" s="91"/>
      <c r="I94" s="105" t="s">
        <v>51</v>
      </c>
      <c r="J94" s="106">
        <f>J93*2</f>
        <v>147.19999999999999</v>
      </c>
      <c r="K94" s="107" t="s">
        <v>7</v>
      </c>
      <c r="L94" s="89"/>
      <c r="M94" s="91"/>
      <c r="N94" s="105" t="s">
        <v>51</v>
      </c>
      <c r="O94" s="106">
        <f>O93*2</f>
        <v>300.8</v>
      </c>
      <c r="P94" s="107" t="s">
        <v>7</v>
      </c>
      <c r="Q94" s="89"/>
      <c r="R94" s="91"/>
      <c r="S94" s="105" t="s">
        <v>51</v>
      </c>
      <c r="T94" s="106">
        <f>T93*2</f>
        <v>423.00000000000006</v>
      </c>
      <c r="U94" s="107" t="s">
        <v>7</v>
      </c>
      <c r="V94" s="89"/>
      <c r="W94" s="91"/>
      <c r="X94" s="105" t="s">
        <v>51</v>
      </c>
      <c r="Y94" s="106">
        <f>Y93*2</f>
        <v>479.6</v>
      </c>
      <c r="Z94" s="107" t="s">
        <v>7</v>
      </c>
      <c r="AA94" s="89"/>
      <c r="AB94" s="91"/>
      <c r="AC94" s="105" t="s">
        <v>51</v>
      </c>
      <c r="AD94" s="106">
        <f>AD93*2</f>
        <v>502.20000000000005</v>
      </c>
      <c r="AE94" s="107" t="s">
        <v>7</v>
      </c>
      <c r="AF94" s="89"/>
      <c r="AG94" s="91"/>
      <c r="AH94" s="105" t="s">
        <v>51</v>
      </c>
      <c r="AI94" s="106">
        <f>AI93*2</f>
        <v>487.6</v>
      </c>
      <c r="AJ94" s="107" t="s">
        <v>7</v>
      </c>
      <c r="AK94" s="89"/>
      <c r="AL94" s="89"/>
      <c r="AM94" s="89"/>
      <c r="AN94" s="58"/>
      <c r="AO94" s="58"/>
      <c r="AP94" s="58"/>
    </row>
    <row r="95" spans="3:42" ht="12.75" customHeight="1">
      <c r="E95" s="89"/>
      <c r="F95" s="89"/>
      <c r="G95" s="89"/>
      <c r="H95" s="89"/>
      <c r="I95" s="89"/>
      <c r="J95" s="89"/>
      <c r="K95" s="89"/>
      <c r="L95" s="89"/>
      <c r="M95" s="89"/>
      <c r="N95" s="89"/>
      <c r="O95" s="89"/>
      <c r="P95" s="89"/>
      <c r="Q95" s="89"/>
      <c r="R95" s="89"/>
      <c r="S95" s="89"/>
      <c r="T95" s="89"/>
      <c r="U95" s="89"/>
      <c r="V95" s="89"/>
      <c r="W95" s="89"/>
      <c r="X95" s="89"/>
      <c r="Y95" s="89"/>
      <c r="Z95" s="89"/>
      <c r="AA95" s="89"/>
      <c r="AB95" s="89"/>
      <c r="AC95" s="89"/>
      <c r="AD95" s="89"/>
      <c r="AE95" s="89"/>
      <c r="AF95" s="89"/>
      <c r="AG95" s="89"/>
      <c r="AH95" s="89"/>
      <c r="AI95" s="89"/>
      <c r="AJ95" s="89"/>
      <c r="AK95" s="89"/>
      <c r="AL95" s="89"/>
      <c r="AM95" s="89"/>
      <c r="AN95" s="58"/>
      <c r="AO95" s="58"/>
      <c r="AP95" s="58"/>
    </row>
    <row r="96" spans="3:42" ht="12.75" customHeight="1">
      <c r="E96" s="89"/>
      <c r="F96" s="89"/>
      <c r="G96" s="89"/>
      <c r="H96" s="89"/>
      <c r="I96" s="89"/>
      <c r="J96" s="89"/>
      <c r="K96" s="89"/>
      <c r="L96" s="89"/>
      <c r="M96" s="89"/>
      <c r="N96" s="89"/>
      <c r="O96" s="89"/>
      <c r="P96" s="89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  <c r="AF96" s="89"/>
      <c r="AG96" s="89"/>
      <c r="AH96" s="89"/>
      <c r="AI96" s="89"/>
      <c r="AJ96" s="89"/>
      <c r="AK96" s="89"/>
      <c r="AL96" s="89"/>
      <c r="AM96" s="89"/>
      <c r="AN96" s="58"/>
      <c r="AO96" s="58"/>
      <c r="AP96" s="58"/>
    </row>
    <row r="97" spans="3:42" ht="12.75" customHeight="1">
      <c r="C97" s="196" t="s">
        <v>67</v>
      </c>
      <c r="D97" s="162"/>
      <c r="E97" s="108">
        <f>1/3*N78*E94</f>
        <v>4.4666666666666668</v>
      </c>
      <c r="F97" s="109" t="s">
        <v>68</v>
      </c>
      <c r="G97" s="89"/>
      <c r="H97" s="55"/>
      <c r="I97" s="110" t="s">
        <v>67</v>
      </c>
      <c r="J97" s="111">
        <f>1/3*N78*J94</f>
        <v>49.066666666666663</v>
      </c>
      <c r="K97" s="109" t="s">
        <v>68</v>
      </c>
      <c r="L97" s="89"/>
      <c r="M97" s="55"/>
      <c r="N97" s="110" t="s">
        <v>67</v>
      </c>
      <c r="O97" s="76">
        <f>1/3*N78*O94</f>
        <v>100.26666666666667</v>
      </c>
      <c r="P97" s="109" t="s">
        <v>68</v>
      </c>
      <c r="Q97" s="89"/>
      <c r="R97" s="55"/>
      <c r="S97" s="110" t="s">
        <v>67</v>
      </c>
      <c r="T97" s="111">
        <f>1/3*N78*T94</f>
        <v>141</v>
      </c>
      <c r="U97" s="109" t="s">
        <v>68</v>
      </c>
      <c r="V97" s="89"/>
      <c r="W97" s="55"/>
      <c r="X97" s="110" t="s">
        <v>67</v>
      </c>
      <c r="Y97" s="111">
        <f>1/3*1*Y94</f>
        <v>159.86666666666667</v>
      </c>
      <c r="Z97" s="109" t="s">
        <v>68</v>
      </c>
      <c r="AA97" s="89"/>
      <c r="AB97" s="55"/>
      <c r="AC97" s="110" t="s">
        <v>67</v>
      </c>
      <c r="AD97" s="111">
        <f>1/3*1*AD94</f>
        <v>167.4</v>
      </c>
      <c r="AE97" s="109" t="s">
        <v>68</v>
      </c>
      <c r="AF97" s="89"/>
      <c r="AG97" s="55"/>
      <c r="AH97" s="110" t="s">
        <v>67</v>
      </c>
      <c r="AI97" s="111">
        <f>1/3*1*AI94</f>
        <v>162.53333333333333</v>
      </c>
      <c r="AJ97" s="109" t="s">
        <v>68</v>
      </c>
      <c r="AK97" s="89"/>
      <c r="AL97" s="89"/>
      <c r="AM97" s="89"/>
      <c r="AN97" s="58"/>
      <c r="AO97" s="58"/>
      <c r="AP97" s="58"/>
    </row>
    <row r="98" spans="3:42" ht="12.75" customHeight="1">
      <c r="G98" s="89"/>
      <c r="H98" s="89"/>
      <c r="I98" s="89"/>
      <c r="J98" s="89"/>
      <c r="K98" s="89"/>
      <c r="L98" s="89"/>
      <c r="M98" s="89"/>
      <c r="N98" s="89"/>
      <c r="O98" s="89"/>
      <c r="P98" s="89"/>
      <c r="Q98" s="89"/>
      <c r="R98" s="89"/>
      <c r="S98" s="89"/>
      <c r="T98" s="89"/>
      <c r="U98" s="89"/>
      <c r="V98" s="89"/>
      <c r="W98" s="89"/>
      <c r="X98" s="89"/>
      <c r="Y98" s="89"/>
      <c r="Z98" s="89"/>
      <c r="AA98" s="89"/>
      <c r="AB98" s="89"/>
      <c r="AC98" s="89"/>
      <c r="AD98" s="89"/>
      <c r="AE98" s="89"/>
      <c r="AF98" s="89"/>
      <c r="AG98" s="89"/>
      <c r="AH98" s="89"/>
      <c r="AI98" s="89"/>
      <c r="AJ98" s="89"/>
      <c r="AK98" s="89"/>
      <c r="AL98" s="89"/>
      <c r="AM98" s="89"/>
      <c r="AN98" s="58"/>
      <c r="AO98" s="58"/>
      <c r="AP98" s="58"/>
    </row>
    <row r="99" spans="3:42" ht="12.75" customHeight="1">
      <c r="C99" s="89"/>
      <c r="D99" s="89"/>
      <c r="E99" s="89"/>
      <c r="F99" s="89"/>
      <c r="G99" s="89"/>
      <c r="H99" s="89"/>
      <c r="I99" s="89"/>
      <c r="J99" s="89"/>
      <c r="K99" s="89"/>
      <c r="L99" s="89"/>
      <c r="M99" s="89"/>
      <c r="N99" s="89"/>
      <c r="O99" s="89"/>
      <c r="P99" s="89"/>
      <c r="Q99" s="89"/>
      <c r="R99" s="89"/>
      <c r="S99" s="89"/>
      <c r="T99" s="89"/>
      <c r="U99" s="89"/>
      <c r="V99" s="89"/>
      <c r="W99" s="89"/>
      <c r="X99" s="89"/>
      <c r="Y99" s="89"/>
      <c r="Z99" s="89"/>
      <c r="AA99" s="89"/>
      <c r="AB99" s="89"/>
      <c r="AC99" s="89"/>
      <c r="AD99" s="89"/>
      <c r="AE99" s="89"/>
      <c r="AF99" s="89"/>
      <c r="AG99" s="89"/>
      <c r="AH99" s="89"/>
      <c r="AI99" s="89"/>
      <c r="AJ99" s="89"/>
      <c r="AK99" s="89"/>
      <c r="AL99" s="89"/>
      <c r="AM99" s="89"/>
      <c r="AN99" s="58"/>
      <c r="AO99" s="58"/>
      <c r="AP99" s="58"/>
    </row>
    <row r="100" spans="3:42" ht="12.75" customHeight="1">
      <c r="C100" s="89"/>
      <c r="D100" s="89"/>
      <c r="E100" s="89"/>
      <c r="F100" s="89"/>
      <c r="G100" s="89"/>
      <c r="H100" s="89"/>
      <c r="I100" s="89"/>
      <c r="J100" s="89"/>
      <c r="K100" s="89"/>
      <c r="L100" s="89"/>
      <c r="M100" s="89"/>
      <c r="N100" s="89"/>
      <c r="O100" s="89"/>
      <c r="P100" s="89"/>
      <c r="Q100" s="89"/>
      <c r="R100" s="89"/>
      <c r="S100" s="89"/>
      <c r="T100" s="89"/>
      <c r="U100" s="89"/>
      <c r="V100" s="89"/>
      <c r="W100" s="89"/>
      <c r="X100" s="89"/>
      <c r="Y100" s="89"/>
      <c r="Z100" s="89"/>
      <c r="AA100" s="89"/>
      <c r="AB100" s="89"/>
      <c r="AC100" s="89"/>
      <c r="AD100" s="89"/>
      <c r="AE100" s="89"/>
      <c r="AF100" s="89"/>
      <c r="AG100" s="89"/>
      <c r="AH100" s="89"/>
      <c r="AI100" s="89"/>
      <c r="AJ100" s="89"/>
      <c r="AK100" s="89"/>
      <c r="AL100" s="89"/>
      <c r="AM100" s="89"/>
      <c r="AN100" s="58"/>
      <c r="AO100" s="58"/>
      <c r="AP100" s="58"/>
    </row>
    <row r="101" spans="3:42" ht="12.75" customHeight="1">
      <c r="C101" s="89"/>
      <c r="D101" s="89"/>
      <c r="E101" s="89"/>
      <c r="F101" s="89"/>
      <c r="G101" s="89"/>
      <c r="H101" s="89"/>
      <c r="I101" s="89"/>
      <c r="J101" s="89"/>
      <c r="K101" s="89"/>
      <c r="L101" s="89"/>
      <c r="M101" s="89"/>
      <c r="N101" s="89"/>
      <c r="O101" s="89"/>
      <c r="P101" s="89"/>
      <c r="Q101" s="89"/>
      <c r="R101" s="89"/>
      <c r="S101" s="89"/>
      <c r="T101" s="89"/>
      <c r="U101" s="89"/>
      <c r="V101" s="89"/>
      <c r="W101" s="89"/>
      <c r="X101" s="89"/>
      <c r="Y101" s="89"/>
      <c r="Z101" s="89"/>
      <c r="AA101" s="89"/>
      <c r="AB101" s="89"/>
      <c r="AC101" s="89"/>
      <c r="AD101" s="89"/>
      <c r="AE101" s="89"/>
      <c r="AF101" s="89"/>
      <c r="AG101" s="89"/>
      <c r="AH101" s="89"/>
      <c r="AI101" s="89"/>
      <c r="AJ101" s="89"/>
      <c r="AK101" s="89"/>
      <c r="AL101" s="89"/>
      <c r="AM101" s="89"/>
      <c r="AN101" s="58"/>
      <c r="AO101" s="58"/>
      <c r="AP101" s="58"/>
    </row>
    <row r="102" spans="3:42" ht="12.75" customHeight="1">
      <c r="C102" s="89"/>
      <c r="D102" s="89"/>
      <c r="E102" s="89"/>
      <c r="F102" s="89"/>
      <c r="G102" s="89"/>
      <c r="H102" s="89"/>
      <c r="I102" s="89"/>
      <c r="J102" s="89"/>
      <c r="K102" s="89"/>
      <c r="L102" s="89"/>
      <c r="M102" s="89"/>
      <c r="N102" s="89"/>
      <c r="O102" s="89"/>
      <c r="P102" s="89"/>
      <c r="Q102" s="89"/>
      <c r="R102" s="89"/>
      <c r="S102" s="89"/>
      <c r="T102" s="89"/>
      <c r="U102" s="89"/>
      <c r="V102" s="89"/>
      <c r="W102" s="89"/>
      <c r="X102" s="89"/>
      <c r="Y102" s="89"/>
      <c r="Z102" s="89"/>
      <c r="AA102" s="89"/>
      <c r="AB102" s="89"/>
      <c r="AC102" s="89"/>
      <c r="AD102" s="89"/>
      <c r="AE102" s="89"/>
      <c r="AF102" s="89"/>
      <c r="AG102" s="89"/>
      <c r="AH102" s="89"/>
      <c r="AI102" s="89"/>
      <c r="AJ102" s="89"/>
      <c r="AK102" s="89"/>
      <c r="AL102" s="89"/>
      <c r="AM102" s="89"/>
      <c r="AN102" s="58"/>
      <c r="AO102" s="58"/>
      <c r="AP102" s="58"/>
    </row>
    <row r="103" spans="3:42" ht="12.75" customHeight="1">
      <c r="C103" s="89"/>
      <c r="D103" s="89"/>
      <c r="E103" s="89"/>
      <c r="F103" s="89"/>
      <c r="G103" s="89"/>
      <c r="H103" s="89"/>
      <c r="I103" s="89"/>
      <c r="J103" s="89"/>
      <c r="K103" s="89"/>
      <c r="L103" s="89"/>
      <c r="M103" s="89"/>
      <c r="N103" s="89"/>
      <c r="O103" s="89"/>
      <c r="P103" s="89"/>
      <c r="Q103" s="89"/>
      <c r="R103" s="89"/>
      <c r="S103" s="89"/>
      <c r="T103" s="89"/>
      <c r="U103" s="89"/>
      <c r="V103" s="89"/>
      <c r="W103" s="89"/>
      <c r="X103" s="89"/>
      <c r="Y103" s="89"/>
      <c r="Z103" s="89"/>
      <c r="AA103" s="89"/>
      <c r="AB103" s="89"/>
      <c r="AC103" s="89"/>
      <c r="AD103" s="89"/>
      <c r="AE103" s="89"/>
      <c r="AF103" s="89"/>
      <c r="AG103" s="89"/>
      <c r="AH103" s="89"/>
      <c r="AI103" s="89"/>
      <c r="AJ103" s="89"/>
      <c r="AK103" s="89"/>
      <c r="AL103" s="89"/>
      <c r="AM103" s="89"/>
      <c r="AN103" s="58"/>
      <c r="AO103" s="58"/>
      <c r="AP103" s="58"/>
    </row>
    <row r="104" spans="3:42" ht="12.75" customHeight="1">
      <c r="C104" s="89"/>
      <c r="D104" s="89"/>
      <c r="E104" s="89"/>
      <c r="F104" s="89"/>
      <c r="G104" s="89"/>
      <c r="H104" s="89"/>
      <c r="I104" s="89"/>
      <c r="J104" s="89"/>
      <c r="K104" s="89"/>
      <c r="L104" s="89"/>
      <c r="M104" s="89"/>
      <c r="N104" s="89"/>
      <c r="O104" s="89"/>
      <c r="P104" s="89"/>
      <c r="Q104" s="89"/>
      <c r="R104" s="89"/>
      <c r="S104" s="89"/>
      <c r="T104" s="89"/>
      <c r="U104" s="89"/>
      <c r="V104" s="89"/>
      <c r="W104" s="89"/>
      <c r="X104" s="89"/>
      <c r="Y104" s="89"/>
      <c r="Z104" s="89"/>
      <c r="AA104" s="89"/>
      <c r="AB104" s="89"/>
      <c r="AC104" s="89"/>
      <c r="AD104" s="89"/>
      <c r="AE104" s="89"/>
      <c r="AF104" s="89"/>
      <c r="AG104" s="89"/>
      <c r="AH104" s="89"/>
      <c r="AI104" s="89"/>
      <c r="AJ104" s="89"/>
      <c r="AK104" s="89"/>
      <c r="AL104" s="89"/>
      <c r="AM104" s="89"/>
      <c r="AN104" s="58"/>
      <c r="AO104" s="58"/>
      <c r="AP104" s="58"/>
    </row>
    <row r="105" spans="3:42" ht="12.75" customHeight="1">
      <c r="C105" s="89"/>
      <c r="D105" s="89"/>
      <c r="E105" s="89"/>
      <c r="F105" s="89"/>
      <c r="G105" s="89"/>
      <c r="H105" s="89"/>
      <c r="I105" s="89"/>
      <c r="J105" s="89"/>
      <c r="K105" s="89"/>
      <c r="L105" s="89"/>
      <c r="M105" s="89"/>
      <c r="N105" s="89"/>
      <c r="O105" s="89"/>
      <c r="P105" s="89"/>
      <c r="Q105" s="89"/>
      <c r="R105" s="89"/>
      <c r="S105" s="89"/>
      <c r="T105" s="89"/>
      <c r="U105" s="89"/>
      <c r="V105" s="89"/>
      <c r="W105" s="89"/>
      <c r="X105" s="89"/>
      <c r="Y105" s="89"/>
      <c r="Z105" s="89"/>
      <c r="AA105" s="89"/>
      <c r="AB105" s="89"/>
      <c r="AC105" s="89"/>
      <c r="AD105" s="89"/>
      <c r="AE105" s="89"/>
      <c r="AF105" s="89"/>
      <c r="AG105" s="89"/>
      <c r="AH105" s="89"/>
      <c r="AI105" s="89"/>
      <c r="AJ105" s="89"/>
      <c r="AK105" s="89"/>
      <c r="AL105" s="89"/>
      <c r="AM105" s="89"/>
      <c r="AN105" s="58"/>
      <c r="AO105" s="58"/>
      <c r="AP105" s="58"/>
    </row>
    <row r="106" spans="3:42" ht="12.75" customHeight="1">
      <c r="C106" s="89"/>
      <c r="D106" s="89"/>
      <c r="E106" s="89"/>
      <c r="F106" s="89"/>
      <c r="G106" s="89"/>
      <c r="H106" s="89"/>
      <c r="I106" s="89"/>
      <c r="J106" s="89"/>
      <c r="K106" s="89"/>
      <c r="L106" s="89"/>
      <c r="M106" s="89"/>
      <c r="N106" s="89"/>
      <c r="O106" s="89"/>
      <c r="P106" s="89"/>
      <c r="Q106" s="89"/>
      <c r="R106" s="89"/>
      <c r="S106" s="89"/>
      <c r="T106" s="89"/>
      <c r="U106" s="89"/>
      <c r="V106" s="89"/>
      <c r="W106" s="89"/>
      <c r="X106" s="89"/>
      <c r="Y106" s="89"/>
      <c r="Z106" s="89"/>
      <c r="AA106" s="89"/>
      <c r="AB106" s="89"/>
      <c r="AC106" s="89"/>
      <c r="AD106" s="89"/>
      <c r="AE106" s="89"/>
      <c r="AF106" s="89"/>
      <c r="AG106" s="89"/>
      <c r="AH106" s="89"/>
      <c r="AI106" s="89"/>
      <c r="AJ106" s="89"/>
      <c r="AK106" s="89"/>
      <c r="AL106" s="89"/>
      <c r="AM106" s="89"/>
      <c r="AN106" s="58"/>
      <c r="AO106" s="58"/>
      <c r="AP106" s="58"/>
    </row>
    <row r="107" spans="3:42" ht="12.75" customHeight="1">
      <c r="C107" s="161" t="s">
        <v>69</v>
      </c>
      <c r="D107" s="163"/>
      <c r="E107" s="162"/>
      <c r="F107" s="89"/>
      <c r="G107" s="89"/>
      <c r="H107" s="161" t="s">
        <v>70</v>
      </c>
      <c r="I107" s="163"/>
      <c r="J107" s="162"/>
      <c r="K107" s="89"/>
      <c r="L107" s="89"/>
      <c r="M107" s="161" t="s">
        <v>71</v>
      </c>
      <c r="N107" s="163"/>
      <c r="O107" s="162"/>
      <c r="P107" s="89"/>
      <c r="Q107" s="89"/>
      <c r="R107" s="161" t="s">
        <v>72</v>
      </c>
      <c r="S107" s="163"/>
      <c r="T107" s="162"/>
      <c r="U107" s="89"/>
      <c r="V107" s="89"/>
      <c r="W107" s="89"/>
      <c r="X107" s="89"/>
      <c r="Y107" s="89"/>
      <c r="Z107" s="89"/>
      <c r="AA107" s="89"/>
      <c r="AB107" s="89"/>
      <c r="AC107" s="89"/>
      <c r="AD107" s="89"/>
      <c r="AE107" s="89"/>
      <c r="AF107" s="89"/>
      <c r="AG107" s="89"/>
      <c r="AH107" s="89"/>
      <c r="AI107" s="89"/>
      <c r="AJ107" s="89"/>
      <c r="AK107" s="89"/>
      <c r="AL107" s="89"/>
      <c r="AM107" s="89"/>
      <c r="AN107" s="58"/>
      <c r="AO107" s="58"/>
      <c r="AP107" s="58"/>
    </row>
    <row r="108" spans="3:42" ht="12.75" customHeight="1">
      <c r="C108" s="94" t="s">
        <v>46</v>
      </c>
      <c r="D108" s="94" t="s">
        <v>47</v>
      </c>
      <c r="E108" s="94" t="s">
        <v>48</v>
      </c>
      <c r="F108" s="89"/>
      <c r="G108" s="89"/>
      <c r="H108" s="94" t="s">
        <v>46</v>
      </c>
      <c r="I108" s="94" t="s">
        <v>47</v>
      </c>
      <c r="J108" s="94" t="s">
        <v>48</v>
      </c>
      <c r="K108" s="89"/>
      <c r="L108" s="89"/>
      <c r="M108" s="94" t="s">
        <v>46</v>
      </c>
      <c r="N108" s="94" t="s">
        <v>47</v>
      </c>
      <c r="O108" s="94" t="s">
        <v>48</v>
      </c>
      <c r="P108" s="89"/>
      <c r="Q108" s="89"/>
      <c r="R108" s="94" t="s">
        <v>46</v>
      </c>
      <c r="S108" s="94" t="s">
        <v>47</v>
      </c>
      <c r="T108" s="94" t="s">
        <v>48</v>
      </c>
      <c r="U108" s="89"/>
      <c r="V108" s="89"/>
      <c r="W108" s="89"/>
      <c r="X108" s="89"/>
      <c r="Y108" s="89"/>
      <c r="Z108" s="89"/>
      <c r="AA108" s="89"/>
      <c r="AB108" s="89"/>
      <c r="AC108" s="89"/>
      <c r="AD108" s="89"/>
      <c r="AE108" s="89"/>
      <c r="AF108" s="89"/>
      <c r="AG108" s="89"/>
      <c r="AH108" s="89"/>
      <c r="AI108" s="89"/>
      <c r="AJ108" s="89"/>
      <c r="AK108" s="89"/>
      <c r="AL108" s="89"/>
      <c r="AM108" s="89"/>
      <c r="AN108" s="58"/>
      <c r="AO108" s="58"/>
      <c r="AP108" s="58"/>
    </row>
    <row r="109" spans="3:42" ht="12.75" customHeight="1">
      <c r="C109" s="95">
        <v>10.8</v>
      </c>
      <c r="D109" s="96">
        <v>1</v>
      </c>
      <c r="E109" s="98">
        <f t="shared" ref="E109:E119" si="12">C109*D109</f>
        <v>10.8</v>
      </c>
      <c r="F109" s="89"/>
      <c r="G109" s="89"/>
      <c r="H109" s="95">
        <v>10.6</v>
      </c>
      <c r="I109" s="96">
        <v>1</v>
      </c>
      <c r="J109" s="98">
        <f t="shared" ref="J109:J119" si="13">H109*I109</f>
        <v>10.6</v>
      </c>
      <c r="K109" s="89"/>
      <c r="L109" s="89"/>
      <c r="M109" s="95">
        <v>10.1</v>
      </c>
      <c r="N109" s="96">
        <v>1</v>
      </c>
      <c r="O109" s="98">
        <f t="shared" ref="O109:O119" si="14">M109*N109</f>
        <v>10.1</v>
      </c>
      <c r="P109" s="89"/>
      <c r="Q109" s="89"/>
      <c r="R109" s="95">
        <v>9.6999999999999993</v>
      </c>
      <c r="S109" s="96">
        <v>1</v>
      </c>
      <c r="T109" s="98">
        <f t="shared" ref="T109:T119" si="15">R109*S109</f>
        <v>9.6999999999999993</v>
      </c>
      <c r="U109" s="89"/>
      <c r="V109" s="89"/>
      <c r="W109" s="89"/>
      <c r="X109" s="89"/>
      <c r="Y109" s="89"/>
      <c r="Z109" s="89"/>
      <c r="AA109" s="89"/>
      <c r="AB109" s="89"/>
      <c r="AC109" s="89"/>
      <c r="AD109" s="89"/>
      <c r="AE109" s="89"/>
      <c r="AF109" s="89"/>
      <c r="AG109" s="89"/>
      <c r="AH109" s="89"/>
      <c r="AI109" s="89"/>
      <c r="AJ109" s="89"/>
      <c r="AK109" s="89"/>
      <c r="AL109" s="89"/>
      <c r="AM109" s="89"/>
      <c r="AN109" s="58"/>
      <c r="AO109" s="58"/>
      <c r="AP109" s="58"/>
    </row>
    <row r="110" spans="3:42" ht="12.75" customHeight="1">
      <c r="C110" s="95">
        <v>10.7</v>
      </c>
      <c r="D110" s="99">
        <v>4</v>
      </c>
      <c r="E110" s="98">
        <f t="shared" si="12"/>
        <v>42.8</v>
      </c>
      <c r="F110" s="89"/>
      <c r="G110" s="89"/>
      <c r="H110" s="95">
        <v>10.4</v>
      </c>
      <c r="I110" s="99">
        <v>4</v>
      </c>
      <c r="J110" s="98">
        <f t="shared" si="13"/>
        <v>41.6</v>
      </c>
      <c r="K110" s="89"/>
      <c r="L110" s="89"/>
      <c r="M110" s="95">
        <v>10</v>
      </c>
      <c r="N110" s="99">
        <v>4</v>
      </c>
      <c r="O110" s="98">
        <f t="shared" si="14"/>
        <v>40</v>
      </c>
      <c r="P110" s="89"/>
      <c r="Q110" s="89"/>
      <c r="R110" s="95">
        <v>9.6</v>
      </c>
      <c r="S110" s="99">
        <v>4</v>
      </c>
      <c r="T110" s="98">
        <f t="shared" si="15"/>
        <v>38.4</v>
      </c>
      <c r="U110" s="89"/>
      <c r="V110" s="89"/>
      <c r="W110" s="89"/>
      <c r="X110" s="89"/>
      <c r="Y110" s="89"/>
      <c r="Z110" s="89"/>
      <c r="AA110" s="89"/>
      <c r="AB110" s="89"/>
      <c r="AC110" s="89"/>
      <c r="AD110" s="89"/>
      <c r="AE110" s="89"/>
      <c r="AF110" s="89"/>
      <c r="AG110" s="89"/>
      <c r="AH110" s="89"/>
      <c r="AI110" s="89"/>
      <c r="AJ110" s="89"/>
      <c r="AK110" s="89"/>
      <c r="AL110" s="89"/>
      <c r="AM110" s="89"/>
      <c r="AN110" s="58"/>
      <c r="AO110" s="58"/>
      <c r="AP110" s="58"/>
    </row>
    <row r="111" spans="3:42" ht="12.75" customHeight="1">
      <c r="C111" s="95">
        <v>10.6</v>
      </c>
      <c r="D111" s="96">
        <v>2</v>
      </c>
      <c r="E111" s="98">
        <f t="shared" si="12"/>
        <v>21.2</v>
      </c>
      <c r="F111" s="89"/>
      <c r="G111" s="89"/>
      <c r="H111" s="95">
        <v>10.199999999999999</v>
      </c>
      <c r="I111" s="96">
        <v>2</v>
      </c>
      <c r="J111" s="98">
        <f t="shared" si="13"/>
        <v>20.399999999999999</v>
      </c>
      <c r="K111" s="89"/>
      <c r="L111" s="89"/>
      <c r="M111" s="95">
        <v>9.9</v>
      </c>
      <c r="N111" s="96">
        <v>2</v>
      </c>
      <c r="O111" s="98">
        <f t="shared" si="14"/>
        <v>19.8</v>
      </c>
      <c r="P111" s="89"/>
      <c r="Q111" s="89"/>
      <c r="R111" s="95">
        <v>9.5</v>
      </c>
      <c r="S111" s="96">
        <v>2</v>
      </c>
      <c r="T111" s="98">
        <f t="shared" si="15"/>
        <v>19</v>
      </c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  <c r="AF111" s="89"/>
      <c r="AG111" s="89"/>
      <c r="AH111" s="89"/>
      <c r="AI111" s="89"/>
      <c r="AJ111" s="89"/>
      <c r="AK111" s="89"/>
      <c r="AL111" s="89"/>
      <c r="AM111" s="89"/>
      <c r="AN111" s="58"/>
      <c r="AO111" s="58"/>
      <c r="AP111" s="58"/>
    </row>
    <row r="112" spans="3:42" ht="12.75" customHeight="1">
      <c r="C112" s="95">
        <v>10.5</v>
      </c>
      <c r="D112" s="99">
        <v>4</v>
      </c>
      <c r="E112" s="98">
        <f t="shared" si="12"/>
        <v>42</v>
      </c>
      <c r="F112" s="89"/>
      <c r="G112" s="89"/>
      <c r="H112" s="95">
        <v>10.1</v>
      </c>
      <c r="I112" s="99">
        <v>4</v>
      </c>
      <c r="J112" s="98">
        <f t="shared" si="13"/>
        <v>40.4</v>
      </c>
      <c r="K112" s="89"/>
      <c r="L112" s="89"/>
      <c r="M112" s="95">
        <v>9.6999999999999993</v>
      </c>
      <c r="N112" s="99">
        <v>4</v>
      </c>
      <c r="O112" s="98">
        <f t="shared" si="14"/>
        <v>38.799999999999997</v>
      </c>
      <c r="P112" s="89"/>
      <c r="Q112" s="89"/>
      <c r="R112" s="95">
        <v>9.4</v>
      </c>
      <c r="S112" s="99">
        <v>4</v>
      </c>
      <c r="T112" s="98">
        <f t="shared" si="15"/>
        <v>37.6</v>
      </c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  <c r="AF112" s="89"/>
      <c r="AG112" s="89"/>
      <c r="AH112" s="89"/>
      <c r="AI112" s="89"/>
      <c r="AJ112" s="89"/>
      <c r="AK112" s="89"/>
      <c r="AL112" s="89"/>
      <c r="AM112" s="89"/>
      <c r="AN112" s="58"/>
      <c r="AO112" s="58"/>
      <c r="AP112" s="58"/>
    </row>
    <row r="113" spans="3:42" ht="12.75" customHeight="1">
      <c r="C113" s="95">
        <v>10.199999999999999</v>
      </c>
      <c r="D113" s="96">
        <v>2</v>
      </c>
      <c r="E113" s="98">
        <f t="shared" si="12"/>
        <v>20.399999999999999</v>
      </c>
      <c r="F113" s="89"/>
      <c r="G113" s="89"/>
      <c r="H113" s="95">
        <v>9.8000000000000007</v>
      </c>
      <c r="I113" s="96">
        <v>2</v>
      </c>
      <c r="J113" s="98">
        <f t="shared" si="13"/>
        <v>19.600000000000001</v>
      </c>
      <c r="K113" s="89"/>
      <c r="L113" s="89"/>
      <c r="M113" s="95">
        <v>9.5</v>
      </c>
      <c r="N113" s="96">
        <v>2</v>
      </c>
      <c r="O113" s="98">
        <f t="shared" si="14"/>
        <v>19</v>
      </c>
      <c r="P113" s="89"/>
      <c r="Q113" s="89"/>
      <c r="R113" s="95">
        <v>9</v>
      </c>
      <c r="S113" s="96">
        <v>2</v>
      </c>
      <c r="T113" s="98">
        <f t="shared" si="15"/>
        <v>18</v>
      </c>
      <c r="U113" s="89"/>
      <c r="V113" s="89"/>
      <c r="W113" s="89"/>
      <c r="X113" s="89"/>
      <c r="Y113" s="89"/>
      <c r="Z113" s="89"/>
      <c r="AA113" s="89"/>
      <c r="AB113" s="89"/>
      <c r="AC113" s="89"/>
      <c r="AD113" s="89"/>
      <c r="AE113" s="89"/>
      <c r="AF113" s="89"/>
      <c r="AG113" s="89"/>
      <c r="AH113" s="89"/>
      <c r="AI113" s="89"/>
      <c r="AJ113" s="89"/>
      <c r="AK113" s="89"/>
      <c r="AL113" s="89"/>
      <c r="AM113" s="89"/>
      <c r="AN113" s="58"/>
      <c r="AO113" s="58"/>
      <c r="AP113" s="58"/>
    </row>
    <row r="114" spans="3:42" ht="12.75" customHeight="1">
      <c r="C114" s="95">
        <v>9.6999999999999993</v>
      </c>
      <c r="D114" s="99">
        <v>4</v>
      </c>
      <c r="E114" s="98">
        <f t="shared" si="12"/>
        <v>38.799999999999997</v>
      </c>
      <c r="F114" s="89"/>
      <c r="G114" s="89"/>
      <c r="H114" s="95">
        <v>9.3000000000000007</v>
      </c>
      <c r="I114" s="99">
        <v>4</v>
      </c>
      <c r="J114" s="98">
        <f t="shared" si="13"/>
        <v>37.200000000000003</v>
      </c>
      <c r="K114" s="89"/>
      <c r="L114" s="89"/>
      <c r="M114" s="95">
        <v>8.8000000000000007</v>
      </c>
      <c r="N114" s="99">
        <v>4</v>
      </c>
      <c r="O114" s="98">
        <f t="shared" si="14"/>
        <v>35.200000000000003</v>
      </c>
      <c r="P114" s="89"/>
      <c r="Q114" s="89"/>
      <c r="R114" s="95">
        <v>8</v>
      </c>
      <c r="S114" s="99">
        <v>4</v>
      </c>
      <c r="T114" s="98">
        <f t="shared" si="15"/>
        <v>32</v>
      </c>
      <c r="U114" s="89"/>
      <c r="V114" s="89"/>
      <c r="W114" s="89"/>
      <c r="X114" s="89"/>
      <c r="Y114" s="89"/>
      <c r="Z114" s="89"/>
      <c r="AA114" s="89"/>
      <c r="AB114" s="89"/>
      <c r="AC114" s="89"/>
      <c r="AD114" s="89"/>
      <c r="AE114" s="89"/>
      <c r="AF114" s="89"/>
      <c r="AG114" s="89"/>
      <c r="AH114" s="89"/>
      <c r="AI114" s="89"/>
      <c r="AJ114" s="89"/>
      <c r="AK114" s="89"/>
      <c r="AL114" s="89"/>
      <c r="AM114" s="89"/>
      <c r="AN114" s="58"/>
      <c r="AO114" s="58"/>
      <c r="AP114" s="58"/>
    </row>
    <row r="115" spans="3:42" ht="12.75" customHeight="1">
      <c r="C115" s="95">
        <v>9.1</v>
      </c>
      <c r="D115" s="96">
        <v>2</v>
      </c>
      <c r="E115" s="98">
        <f t="shared" si="12"/>
        <v>18.2</v>
      </c>
      <c r="F115" s="89"/>
      <c r="G115" s="89"/>
      <c r="H115" s="95">
        <v>8.4</v>
      </c>
      <c r="I115" s="96">
        <v>2</v>
      </c>
      <c r="J115" s="98">
        <f t="shared" si="13"/>
        <v>16.8</v>
      </c>
      <c r="K115" s="89"/>
      <c r="L115" s="89"/>
      <c r="M115" s="95">
        <v>7.3</v>
      </c>
      <c r="N115" s="96">
        <v>2</v>
      </c>
      <c r="O115" s="98">
        <f t="shared" si="14"/>
        <v>14.6</v>
      </c>
      <c r="P115" s="89"/>
      <c r="Q115" s="89"/>
      <c r="R115" s="95">
        <v>3.5</v>
      </c>
      <c r="S115" s="96">
        <v>2</v>
      </c>
      <c r="T115" s="98">
        <f t="shared" si="15"/>
        <v>7</v>
      </c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  <c r="AF115" s="89"/>
      <c r="AG115" s="89"/>
      <c r="AH115" s="89"/>
      <c r="AI115" s="89"/>
      <c r="AJ115" s="89"/>
      <c r="AK115" s="89"/>
      <c r="AL115" s="89"/>
      <c r="AM115" s="89"/>
      <c r="AN115" s="58"/>
      <c r="AO115" s="58"/>
      <c r="AP115" s="58"/>
    </row>
    <row r="116" spans="3:42" ht="12.75" customHeight="1">
      <c r="C116" s="95">
        <v>7.5</v>
      </c>
      <c r="D116" s="99">
        <v>4</v>
      </c>
      <c r="E116" s="98">
        <f t="shared" si="12"/>
        <v>30</v>
      </c>
      <c r="F116" s="89"/>
      <c r="G116" s="89"/>
      <c r="H116" s="95">
        <v>5</v>
      </c>
      <c r="I116" s="99">
        <v>4</v>
      </c>
      <c r="J116" s="98">
        <f t="shared" si="13"/>
        <v>20</v>
      </c>
      <c r="K116" s="89"/>
      <c r="L116" s="89"/>
      <c r="M116" s="95">
        <v>0</v>
      </c>
      <c r="N116" s="99">
        <v>4</v>
      </c>
      <c r="O116" s="98">
        <f t="shared" si="14"/>
        <v>0</v>
      </c>
      <c r="P116" s="89"/>
      <c r="Q116" s="89"/>
      <c r="R116" s="95">
        <v>0</v>
      </c>
      <c r="S116" s="99">
        <v>4</v>
      </c>
      <c r="T116" s="98">
        <f t="shared" si="15"/>
        <v>0</v>
      </c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  <c r="AF116" s="89"/>
      <c r="AG116" s="89"/>
      <c r="AH116" s="89"/>
      <c r="AI116" s="89"/>
      <c r="AJ116" s="89"/>
      <c r="AK116" s="89"/>
      <c r="AL116" s="89"/>
      <c r="AM116" s="89"/>
      <c r="AN116" s="58"/>
      <c r="AO116" s="58"/>
      <c r="AP116" s="58"/>
    </row>
    <row r="117" spans="3:42" ht="12.75" customHeight="1">
      <c r="C117" s="95">
        <v>2</v>
      </c>
      <c r="D117" s="96">
        <v>2</v>
      </c>
      <c r="E117" s="98">
        <f t="shared" si="12"/>
        <v>4</v>
      </c>
      <c r="F117" s="89"/>
      <c r="G117" s="89"/>
      <c r="H117" s="95">
        <v>0</v>
      </c>
      <c r="I117" s="96">
        <v>2</v>
      </c>
      <c r="J117" s="98">
        <f t="shared" si="13"/>
        <v>0</v>
      </c>
      <c r="K117" s="89"/>
      <c r="L117" s="89"/>
      <c r="M117" s="95">
        <v>0</v>
      </c>
      <c r="N117" s="96">
        <v>2</v>
      </c>
      <c r="O117" s="98">
        <f t="shared" si="14"/>
        <v>0</v>
      </c>
      <c r="P117" s="89"/>
      <c r="Q117" s="89"/>
      <c r="R117" s="95">
        <v>0</v>
      </c>
      <c r="S117" s="96">
        <v>2</v>
      </c>
      <c r="T117" s="98">
        <f t="shared" si="15"/>
        <v>0</v>
      </c>
      <c r="U117" s="89"/>
      <c r="V117" s="89"/>
      <c r="W117" s="89"/>
      <c r="X117" s="89"/>
      <c r="Y117" s="89"/>
      <c r="Z117" s="89"/>
      <c r="AA117" s="89"/>
      <c r="AB117" s="89"/>
      <c r="AC117" s="89"/>
      <c r="AD117" s="89"/>
      <c r="AE117" s="89"/>
      <c r="AF117" s="89"/>
      <c r="AG117" s="89"/>
      <c r="AH117" s="89"/>
      <c r="AI117" s="89"/>
      <c r="AJ117" s="89"/>
      <c r="AK117" s="89"/>
      <c r="AL117" s="89"/>
      <c r="AM117" s="89"/>
      <c r="AN117" s="58"/>
      <c r="AO117" s="58"/>
      <c r="AP117" s="58"/>
    </row>
    <row r="118" spans="3:42" ht="12.75" customHeight="1">
      <c r="C118" s="95">
        <v>0</v>
      </c>
      <c r="D118" s="99">
        <v>4</v>
      </c>
      <c r="E118" s="98">
        <f t="shared" si="12"/>
        <v>0</v>
      </c>
      <c r="F118" s="89"/>
      <c r="G118" s="89"/>
      <c r="H118" s="95">
        <v>0</v>
      </c>
      <c r="I118" s="99">
        <v>4</v>
      </c>
      <c r="J118" s="98">
        <f t="shared" si="13"/>
        <v>0</v>
      </c>
      <c r="K118" s="89"/>
      <c r="L118" s="89"/>
      <c r="M118" s="95">
        <v>0</v>
      </c>
      <c r="N118" s="99">
        <v>4</v>
      </c>
      <c r="O118" s="98">
        <f t="shared" si="14"/>
        <v>0</v>
      </c>
      <c r="P118" s="89"/>
      <c r="Q118" s="89"/>
      <c r="R118" s="95">
        <v>0</v>
      </c>
      <c r="S118" s="99">
        <v>4</v>
      </c>
      <c r="T118" s="98">
        <f t="shared" si="15"/>
        <v>0</v>
      </c>
      <c r="U118" s="89"/>
      <c r="V118" s="89"/>
      <c r="W118" s="89"/>
      <c r="X118" s="89"/>
      <c r="Y118" s="89"/>
      <c r="Z118" s="89"/>
      <c r="AA118" s="89"/>
      <c r="AB118" s="89"/>
      <c r="AC118" s="89"/>
      <c r="AD118" s="89"/>
      <c r="AE118" s="89"/>
      <c r="AF118" s="89"/>
      <c r="AG118" s="89"/>
      <c r="AH118" s="89"/>
      <c r="AI118" s="89"/>
      <c r="AJ118" s="89"/>
      <c r="AK118" s="89"/>
      <c r="AL118" s="89"/>
      <c r="AM118" s="89"/>
      <c r="AN118" s="58"/>
      <c r="AO118" s="58"/>
      <c r="AP118" s="58"/>
    </row>
    <row r="119" spans="3:42" ht="12.75" customHeight="1">
      <c r="C119" s="95">
        <v>0</v>
      </c>
      <c r="D119" s="96">
        <v>1</v>
      </c>
      <c r="E119" s="98">
        <f t="shared" si="12"/>
        <v>0</v>
      </c>
      <c r="F119" s="89"/>
      <c r="G119" s="89"/>
      <c r="H119" s="95">
        <v>0</v>
      </c>
      <c r="I119" s="96">
        <v>1</v>
      </c>
      <c r="J119" s="98">
        <f t="shared" si="13"/>
        <v>0</v>
      </c>
      <c r="K119" s="89"/>
      <c r="L119" s="89"/>
      <c r="M119" s="95">
        <v>0</v>
      </c>
      <c r="N119" s="96">
        <v>1</v>
      </c>
      <c r="O119" s="98">
        <f t="shared" si="14"/>
        <v>0</v>
      </c>
      <c r="P119" s="89"/>
      <c r="Q119" s="89"/>
      <c r="R119" s="95">
        <v>0</v>
      </c>
      <c r="S119" s="96">
        <v>1</v>
      </c>
      <c r="T119" s="98">
        <f t="shared" si="15"/>
        <v>0</v>
      </c>
      <c r="U119" s="89"/>
      <c r="V119" s="58"/>
      <c r="W119" s="58"/>
      <c r="X119" s="58"/>
      <c r="Y119" s="58"/>
      <c r="Z119" s="58"/>
      <c r="AA119" s="58"/>
      <c r="AB119" s="58"/>
      <c r="AC119" s="58"/>
      <c r="AD119" s="58"/>
      <c r="AE119" s="58"/>
      <c r="AF119" s="58"/>
      <c r="AG119" s="58"/>
      <c r="AH119" s="58"/>
      <c r="AI119" s="58"/>
      <c r="AJ119" s="58"/>
      <c r="AK119" s="58"/>
      <c r="AL119" s="58"/>
      <c r="AM119" s="58"/>
    </row>
    <row r="120" spans="3:42" ht="12.75" customHeight="1">
      <c r="C120" s="100" t="s">
        <v>49</v>
      </c>
      <c r="D120" s="100"/>
      <c r="E120" s="104">
        <f>SUMPRODUCT(E109:E119)</f>
        <v>228.2</v>
      </c>
      <c r="F120" s="102" t="s">
        <v>50</v>
      </c>
      <c r="G120" s="89"/>
      <c r="H120" s="77" t="s">
        <v>49</v>
      </c>
      <c r="I120" s="100"/>
      <c r="J120" s="104">
        <f>SUMPRODUCT(J109:J119)</f>
        <v>206.60000000000002</v>
      </c>
      <c r="K120" s="102" t="s">
        <v>50</v>
      </c>
      <c r="L120" s="89"/>
      <c r="M120" s="75" t="s">
        <v>49</v>
      </c>
      <c r="N120" s="100"/>
      <c r="O120" s="104">
        <f>SUMPRODUCT(O109:O119)</f>
        <v>177.5</v>
      </c>
      <c r="P120" s="102" t="s">
        <v>50</v>
      </c>
      <c r="Q120" s="89"/>
      <c r="R120" s="75" t="s">
        <v>49</v>
      </c>
      <c r="S120" s="100"/>
      <c r="T120" s="104">
        <f>SUMPRODUCT(T109:T119)</f>
        <v>161.69999999999999</v>
      </c>
      <c r="U120" s="102" t="s">
        <v>50</v>
      </c>
      <c r="V120" s="58"/>
      <c r="W120" s="58"/>
      <c r="X120" s="58"/>
      <c r="Y120" s="58"/>
      <c r="Z120" s="58"/>
      <c r="AA120" s="58"/>
      <c r="AB120" s="58"/>
      <c r="AC120" s="58"/>
      <c r="AD120" s="58"/>
      <c r="AE120" s="58"/>
      <c r="AF120" s="58"/>
      <c r="AG120" s="58"/>
      <c r="AH120" s="58"/>
      <c r="AI120" s="58"/>
      <c r="AJ120" s="58"/>
      <c r="AK120" s="58"/>
      <c r="AL120" s="58"/>
      <c r="AM120" s="58"/>
    </row>
    <row r="121" spans="3:42" ht="12.75" customHeight="1">
      <c r="C121" s="91"/>
      <c r="D121" s="105" t="s">
        <v>51</v>
      </c>
      <c r="E121" s="106">
        <f>E120*2</f>
        <v>456.4</v>
      </c>
      <c r="F121" s="107" t="s">
        <v>7</v>
      </c>
      <c r="G121" s="58"/>
      <c r="H121" s="78"/>
      <c r="I121" s="112" t="s">
        <v>51</v>
      </c>
      <c r="J121" s="106">
        <f>J120*2</f>
        <v>413.20000000000005</v>
      </c>
      <c r="K121" s="107" t="s">
        <v>7</v>
      </c>
      <c r="L121" s="58"/>
      <c r="M121" s="91"/>
      <c r="N121" s="105" t="s">
        <v>51</v>
      </c>
      <c r="O121" s="106">
        <f>O120*2</f>
        <v>355</v>
      </c>
      <c r="P121" s="107" t="s">
        <v>7</v>
      </c>
      <c r="Q121" s="58"/>
      <c r="R121" s="91"/>
      <c r="S121" s="112" t="s">
        <v>51</v>
      </c>
      <c r="T121" s="106">
        <f>T120*2</f>
        <v>323.39999999999998</v>
      </c>
      <c r="U121" s="107" t="s">
        <v>7</v>
      </c>
      <c r="V121" s="58"/>
      <c r="W121" s="58"/>
      <c r="X121" s="58"/>
      <c r="Y121" s="58"/>
      <c r="Z121" s="58"/>
      <c r="AA121" s="58"/>
      <c r="AB121" s="58"/>
      <c r="AC121" s="58"/>
      <c r="AD121" s="58"/>
      <c r="AE121" s="58"/>
      <c r="AF121" s="58"/>
      <c r="AG121" s="58"/>
      <c r="AH121" s="58"/>
      <c r="AI121" s="58"/>
      <c r="AJ121" s="58"/>
      <c r="AK121" s="58"/>
      <c r="AL121" s="58"/>
      <c r="AM121" s="58"/>
    </row>
    <row r="122" spans="3:42" ht="12.75" customHeight="1">
      <c r="C122" s="58"/>
      <c r="D122" s="58"/>
      <c r="E122" s="58"/>
      <c r="F122" s="58"/>
      <c r="G122" s="58"/>
      <c r="H122" s="58"/>
      <c r="I122" s="58"/>
      <c r="J122" s="58"/>
      <c r="K122" s="58"/>
      <c r="L122" s="58"/>
      <c r="M122" s="58"/>
      <c r="N122" s="58"/>
      <c r="O122" s="58"/>
      <c r="P122" s="58"/>
      <c r="Q122" s="58"/>
      <c r="R122" s="58"/>
      <c r="S122" s="58"/>
      <c r="T122" s="58"/>
      <c r="U122" s="58"/>
      <c r="V122" s="58"/>
      <c r="W122" s="58"/>
      <c r="X122" s="58"/>
      <c r="Y122" s="58"/>
      <c r="Z122" s="58"/>
      <c r="AA122" s="58"/>
      <c r="AB122" s="58"/>
      <c r="AC122" s="58"/>
      <c r="AD122" s="58"/>
      <c r="AE122" s="58"/>
      <c r="AF122" s="58"/>
      <c r="AG122" s="58"/>
      <c r="AH122" s="58"/>
      <c r="AI122" s="58"/>
      <c r="AJ122" s="58"/>
      <c r="AK122" s="58"/>
      <c r="AL122" s="58"/>
      <c r="AM122" s="58"/>
    </row>
    <row r="123" spans="3:42" ht="12.75" customHeight="1">
      <c r="C123" s="89"/>
      <c r="D123" s="89"/>
      <c r="E123" s="89"/>
      <c r="F123" s="89"/>
      <c r="G123" s="58"/>
      <c r="H123" s="89"/>
      <c r="I123" s="89"/>
      <c r="J123" s="89"/>
      <c r="K123" s="89"/>
      <c r="L123" s="58"/>
      <c r="M123" s="89"/>
      <c r="N123" s="89"/>
      <c r="O123" s="89"/>
      <c r="P123" s="89"/>
      <c r="Q123" s="58"/>
      <c r="R123" s="89"/>
      <c r="S123" s="89"/>
      <c r="T123" s="89"/>
      <c r="U123" s="89"/>
      <c r="V123" s="58"/>
      <c r="W123" s="58"/>
      <c r="X123" s="58"/>
      <c r="Y123" s="58"/>
      <c r="Z123" s="58"/>
      <c r="AA123" s="58"/>
      <c r="AB123" s="58"/>
      <c r="AC123" s="58"/>
      <c r="AD123" s="58"/>
      <c r="AE123" s="58"/>
      <c r="AF123" s="58"/>
      <c r="AG123" s="58"/>
      <c r="AH123" s="58"/>
      <c r="AI123" s="58"/>
      <c r="AJ123" s="58"/>
      <c r="AK123" s="58"/>
      <c r="AL123" s="58"/>
      <c r="AM123" s="58"/>
    </row>
    <row r="124" spans="3:42" ht="12.75" customHeight="1">
      <c r="C124" s="55"/>
      <c r="D124" s="92" t="s">
        <v>67</v>
      </c>
      <c r="E124" s="111">
        <f>1/3*1*E121</f>
        <v>152.13333333333333</v>
      </c>
      <c r="F124" s="109" t="s">
        <v>68</v>
      </c>
      <c r="G124" s="89"/>
      <c r="H124" s="55"/>
      <c r="I124" s="110" t="s">
        <v>67</v>
      </c>
      <c r="J124" s="111">
        <f>1/3*1*J121</f>
        <v>137.73333333333335</v>
      </c>
      <c r="K124" s="109" t="s">
        <v>68</v>
      </c>
      <c r="L124" s="89"/>
      <c r="M124" s="55"/>
      <c r="N124" s="110" t="s">
        <v>67</v>
      </c>
      <c r="O124" s="111">
        <f>1/3*1*O121</f>
        <v>118.33333333333333</v>
      </c>
      <c r="P124" s="109" t="s">
        <v>68</v>
      </c>
      <c r="Q124" s="89"/>
      <c r="R124" s="55"/>
      <c r="S124" s="110" t="s">
        <v>67</v>
      </c>
      <c r="T124" s="111">
        <f>1/3*1*T121</f>
        <v>107.79999999999998</v>
      </c>
      <c r="U124" s="109" t="s">
        <v>68</v>
      </c>
      <c r="V124" s="58"/>
      <c r="W124" s="58"/>
      <c r="X124" s="58"/>
      <c r="Y124" s="58"/>
      <c r="Z124" s="58"/>
      <c r="AA124" s="58"/>
      <c r="AB124" s="58"/>
      <c r="AC124" s="58"/>
      <c r="AD124" s="58"/>
      <c r="AE124" s="58"/>
      <c r="AF124" s="58"/>
      <c r="AG124" s="58"/>
      <c r="AH124" s="58"/>
      <c r="AI124" s="58"/>
      <c r="AJ124" s="58"/>
      <c r="AK124" s="58"/>
      <c r="AL124" s="58"/>
      <c r="AM124" s="58"/>
    </row>
    <row r="125" spans="3:42" ht="12.75" customHeight="1">
      <c r="C125" s="58"/>
      <c r="D125" s="58"/>
      <c r="E125" s="58"/>
      <c r="F125" s="58"/>
      <c r="G125" s="58"/>
      <c r="H125" s="58"/>
      <c r="I125" s="58"/>
      <c r="J125" s="58"/>
      <c r="K125" s="58"/>
      <c r="L125" s="58"/>
      <c r="M125" s="58"/>
      <c r="N125" s="58"/>
      <c r="O125" s="58"/>
      <c r="P125" s="58"/>
      <c r="Q125" s="58"/>
      <c r="R125" s="58"/>
      <c r="S125" s="58"/>
      <c r="T125" s="58"/>
      <c r="U125" s="58"/>
      <c r="V125" s="58"/>
      <c r="W125" s="58"/>
      <c r="X125" s="58"/>
      <c r="Y125" s="58"/>
      <c r="Z125" s="58"/>
      <c r="AA125" s="58"/>
      <c r="AB125" s="58"/>
      <c r="AC125" s="58"/>
      <c r="AD125" s="58"/>
      <c r="AE125" s="58"/>
      <c r="AF125" s="58"/>
      <c r="AG125" s="58"/>
      <c r="AH125" s="58"/>
      <c r="AI125" s="58"/>
      <c r="AJ125" s="58"/>
      <c r="AK125" s="58"/>
      <c r="AL125" s="58"/>
      <c r="AM125" s="58"/>
    </row>
    <row r="126" spans="3:42" ht="12.75" customHeight="1"/>
    <row r="127" spans="3:42" ht="12.75" customHeight="1"/>
    <row r="128" spans="3:42" ht="12.75" customHeight="1"/>
    <row r="129" spans="3:16" ht="12.75" customHeight="1">
      <c r="C129" s="197" t="s">
        <v>73</v>
      </c>
      <c r="D129" s="163"/>
      <c r="E129" s="162"/>
      <c r="F129" s="113">
        <v>0</v>
      </c>
      <c r="G129" s="113">
        <v>101.7</v>
      </c>
      <c r="H129" s="113">
        <v>203.4</v>
      </c>
      <c r="I129" s="113">
        <v>305.10000000000002</v>
      </c>
      <c r="J129" s="113">
        <v>406.8</v>
      </c>
      <c r="K129" s="113">
        <v>508.5</v>
      </c>
      <c r="L129" s="113">
        <v>610.20000000000005</v>
      </c>
      <c r="M129" s="113">
        <v>711.9</v>
      </c>
      <c r="N129" s="113">
        <v>813.6</v>
      </c>
      <c r="O129" s="113">
        <v>915.3</v>
      </c>
      <c r="P129" s="114">
        <v>1017</v>
      </c>
    </row>
    <row r="130" spans="3:16" ht="12.75" customHeight="1">
      <c r="C130" s="198" t="s">
        <v>74</v>
      </c>
      <c r="D130" s="163"/>
      <c r="E130" s="162"/>
      <c r="F130" s="115">
        <f>E97</f>
        <v>4.4666666666666668</v>
      </c>
      <c r="G130" s="80">
        <f>J97</f>
        <v>49.066666666666663</v>
      </c>
      <c r="H130" s="115">
        <f>O97</f>
        <v>100.26666666666667</v>
      </c>
      <c r="I130" s="115">
        <f>T97</f>
        <v>141</v>
      </c>
      <c r="J130" s="115">
        <f>Y97</f>
        <v>159.86666666666667</v>
      </c>
      <c r="K130" s="115">
        <f>AD97</f>
        <v>167.4</v>
      </c>
      <c r="L130" s="115">
        <f>AI97</f>
        <v>162.53333333333333</v>
      </c>
      <c r="M130" s="115">
        <f>E124</f>
        <v>152.13333333333333</v>
      </c>
      <c r="N130" s="115">
        <f>J124</f>
        <v>137.73333333333335</v>
      </c>
      <c r="O130" s="115">
        <f>O124</f>
        <v>118.33333333333333</v>
      </c>
      <c r="P130" s="116">
        <f>T124</f>
        <v>107.79999999999998</v>
      </c>
    </row>
    <row r="131" spans="3:16" ht="12.75" customHeight="1"/>
    <row r="132" spans="3:16" ht="12.75" customHeight="1"/>
    <row r="133" spans="3:16" ht="12.75" customHeight="1"/>
    <row r="134" spans="3:16" ht="12.75" customHeight="1"/>
    <row r="135" spans="3:16" ht="12.75" customHeight="1"/>
    <row r="136" spans="3:16" ht="12.75" customHeight="1"/>
    <row r="137" spans="3:16" ht="12.75" customHeight="1"/>
    <row r="138" spans="3:16" ht="12.75" customHeight="1"/>
    <row r="139" spans="3:16" ht="12.75" customHeight="1"/>
    <row r="140" spans="3:16" ht="12.75" customHeight="1"/>
    <row r="141" spans="3:16" ht="12.75" customHeight="1"/>
    <row r="142" spans="3:16" ht="12.75" customHeight="1"/>
    <row r="143" spans="3:16" ht="12.75" customHeight="1"/>
    <row r="144" spans="3:16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  <row r="1001" ht="12.75" customHeight="1"/>
  </sheetData>
  <mergeCells count="38">
    <mergeCell ref="C129:E129"/>
    <mergeCell ref="C130:E130"/>
    <mergeCell ref="C43:D43"/>
    <mergeCell ref="E43:G43"/>
    <mergeCell ref="H43:J43"/>
    <mergeCell ref="C44:D44"/>
    <mergeCell ref="E44:G44"/>
    <mergeCell ref="H44:J44"/>
    <mergeCell ref="C77:D77"/>
    <mergeCell ref="C97:D97"/>
    <mergeCell ref="H107:J107"/>
    <mergeCell ref="C107:E107"/>
    <mergeCell ref="C80:E80"/>
    <mergeCell ref="H80:J80"/>
    <mergeCell ref="C40:D40"/>
    <mergeCell ref="C41:D41"/>
    <mergeCell ref="E41:G41"/>
    <mergeCell ref="C42:D42"/>
    <mergeCell ref="H41:J41"/>
    <mergeCell ref="H40:J40"/>
    <mergeCell ref="B7:C7"/>
    <mergeCell ref="C12:M12"/>
    <mergeCell ref="C14:M14"/>
    <mergeCell ref="C16:M16"/>
    <mergeCell ref="C38:D39"/>
    <mergeCell ref="AG80:AI80"/>
    <mergeCell ref="O43:Y43"/>
    <mergeCell ref="E38:G39"/>
    <mergeCell ref="H38:J39"/>
    <mergeCell ref="H4:I4"/>
    <mergeCell ref="H5:I5"/>
    <mergeCell ref="E42:G42"/>
    <mergeCell ref="H42:J42"/>
    <mergeCell ref="AB80:AC80"/>
    <mergeCell ref="W80:X80"/>
    <mergeCell ref="R107:T107"/>
    <mergeCell ref="M107:O107"/>
    <mergeCell ref="M80:O80"/>
  </mergeCells>
  <pageMargins left="0.75" right="0.75" top="1" bottom="1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001"/>
  <sheetViews>
    <sheetView tabSelected="1" topLeftCell="B14" workbookViewId="0">
      <selection activeCell="C38" sqref="C38"/>
    </sheetView>
  </sheetViews>
  <sheetFormatPr baseColWidth="10" defaultColWidth="14.5" defaultRowHeight="15" customHeight="1"/>
  <cols>
    <col min="1" max="2" width="21.6640625" customWidth="1"/>
    <col min="3" max="13" width="9.1640625" customWidth="1"/>
    <col min="14" max="18" width="8.5" customWidth="1"/>
    <col min="19" max="27" width="9.1640625" customWidth="1"/>
  </cols>
  <sheetData>
    <row r="1" spans="1:13" ht="12.75" customHeight="1">
      <c r="A1" s="1"/>
      <c r="B1" s="1"/>
      <c r="E1" s="7"/>
      <c r="F1" s="8"/>
      <c r="G1" s="8"/>
      <c r="H1" s="8"/>
      <c r="I1" s="8"/>
    </row>
    <row r="2" spans="1:13" ht="12.75" customHeight="1">
      <c r="A2" s="1"/>
      <c r="B2" s="1" t="s">
        <v>75</v>
      </c>
      <c r="E2" s="7"/>
      <c r="F2" s="8"/>
      <c r="G2" s="8"/>
      <c r="H2" s="8"/>
      <c r="I2" s="8"/>
    </row>
    <row r="3" spans="1:13" ht="12.75" customHeight="1">
      <c r="A3" s="1"/>
      <c r="B3" s="1"/>
      <c r="E3" s="7"/>
      <c r="F3" s="8"/>
      <c r="G3" s="8"/>
      <c r="H3" s="8"/>
      <c r="I3" s="8"/>
    </row>
    <row r="4" spans="1:13" ht="12.75" customHeight="1">
      <c r="A4" s="1"/>
      <c r="B4" s="1" t="s">
        <v>76</v>
      </c>
      <c r="E4" s="7"/>
      <c r="F4" s="8"/>
      <c r="G4" s="8"/>
      <c r="H4" s="8"/>
      <c r="I4" s="117" t="s">
        <v>77</v>
      </c>
      <c r="J4" s="3" t="s">
        <v>78</v>
      </c>
      <c r="K4" s="4"/>
      <c r="L4" s="4"/>
      <c r="M4" s="5"/>
    </row>
    <row r="5" spans="1:13" ht="12.75" customHeight="1">
      <c r="A5" s="1"/>
      <c r="B5" s="1"/>
      <c r="E5" s="7"/>
      <c r="F5" s="8"/>
      <c r="G5" s="8"/>
      <c r="H5" s="8"/>
      <c r="I5" s="117" t="s">
        <v>4</v>
      </c>
      <c r="J5" s="6">
        <v>44334</v>
      </c>
      <c r="K5" s="4"/>
      <c r="L5" s="4"/>
      <c r="M5" s="5"/>
    </row>
    <row r="6" spans="1:13" ht="12.75" customHeight="1"/>
    <row r="7" spans="1:13" ht="12.75" customHeight="1">
      <c r="A7" s="2"/>
      <c r="B7" s="173" t="s">
        <v>5</v>
      </c>
      <c r="C7" s="175"/>
    </row>
    <row r="8" spans="1:13" ht="12.75" customHeight="1">
      <c r="C8" s="9" t="s">
        <v>6</v>
      </c>
      <c r="D8" s="118">
        <v>101.7</v>
      </c>
      <c r="E8" s="11" t="s">
        <v>7</v>
      </c>
      <c r="F8" s="11" t="s">
        <v>8</v>
      </c>
      <c r="G8" s="11"/>
      <c r="H8" s="11"/>
      <c r="I8" s="12"/>
      <c r="J8" s="113">
        <v>101.7</v>
      </c>
      <c r="K8" s="11" t="s">
        <v>7</v>
      </c>
    </row>
    <row r="9" spans="1:13" ht="12.75" customHeight="1">
      <c r="C9" s="9" t="s">
        <v>9</v>
      </c>
      <c r="D9" s="118">
        <v>6</v>
      </c>
      <c r="E9" s="11" t="s">
        <v>7</v>
      </c>
      <c r="F9" s="11" t="s">
        <v>10</v>
      </c>
      <c r="G9" s="11"/>
      <c r="H9" s="11"/>
      <c r="I9" s="12"/>
      <c r="J9" s="113">
        <v>1</v>
      </c>
      <c r="K9" s="11" t="s">
        <v>7</v>
      </c>
    </row>
    <row r="10" spans="1:13" ht="12.75" customHeight="1"/>
    <row r="11" spans="1:13" ht="12.75" customHeight="1"/>
    <row r="12" spans="1:13" ht="12.75" customHeight="1">
      <c r="A12" s="8"/>
      <c r="B12" s="119"/>
      <c r="C12" s="208" t="s">
        <v>79</v>
      </c>
      <c r="D12" s="177"/>
      <c r="E12" s="177"/>
      <c r="F12" s="177"/>
      <c r="G12" s="177"/>
      <c r="H12" s="177"/>
      <c r="I12" s="177"/>
      <c r="J12" s="177"/>
      <c r="K12" s="177"/>
      <c r="L12" s="177"/>
      <c r="M12" s="178"/>
    </row>
    <row r="13" spans="1:13" ht="12.75" customHeight="1">
      <c r="A13" s="8"/>
      <c r="B13" s="15"/>
      <c r="C13" s="8"/>
      <c r="D13" s="8"/>
      <c r="E13" s="8"/>
      <c r="F13" s="8"/>
      <c r="G13" s="8"/>
      <c r="H13" s="8"/>
      <c r="I13" s="8"/>
      <c r="J13" s="8"/>
      <c r="K13" s="8"/>
      <c r="L13" s="8"/>
      <c r="M13" s="16"/>
    </row>
    <row r="14" spans="1:13" ht="12.75" customHeight="1">
      <c r="A14" s="8"/>
      <c r="B14" s="15"/>
      <c r="C14" s="179" t="s">
        <v>80</v>
      </c>
      <c r="D14" s="175"/>
      <c r="E14" s="175"/>
      <c r="F14" s="175"/>
      <c r="G14" s="175"/>
      <c r="H14" s="175"/>
      <c r="I14" s="175"/>
      <c r="J14" s="175"/>
      <c r="K14" s="175"/>
      <c r="L14" s="175"/>
      <c r="M14" s="180"/>
    </row>
    <row r="15" spans="1:13" ht="12.75" customHeight="1">
      <c r="A15" s="8"/>
      <c r="B15" s="15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9"/>
    </row>
    <row r="16" spans="1:13" ht="12.75" customHeight="1">
      <c r="A16" s="8"/>
      <c r="B16" s="15"/>
      <c r="C16" s="181" t="s">
        <v>81</v>
      </c>
      <c r="D16" s="163"/>
      <c r="E16" s="163"/>
      <c r="F16" s="163"/>
      <c r="G16" s="163"/>
      <c r="H16" s="163"/>
      <c r="I16" s="163"/>
      <c r="J16" s="163"/>
      <c r="K16" s="163"/>
      <c r="L16" s="163"/>
      <c r="M16" s="182"/>
    </row>
    <row r="17" spans="1:18" ht="12.75" customHeight="1">
      <c r="A17" s="2"/>
      <c r="B17" s="21" t="s">
        <v>82</v>
      </c>
      <c r="C17" s="22" t="s">
        <v>15</v>
      </c>
      <c r="D17" s="23"/>
      <c r="E17" s="23"/>
      <c r="F17" s="23"/>
      <c r="G17" s="23"/>
      <c r="H17" s="23"/>
      <c r="I17" s="23"/>
      <c r="J17" s="23"/>
      <c r="K17" s="23"/>
      <c r="L17" s="23"/>
      <c r="M17" s="24" t="s">
        <v>16</v>
      </c>
      <c r="N17" s="120" t="s">
        <v>83</v>
      </c>
    </row>
    <row r="18" spans="1:18" ht="12.75" customHeight="1">
      <c r="A18" s="17"/>
      <c r="B18" s="121" t="s">
        <v>17</v>
      </c>
      <c r="C18" s="26">
        <v>0</v>
      </c>
      <c r="D18" s="27">
        <v>1</v>
      </c>
      <c r="E18" s="27">
        <v>2</v>
      </c>
      <c r="F18" s="27">
        <v>3</v>
      </c>
      <c r="G18" s="27">
        <v>4</v>
      </c>
      <c r="H18" s="27">
        <v>5</v>
      </c>
      <c r="I18" s="27">
        <v>6</v>
      </c>
      <c r="J18" s="27">
        <v>7</v>
      </c>
      <c r="K18" s="27">
        <v>8</v>
      </c>
      <c r="L18" s="27">
        <v>9</v>
      </c>
      <c r="M18" s="28">
        <v>10</v>
      </c>
      <c r="N18" s="122" t="s">
        <v>84</v>
      </c>
    </row>
    <row r="19" spans="1:18" ht="12.75" customHeight="1">
      <c r="A19" s="2"/>
      <c r="B19" s="29">
        <v>10</v>
      </c>
      <c r="C19" s="123">
        <v>1.1000000000000001</v>
      </c>
      <c r="D19" s="123">
        <v>5.2</v>
      </c>
      <c r="E19" s="123">
        <v>8.6</v>
      </c>
      <c r="F19" s="123">
        <v>10.1</v>
      </c>
      <c r="G19" s="123">
        <v>10.8</v>
      </c>
      <c r="H19" s="123">
        <v>11.1</v>
      </c>
      <c r="I19" s="123">
        <v>11</v>
      </c>
      <c r="J19" s="123">
        <v>10.8</v>
      </c>
      <c r="K19" s="123">
        <v>10.6</v>
      </c>
      <c r="L19" s="123">
        <v>10.1</v>
      </c>
      <c r="M19" s="124">
        <v>9.6999999999999993</v>
      </c>
      <c r="N19" s="125"/>
      <c r="O19" s="120" t="s">
        <v>83</v>
      </c>
    </row>
    <row r="20" spans="1:18" ht="12.75" customHeight="1">
      <c r="A20" s="2"/>
      <c r="B20" s="21">
        <v>9</v>
      </c>
      <c r="C20" s="30">
        <v>0.8</v>
      </c>
      <c r="D20" s="30">
        <v>4.7</v>
      </c>
      <c r="E20" s="30">
        <v>8.1</v>
      </c>
      <c r="F20" s="30">
        <v>9.6999999999999993</v>
      </c>
      <c r="G20" s="30">
        <v>10.6</v>
      </c>
      <c r="H20" s="30">
        <v>10.9</v>
      </c>
      <c r="I20" s="30">
        <v>10.8</v>
      </c>
      <c r="J20" s="30">
        <v>10.7</v>
      </c>
      <c r="K20" s="30">
        <v>10.4</v>
      </c>
      <c r="L20" s="30">
        <v>10</v>
      </c>
      <c r="M20" s="31">
        <v>9.6</v>
      </c>
      <c r="N20" s="126"/>
      <c r="O20" s="122" t="s">
        <v>84</v>
      </c>
    </row>
    <row r="21" spans="1:18" ht="12.75" customHeight="1">
      <c r="A21" s="2"/>
      <c r="B21" s="21">
        <v>8</v>
      </c>
      <c r="C21" s="127">
        <v>0.5</v>
      </c>
      <c r="D21" s="127">
        <v>4.0999999999999996</v>
      </c>
      <c r="E21" s="127">
        <v>7.6</v>
      </c>
      <c r="F21" s="127">
        <v>9.4</v>
      </c>
      <c r="G21" s="127">
        <v>10.4</v>
      </c>
      <c r="H21" s="127">
        <v>10.8</v>
      </c>
      <c r="I21" s="127">
        <v>10.7</v>
      </c>
      <c r="J21" s="127">
        <v>10.6</v>
      </c>
      <c r="K21" s="127">
        <v>10.199999999999999</v>
      </c>
      <c r="L21" s="127">
        <v>9.9</v>
      </c>
      <c r="M21" s="128">
        <v>9.5</v>
      </c>
      <c r="N21" s="126"/>
      <c r="O21" s="129"/>
      <c r="P21" s="120" t="s">
        <v>83</v>
      </c>
    </row>
    <row r="22" spans="1:18" ht="12.75" customHeight="1">
      <c r="A22" s="2"/>
      <c r="B22" s="21">
        <v>7</v>
      </c>
      <c r="C22" s="30">
        <v>0.3</v>
      </c>
      <c r="D22" s="30">
        <v>3.6</v>
      </c>
      <c r="E22" s="30">
        <v>7</v>
      </c>
      <c r="F22" s="30">
        <v>9.1</v>
      </c>
      <c r="G22" s="30">
        <v>10.199999999999999</v>
      </c>
      <c r="H22" s="30">
        <v>10.7</v>
      </c>
      <c r="I22" s="30">
        <v>10.6</v>
      </c>
      <c r="J22" s="30">
        <v>10.5</v>
      </c>
      <c r="K22" s="30">
        <v>10.1</v>
      </c>
      <c r="L22" s="30">
        <v>9.6999999999999993</v>
      </c>
      <c r="M22" s="31">
        <v>9.4</v>
      </c>
      <c r="N22" s="126"/>
      <c r="O22" s="130"/>
      <c r="P22" s="122" t="s">
        <v>84</v>
      </c>
    </row>
    <row r="23" spans="1:18" ht="12.75" customHeight="1">
      <c r="A23" s="2"/>
      <c r="B23" s="21">
        <v>6</v>
      </c>
      <c r="C23" s="127">
        <v>0.1</v>
      </c>
      <c r="D23" s="127">
        <v>3</v>
      </c>
      <c r="E23" s="127">
        <v>6.3</v>
      </c>
      <c r="F23" s="127">
        <v>8.6999999999999993</v>
      </c>
      <c r="G23" s="127">
        <v>10</v>
      </c>
      <c r="H23" s="127">
        <v>10.6</v>
      </c>
      <c r="I23" s="127">
        <v>10.5</v>
      </c>
      <c r="J23" s="127">
        <v>10.199999999999999</v>
      </c>
      <c r="K23" s="127">
        <v>9.8000000000000007</v>
      </c>
      <c r="L23" s="127">
        <v>9.5</v>
      </c>
      <c r="M23" s="128">
        <v>9</v>
      </c>
      <c r="N23" s="126"/>
      <c r="O23" s="130"/>
      <c r="P23" s="129"/>
      <c r="Q23" s="120" t="s">
        <v>83</v>
      </c>
    </row>
    <row r="24" spans="1:18" ht="12.75" customHeight="1">
      <c r="A24" s="2"/>
      <c r="B24" s="21">
        <v>5</v>
      </c>
      <c r="C24" s="30">
        <v>0</v>
      </c>
      <c r="D24" s="30">
        <v>2.4</v>
      </c>
      <c r="E24" s="30">
        <v>5.5</v>
      </c>
      <c r="F24" s="30">
        <v>8.1999999999999993</v>
      </c>
      <c r="G24" s="30">
        <v>9.5</v>
      </c>
      <c r="H24" s="30">
        <v>10.1</v>
      </c>
      <c r="I24" s="30">
        <v>10.1</v>
      </c>
      <c r="J24" s="30">
        <v>9.6999999999999993</v>
      </c>
      <c r="K24" s="30">
        <v>9.3000000000000007</v>
      </c>
      <c r="L24" s="30">
        <v>8.8000000000000007</v>
      </c>
      <c r="M24" s="31">
        <v>8</v>
      </c>
      <c r="N24" s="126"/>
      <c r="O24" s="130"/>
      <c r="P24" s="130"/>
      <c r="Q24" s="122" t="s">
        <v>84</v>
      </c>
    </row>
    <row r="25" spans="1:18" ht="12.75" customHeight="1">
      <c r="A25" s="2"/>
      <c r="B25" s="21">
        <v>4</v>
      </c>
      <c r="C25" s="127">
        <v>0</v>
      </c>
      <c r="D25" s="127">
        <v>1.9</v>
      </c>
      <c r="E25" s="127">
        <v>4.5</v>
      </c>
      <c r="F25" s="127">
        <v>7.3</v>
      </c>
      <c r="G25" s="127">
        <v>8.8000000000000007</v>
      </c>
      <c r="H25" s="127">
        <v>9.4</v>
      </c>
      <c r="I25" s="127">
        <v>9.5</v>
      </c>
      <c r="J25" s="127">
        <v>9.1</v>
      </c>
      <c r="K25" s="127">
        <v>8.4</v>
      </c>
      <c r="L25" s="127">
        <v>7.3</v>
      </c>
      <c r="M25" s="128">
        <v>3.5</v>
      </c>
      <c r="N25" s="126"/>
      <c r="O25" s="130"/>
      <c r="P25" s="130"/>
      <c r="Q25" s="129"/>
      <c r="R25" s="120" t="s">
        <v>83</v>
      </c>
    </row>
    <row r="26" spans="1:18" ht="12.75" customHeight="1">
      <c r="A26" s="2"/>
      <c r="B26" s="21">
        <v>3</v>
      </c>
      <c r="C26" s="30">
        <v>0</v>
      </c>
      <c r="D26" s="30">
        <v>1.3</v>
      </c>
      <c r="E26" s="30">
        <v>3.5</v>
      </c>
      <c r="F26" s="30">
        <v>6.2</v>
      </c>
      <c r="G26" s="30">
        <v>7.5</v>
      </c>
      <c r="H26" s="30">
        <v>8.1999999999999993</v>
      </c>
      <c r="I26" s="30">
        <v>8.6</v>
      </c>
      <c r="J26" s="30">
        <v>7.5</v>
      </c>
      <c r="K26" s="30">
        <v>5</v>
      </c>
      <c r="L26" s="30">
        <v>0</v>
      </c>
      <c r="M26" s="31">
        <v>0</v>
      </c>
      <c r="N26" s="126"/>
      <c r="O26" s="130"/>
      <c r="P26" s="130"/>
      <c r="Q26" s="130"/>
      <c r="R26" s="122" t="s">
        <v>84</v>
      </c>
    </row>
    <row r="27" spans="1:18" ht="12.75" customHeight="1">
      <c r="A27" s="2"/>
      <c r="B27" s="21">
        <v>2</v>
      </c>
      <c r="C27" s="127">
        <v>0</v>
      </c>
      <c r="D27" s="127">
        <v>0.8</v>
      </c>
      <c r="E27" s="127">
        <v>2.2999999999999998</v>
      </c>
      <c r="F27" s="127">
        <v>4.5</v>
      </c>
      <c r="G27" s="127">
        <v>5.3</v>
      </c>
      <c r="H27" s="127">
        <v>6</v>
      </c>
      <c r="I27" s="127">
        <v>5.5</v>
      </c>
      <c r="J27" s="127">
        <v>2</v>
      </c>
      <c r="K27" s="127">
        <v>0</v>
      </c>
      <c r="L27" s="127">
        <v>0</v>
      </c>
      <c r="M27" s="128">
        <v>0</v>
      </c>
      <c r="N27" s="126"/>
      <c r="O27" s="130"/>
      <c r="P27" s="130"/>
      <c r="Q27" s="130"/>
      <c r="R27" s="129"/>
    </row>
    <row r="28" spans="1:18" ht="12.75" customHeight="1">
      <c r="A28" s="2"/>
      <c r="B28" s="21">
        <v>1</v>
      </c>
      <c r="C28" s="30">
        <v>0</v>
      </c>
      <c r="D28" s="30">
        <v>0.2</v>
      </c>
      <c r="E28" s="30">
        <v>1</v>
      </c>
      <c r="F28" s="30">
        <v>2.2000000000000002</v>
      </c>
      <c r="G28" s="30">
        <v>2.2000000000000002</v>
      </c>
      <c r="H28" s="30">
        <v>1.7</v>
      </c>
      <c r="I28" s="30">
        <v>0</v>
      </c>
      <c r="J28" s="30">
        <v>0</v>
      </c>
      <c r="K28" s="30">
        <v>0</v>
      </c>
      <c r="L28" s="30">
        <v>0</v>
      </c>
      <c r="M28" s="31">
        <v>0</v>
      </c>
      <c r="N28" s="126"/>
      <c r="O28" s="130"/>
      <c r="P28" s="130"/>
      <c r="Q28" s="130"/>
      <c r="R28" s="130"/>
    </row>
    <row r="29" spans="1:18" ht="12.75" customHeight="1">
      <c r="A29" s="2"/>
      <c r="B29" s="32">
        <v>0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3">
        <v>0</v>
      </c>
      <c r="M29" s="34">
        <v>0</v>
      </c>
      <c r="N29" s="131"/>
      <c r="O29" s="132"/>
      <c r="P29" s="132"/>
      <c r="Q29" s="132"/>
      <c r="R29" s="132"/>
    </row>
    <row r="30" spans="1:18" ht="12.75" customHeight="1">
      <c r="A30" s="17"/>
      <c r="B30" s="35" t="s">
        <v>18</v>
      </c>
      <c r="C30" s="206">
        <v>1</v>
      </c>
      <c r="D30" s="206">
        <v>4</v>
      </c>
      <c r="E30" s="206">
        <v>2</v>
      </c>
      <c r="F30" s="206">
        <v>4</v>
      </c>
      <c r="G30" s="206">
        <v>2</v>
      </c>
      <c r="H30" s="206">
        <v>4</v>
      </c>
      <c r="I30" s="206">
        <v>2</v>
      </c>
      <c r="J30" s="206">
        <v>4</v>
      </c>
      <c r="K30" s="206">
        <v>2</v>
      </c>
      <c r="L30" s="206">
        <v>4</v>
      </c>
      <c r="M30" s="206">
        <v>1</v>
      </c>
    </row>
    <row r="31" spans="1:18" ht="12.75" customHeight="1">
      <c r="A31" s="17"/>
      <c r="B31" s="37" t="s">
        <v>19</v>
      </c>
      <c r="C31" s="207"/>
      <c r="D31" s="207"/>
      <c r="E31" s="207"/>
      <c r="F31" s="207"/>
      <c r="G31" s="207"/>
      <c r="H31" s="207"/>
      <c r="I31" s="207"/>
      <c r="J31" s="207"/>
      <c r="K31" s="207"/>
      <c r="L31" s="207"/>
      <c r="M31" s="207"/>
    </row>
    <row r="32" spans="1:18" ht="12.75" customHeight="1">
      <c r="C32" s="133">
        <f>C18</f>
        <v>0</v>
      </c>
    </row>
    <row r="33" spans="1:16" ht="12.75" customHeight="1"/>
    <row r="34" spans="1:16" ht="12.75" customHeight="1">
      <c r="A34" s="2"/>
      <c r="B34" s="209" t="s">
        <v>85</v>
      </c>
      <c r="C34" s="163"/>
      <c r="D34" s="162"/>
      <c r="O34" s="101" t="s">
        <v>59</v>
      </c>
      <c r="P34" s="101">
        <v>1</v>
      </c>
    </row>
    <row r="35" spans="1:16" ht="12.75" customHeight="1">
      <c r="A35" s="2"/>
      <c r="B35" s="134" t="s">
        <v>86</v>
      </c>
      <c r="C35" s="135">
        <f>1/3*P34*2*C19</f>
        <v>0.73333333333333339</v>
      </c>
      <c r="D35" s="135">
        <f t="shared" ref="D35:M35" si="0">1/3*1*2*D19</f>
        <v>3.4666666666666668</v>
      </c>
      <c r="E35" s="135">
        <f t="shared" si="0"/>
        <v>5.7333333333333325</v>
      </c>
      <c r="F35" s="135">
        <f t="shared" si="0"/>
        <v>6.7333333333333325</v>
      </c>
      <c r="G35" s="135">
        <f t="shared" si="0"/>
        <v>7.2</v>
      </c>
      <c r="H35" s="135">
        <f t="shared" si="0"/>
        <v>7.3999999999999995</v>
      </c>
      <c r="I35" s="135">
        <f t="shared" si="0"/>
        <v>7.333333333333333</v>
      </c>
      <c r="J35" s="135">
        <f t="shared" si="0"/>
        <v>7.2</v>
      </c>
      <c r="K35" s="135">
        <f t="shared" si="0"/>
        <v>7.0666666666666664</v>
      </c>
      <c r="L35" s="135">
        <f t="shared" si="0"/>
        <v>6.7333333333333325</v>
      </c>
      <c r="M35" s="135">
        <f t="shared" si="0"/>
        <v>6.4666666666666659</v>
      </c>
      <c r="N35" s="221"/>
    </row>
    <row r="36" spans="1:16" ht="12.75" customHeight="1">
      <c r="A36" s="2"/>
      <c r="B36" s="136" t="s">
        <v>87</v>
      </c>
      <c r="C36" s="137">
        <f t="shared" ref="C36:M36" si="1">1/3*1*2*C21</f>
        <v>0.33333333333333331</v>
      </c>
      <c r="D36" s="137">
        <f t="shared" si="1"/>
        <v>2.7333333333333329</v>
      </c>
      <c r="E36" s="137">
        <f t="shared" si="1"/>
        <v>5.0666666666666664</v>
      </c>
      <c r="F36" s="137">
        <f t="shared" si="1"/>
        <v>6.2666666666666666</v>
      </c>
      <c r="G36" s="137">
        <f t="shared" si="1"/>
        <v>6.9333333333333336</v>
      </c>
      <c r="H36" s="137">
        <f t="shared" si="1"/>
        <v>7.2</v>
      </c>
      <c r="I36" s="137">
        <f t="shared" si="1"/>
        <v>7.1333333333333329</v>
      </c>
      <c r="J36" s="137">
        <f t="shared" si="1"/>
        <v>7.0666666666666664</v>
      </c>
      <c r="K36" s="137">
        <f t="shared" si="1"/>
        <v>6.7999999999999989</v>
      </c>
      <c r="L36" s="137">
        <f t="shared" si="1"/>
        <v>6.6</v>
      </c>
      <c r="M36" s="137">
        <f t="shared" si="1"/>
        <v>6.333333333333333</v>
      </c>
      <c r="N36" s="221"/>
    </row>
    <row r="37" spans="1:16" ht="12.75" customHeight="1">
      <c r="A37" s="2"/>
      <c r="B37" s="136" t="s">
        <v>88</v>
      </c>
      <c r="C37" s="137">
        <f t="shared" ref="C37:M37" si="2">1/3*1*2*C23</f>
        <v>6.6666666666666666E-2</v>
      </c>
      <c r="D37" s="137">
        <f t="shared" si="2"/>
        <v>2</v>
      </c>
      <c r="E37" s="137">
        <f t="shared" si="2"/>
        <v>4.1999999999999993</v>
      </c>
      <c r="F37" s="137">
        <f t="shared" si="2"/>
        <v>5.7999999999999989</v>
      </c>
      <c r="G37" s="137">
        <f t="shared" si="2"/>
        <v>6.6666666666666661</v>
      </c>
      <c r="H37" s="137">
        <f t="shared" si="2"/>
        <v>7.0666666666666664</v>
      </c>
      <c r="I37" s="137">
        <f t="shared" si="2"/>
        <v>7</v>
      </c>
      <c r="J37" s="137">
        <f t="shared" si="2"/>
        <v>6.7999999999999989</v>
      </c>
      <c r="K37" s="137">
        <f t="shared" si="2"/>
        <v>6.5333333333333332</v>
      </c>
      <c r="L37" s="137">
        <f t="shared" si="2"/>
        <v>6.333333333333333</v>
      </c>
      <c r="M37" s="137">
        <f t="shared" si="2"/>
        <v>6</v>
      </c>
      <c r="N37" s="221"/>
    </row>
    <row r="38" spans="1:16" ht="12.75" customHeight="1">
      <c r="A38" s="2"/>
      <c r="B38" s="136" t="s">
        <v>89</v>
      </c>
      <c r="C38" s="137">
        <f t="shared" ref="C38:M38" si="3">1/3*1*2*C25</f>
        <v>0</v>
      </c>
      <c r="D38" s="137">
        <f t="shared" si="3"/>
        <v>1.2666666666666666</v>
      </c>
      <c r="E38" s="137">
        <f t="shared" si="3"/>
        <v>3</v>
      </c>
      <c r="F38" s="137">
        <f t="shared" si="3"/>
        <v>4.8666666666666663</v>
      </c>
      <c r="G38" s="137">
        <f t="shared" si="3"/>
        <v>5.8666666666666671</v>
      </c>
      <c r="H38" s="137">
        <f t="shared" si="3"/>
        <v>6.2666666666666666</v>
      </c>
      <c r="I38" s="137">
        <f t="shared" si="3"/>
        <v>6.333333333333333</v>
      </c>
      <c r="J38" s="137">
        <f t="shared" si="3"/>
        <v>6.0666666666666664</v>
      </c>
      <c r="K38" s="137">
        <f t="shared" si="3"/>
        <v>5.6</v>
      </c>
      <c r="L38" s="137">
        <f t="shared" si="3"/>
        <v>4.8666666666666663</v>
      </c>
      <c r="M38" s="137">
        <f t="shared" si="3"/>
        <v>2.333333333333333</v>
      </c>
    </row>
    <row r="39" spans="1:16" ht="12.75" customHeight="1">
      <c r="A39" s="2"/>
      <c r="B39" s="27" t="s">
        <v>90</v>
      </c>
      <c r="C39" s="138">
        <f t="shared" ref="C39:M39" si="4">1/3*1*2*C27</f>
        <v>0</v>
      </c>
      <c r="D39" s="138">
        <f t="shared" si="4"/>
        <v>0.53333333333333333</v>
      </c>
      <c r="E39" s="138">
        <f t="shared" si="4"/>
        <v>1.5333333333333332</v>
      </c>
      <c r="F39" s="138">
        <f t="shared" si="4"/>
        <v>3</v>
      </c>
      <c r="G39" s="138">
        <f t="shared" si="4"/>
        <v>3.5333333333333332</v>
      </c>
      <c r="H39" s="138">
        <f t="shared" si="4"/>
        <v>4</v>
      </c>
      <c r="I39" s="138">
        <f t="shared" si="4"/>
        <v>3.6666666666666665</v>
      </c>
      <c r="J39" s="138">
        <f t="shared" si="4"/>
        <v>1.3333333333333333</v>
      </c>
      <c r="K39" s="138">
        <f t="shared" si="4"/>
        <v>0</v>
      </c>
      <c r="L39" s="138">
        <f t="shared" si="4"/>
        <v>0</v>
      </c>
      <c r="M39" s="138">
        <f t="shared" si="4"/>
        <v>0</v>
      </c>
    </row>
    <row r="40" spans="1:16" ht="12.75" customHeight="1"/>
    <row r="41" spans="1:16" ht="12.75" customHeight="1">
      <c r="H41" s="221"/>
    </row>
    <row r="42" spans="1:16" ht="12.75" customHeight="1">
      <c r="A42" s="2"/>
      <c r="B42" s="139" t="s">
        <v>82</v>
      </c>
      <c r="C42" s="210" t="s">
        <v>91</v>
      </c>
      <c r="D42" s="191"/>
      <c r="E42" s="211"/>
      <c r="F42" s="210" t="s">
        <v>92</v>
      </c>
      <c r="G42" s="191"/>
      <c r="H42" s="211"/>
      <c r="K42" s="197" t="s">
        <v>93</v>
      </c>
      <c r="L42" s="163"/>
      <c r="M42" s="163"/>
      <c r="N42" s="163"/>
      <c r="O42" s="162"/>
    </row>
    <row r="43" spans="1:16" ht="12.75" customHeight="1">
      <c r="A43" s="2"/>
      <c r="B43" s="140" t="s">
        <v>94</v>
      </c>
      <c r="C43" s="212">
        <f>1/3*L44*M52</f>
        <v>365.44199999999995</v>
      </c>
      <c r="D43" s="194"/>
      <c r="E43" s="213"/>
      <c r="F43" s="212">
        <f>C43*1.0267</f>
        <v>375.19930139999991</v>
      </c>
      <c r="G43" s="194"/>
      <c r="H43" s="214"/>
    </row>
    <row r="44" spans="1:16" ht="12.75" customHeight="1">
      <c r="A44" s="2"/>
      <c r="B44" s="140" t="s">
        <v>32</v>
      </c>
      <c r="C44" s="215">
        <f>1/3*L44*K52</f>
        <v>466.90469999999993</v>
      </c>
      <c r="D44" s="186"/>
      <c r="E44" s="216"/>
      <c r="F44" s="215">
        <f>C44*M47</f>
        <v>479.37105548999989</v>
      </c>
      <c r="G44" s="186"/>
      <c r="H44" s="187"/>
      <c r="K44" s="141" t="s">
        <v>26</v>
      </c>
      <c r="L44" s="142">
        <v>10.17</v>
      </c>
      <c r="M44" s="143" t="s">
        <v>29</v>
      </c>
    </row>
    <row r="45" spans="1:16" ht="12.75" customHeight="1">
      <c r="A45" s="2"/>
      <c r="B45" s="140" t="s">
        <v>35</v>
      </c>
      <c r="C45" s="215">
        <f>1/3*L44*I52</f>
        <v>550.97669999999994</v>
      </c>
      <c r="D45" s="186"/>
      <c r="E45" s="216"/>
      <c r="F45" s="215">
        <f>C45*M47</f>
        <v>565.68777788999989</v>
      </c>
      <c r="G45" s="186"/>
      <c r="H45" s="187"/>
    </row>
    <row r="46" spans="1:16" ht="12.75" customHeight="1">
      <c r="A46" s="2"/>
      <c r="B46" s="140" t="s">
        <v>37</v>
      </c>
      <c r="C46" s="215">
        <f>1/3*L44*G52</f>
        <v>541.95929999999998</v>
      </c>
      <c r="D46" s="186"/>
      <c r="E46" s="216"/>
      <c r="F46" s="215">
        <f>C46*M47</f>
        <v>556.42961330999992</v>
      </c>
      <c r="G46" s="186"/>
      <c r="H46" s="187"/>
      <c r="K46" s="144" t="s">
        <v>95</v>
      </c>
      <c r="L46" s="145"/>
      <c r="M46" s="145"/>
      <c r="N46" s="145"/>
      <c r="O46" s="145"/>
    </row>
    <row r="47" spans="1:16" ht="12.75" customHeight="1">
      <c r="A47" s="2"/>
      <c r="B47" s="146" t="s">
        <v>40</v>
      </c>
      <c r="C47" s="217">
        <f>1/3*L44*E52</f>
        <v>339.91529999999995</v>
      </c>
      <c r="D47" s="218"/>
      <c r="E47" s="219"/>
      <c r="F47" s="217">
        <f>C47*M47</f>
        <v>348.99103850999995</v>
      </c>
      <c r="G47" s="218"/>
      <c r="H47" s="220"/>
      <c r="K47" s="144" t="s">
        <v>96</v>
      </c>
      <c r="L47" s="145"/>
      <c r="M47" s="147">
        <v>1.0266999999999999</v>
      </c>
      <c r="N47" s="41" t="s">
        <v>97</v>
      </c>
    </row>
    <row r="48" spans="1:16" ht="12.75" customHeight="1">
      <c r="C48" s="41" t="s">
        <v>98</v>
      </c>
    </row>
    <row r="49" spans="1:15" ht="12.75" customHeight="1">
      <c r="B49" s="41" t="s">
        <v>99</v>
      </c>
      <c r="C49" s="133">
        <f>1/3*L44*D68</f>
        <v>12681.6849</v>
      </c>
      <c r="D49" s="41" t="s">
        <v>100</v>
      </c>
    </row>
    <row r="50" spans="1:15" ht="12.75" customHeight="1"/>
    <row r="51" spans="1:15" ht="12.75" customHeight="1">
      <c r="A51" s="41"/>
      <c r="B51" s="85" t="s">
        <v>101</v>
      </c>
      <c r="C51" s="85">
        <v>0</v>
      </c>
      <c r="D51" s="85">
        <v>1</v>
      </c>
      <c r="E51" s="85">
        <v>2</v>
      </c>
      <c r="F51" s="85">
        <v>3</v>
      </c>
      <c r="G51" s="85">
        <v>4</v>
      </c>
      <c r="H51" s="85">
        <v>5</v>
      </c>
      <c r="I51" s="85">
        <v>6</v>
      </c>
      <c r="J51" s="85">
        <v>7</v>
      </c>
      <c r="K51" s="85">
        <v>8</v>
      </c>
      <c r="L51" s="85">
        <v>9</v>
      </c>
      <c r="M51" s="85">
        <v>10</v>
      </c>
    </row>
    <row r="52" spans="1:15" ht="12.75" customHeight="1">
      <c r="A52" s="148"/>
      <c r="B52" s="90" t="s">
        <v>102</v>
      </c>
      <c r="C52" s="81">
        <v>4.47</v>
      </c>
      <c r="D52" s="149">
        <v>49.1</v>
      </c>
      <c r="E52" s="150">
        <v>100.27</v>
      </c>
      <c r="F52" s="151">
        <v>141</v>
      </c>
      <c r="G52" s="150">
        <v>159.87</v>
      </c>
      <c r="H52" s="150">
        <v>167.4</v>
      </c>
      <c r="I52" s="150">
        <v>162.53</v>
      </c>
      <c r="J52" s="150">
        <v>151.13</v>
      </c>
      <c r="K52" s="150">
        <v>137.72999999999999</v>
      </c>
      <c r="L52" s="150">
        <v>118.33</v>
      </c>
      <c r="M52" s="150">
        <v>107.8</v>
      </c>
      <c r="N52" s="152">
        <f>N46</f>
        <v>0</v>
      </c>
      <c r="O52" s="133">
        <f>S46</f>
        <v>0</v>
      </c>
    </row>
    <row r="53" spans="1:15" ht="12.75" customHeight="1"/>
    <row r="54" spans="1:15" ht="12.75" customHeight="1"/>
    <row r="55" spans="1:15" ht="12.75" customHeight="1">
      <c r="A55" s="153"/>
      <c r="B55" s="94" t="s">
        <v>101</v>
      </c>
      <c r="C55" s="63" t="s">
        <v>103</v>
      </c>
      <c r="D55" s="63" t="s">
        <v>47</v>
      </c>
      <c r="E55" s="63" t="s">
        <v>48</v>
      </c>
    </row>
    <row r="56" spans="1:15" ht="12.75" customHeight="1">
      <c r="A56" s="154"/>
      <c r="B56" s="66">
        <v>0</v>
      </c>
      <c r="C56" s="65">
        <v>4.47</v>
      </c>
      <c r="D56" s="66">
        <v>1</v>
      </c>
      <c r="E56" s="155">
        <f t="shared" ref="E56:E66" si="5">C56*D56</f>
        <v>4.47</v>
      </c>
    </row>
    <row r="57" spans="1:15" ht="12.75" customHeight="1">
      <c r="A57" s="154"/>
      <c r="B57" s="71">
        <v>1</v>
      </c>
      <c r="C57" s="70">
        <v>49.1</v>
      </c>
      <c r="D57" s="71">
        <v>4</v>
      </c>
      <c r="E57" s="155">
        <f t="shared" si="5"/>
        <v>196.4</v>
      </c>
    </row>
    <row r="58" spans="1:15" ht="12.75" customHeight="1">
      <c r="A58" s="154"/>
      <c r="B58" s="66">
        <v>2</v>
      </c>
      <c r="C58" s="65">
        <v>100.27</v>
      </c>
      <c r="D58" s="66">
        <v>2</v>
      </c>
      <c r="E58" s="155">
        <f t="shared" si="5"/>
        <v>200.54</v>
      </c>
    </row>
    <row r="59" spans="1:15" ht="12.75" customHeight="1">
      <c r="A59" s="154"/>
      <c r="B59" s="71">
        <v>3</v>
      </c>
      <c r="C59" s="70">
        <v>141</v>
      </c>
      <c r="D59" s="71">
        <v>4</v>
      </c>
      <c r="E59" s="155">
        <f t="shared" si="5"/>
        <v>564</v>
      </c>
    </row>
    <row r="60" spans="1:15" ht="12.75" customHeight="1">
      <c r="A60" s="154"/>
      <c r="B60" s="66">
        <v>4</v>
      </c>
      <c r="C60" s="65">
        <v>159.87</v>
      </c>
      <c r="D60" s="66">
        <v>2</v>
      </c>
      <c r="E60" s="155">
        <f t="shared" si="5"/>
        <v>319.74</v>
      </c>
    </row>
    <row r="61" spans="1:15" ht="12.75" customHeight="1">
      <c r="A61" s="154"/>
      <c r="B61" s="71">
        <v>5</v>
      </c>
      <c r="C61" s="156">
        <f>H52</f>
        <v>167.4</v>
      </c>
      <c r="D61" s="71">
        <v>4</v>
      </c>
      <c r="E61" s="155">
        <f t="shared" si="5"/>
        <v>669.6</v>
      </c>
    </row>
    <row r="62" spans="1:15" ht="12.75" customHeight="1">
      <c r="A62" s="154"/>
      <c r="B62" s="66">
        <v>6</v>
      </c>
      <c r="C62" s="157">
        <f>I52</f>
        <v>162.53</v>
      </c>
      <c r="D62" s="66">
        <v>2</v>
      </c>
      <c r="E62" s="155">
        <f t="shared" si="5"/>
        <v>325.06</v>
      </c>
    </row>
    <row r="63" spans="1:15" ht="12.75" customHeight="1">
      <c r="A63" s="154"/>
      <c r="B63" s="71">
        <v>7</v>
      </c>
      <c r="C63" s="156">
        <f>J52</f>
        <v>151.13</v>
      </c>
      <c r="D63" s="71">
        <v>4</v>
      </c>
      <c r="E63" s="155">
        <f t="shared" si="5"/>
        <v>604.52</v>
      </c>
    </row>
    <row r="64" spans="1:15" ht="12.75" customHeight="1">
      <c r="A64" s="154"/>
      <c r="B64" s="66">
        <v>8</v>
      </c>
      <c r="C64" s="157">
        <f>K52</f>
        <v>137.72999999999999</v>
      </c>
      <c r="D64" s="66">
        <v>2</v>
      </c>
      <c r="E64" s="155">
        <f t="shared" si="5"/>
        <v>275.45999999999998</v>
      </c>
    </row>
    <row r="65" spans="1:5" ht="12.75" customHeight="1">
      <c r="A65" s="154"/>
      <c r="B65" s="71">
        <v>9</v>
      </c>
      <c r="C65" s="156">
        <f>L52</f>
        <v>118.33</v>
      </c>
      <c r="D65" s="71">
        <v>4</v>
      </c>
      <c r="E65" s="155">
        <f t="shared" si="5"/>
        <v>473.32</v>
      </c>
    </row>
    <row r="66" spans="1:5" ht="12.75" customHeight="1">
      <c r="A66" s="154"/>
      <c r="B66" s="66">
        <v>10</v>
      </c>
      <c r="C66" s="157">
        <f>M52</f>
        <v>107.8</v>
      </c>
      <c r="D66" s="66">
        <v>1</v>
      </c>
      <c r="E66" s="155">
        <f t="shared" si="5"/>
        <v>107.8</v>
      </c>
    </row>
    <row r="67" spans="1:5" ht="12.75" customHeight="1"/>
    <row r="68" spans="1:5" ht="12.75" customHeight="1">
      <c r="A68" s="158"/>
      <c r="B68" s="102" t="s">
        <v>49</v>
      </c>
      <c r="C68" s="159"/>
      <c r="D68" s="155">
        <f>SUM(E56:E66)</f>
        <v>3740.9100000000003</v>
      </c>
      <c r="E68" s="160" t="s">
        <v>53</v>
      </c>
    </row>
    <row r="69" spans="1:5" ht="12.75" customHeight="1"/>
    <row r="70" spans="1:5" ht="12.75" customHeight="1"/>
    <row r="71" spans="1:5" ht="12.75" customHeight="1"/>
    <row r="72" spans="1:5" ht="12.75" customHeight="1"/>
    <row r="73" spans="1:5" ht="12.75" customHeight="1"/>
    <row r="74" spans="1:5" ht="12.75" customHeight="1"/>
    <row r="75" spans="1:5" ht="12.75" customHeight="1"/>
    <row r="76" spans="1:5" ht="12.75" customHeight="1"/>
    <row r="77" spans="1:5" ht="12.75" customHeight="1"/>
    <row r="78" spans="1:5" ht="12.75" customHeight="1"/>
    <row r="79" spans="1:5" ht="12.75" customHeight="1"/>
    <row r="80" spans="1:5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  <row r="1001" ht="12.75" customHeight="1"/>
  </sheetData>
  <mergeCells count="29">
    <mergeCell ref="C46:E46"/>
    <mergeCell ref="F46:H46"/>
    <mergeCell ref="C47:E47"/>
    <mergeCell ref="F47:H47"/>
    <mergeCell ref="F44:H44"/>
    <mergeCell ref="K42:O42"/>
    <mergeCell ref="C44:E44"/>
    <mergeCell ref="C45:E45"/>
    <mergeCell ref="F45:H45"/>
    <mergeCell ref="B34:D34"/>
    <mergeCell ref="C42:E42"/>
    <mergeCell ref="F42:H42"/>
    <mergeCell ref="C43:E43"/>
    <mergeCell ref="F43:H43"/>
    <mergeCell ref="M30:M31"/>
    <mergeCell ref="B7:C7"/>
    <mergeCell ref="C12:M12"/>
    <mergeCell ref="C14:M14"/>
    <mergeCell ref="C16:M16"/>
    <mergeCell ref="C30:C31"/>
    <mergeCell ref="D30:D31"/>
    <mergeCell ref="E30:E31"/>
    <mergeCell ref="F30:F31"/>
    <mergeCell ref="G30:G31"/>
    <mergeCell ref="H30:H31"/>
    <mergeCell ref="I30:I31"/>
    <mergeCell ref="J30:J31"/>
    <mergeCell ref="K30:K31"/>
    <mergeCell ref="L30:L31"/>
  </mergeCells>
  <pageMargins left="0.75" right="0.75" top="1" bottom="1" header="0" footer="0"/>
  <pageSetup scale="7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Área Plano de Flotación</vt:lpstr>
      <vt:lpstr>Volumen Sumergido</vt:lpstr>
      <vt:lpstr>DWL</vt:lpstr>
      <vt:lpstr>dx</vt:lpstr>
      <vt:lpstr>dz</vt:lpstr>
      <vt:lpstr>LPP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Bateman</dc:creator>
  <cp:lastModifiedBy>Alison Monsálvez Lira</cp:lastModifiedBy>
  <dcterms:created xsi:type="dcterms:W3CDTF">2000-08-16T15:03:19Z</dcterms:created>
  <dcterms:modified xsi:type="dcterms:W3CDTF">2021-05-20T03:27:36Z</dcterms:modified>
</cp:coreProperties>
</file>