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ral\Downloads\"/>
    </mc:Choice>
  </mc:AlternateContent>
  <xr:revisionPtr revIDLastSave="0" documentId="13_ncr:1_{453F0AA3-BB2D-43BB-AEC7-7F0926D9C83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diciones" sheetId="3" r:id="rId1"/>
    <sheet name="Pesos" sheetId="1" r:id="rId2"/>
    <sheet name="posiciones" sheetId="2" r:id="rId3"/>
    <sheet name="Plan de Estiba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0" i="1" l="1"/>
  <c r="H140" i="1"/>
  <c r="F140" i="1"/>
  <c r="J138" i="1"/>
  <c r="H138" i="1"/>
  <c r="F138" i="1"/>
  <c r="N128" i="1"/>
  <c r="O128" i="1"/>
  <c r="M128" i="1"/>
  <c r="J136" i="1"/>
  <c r="H136" i="1"/>
  <c r="F136" i="1"/>
  <c r="O126" i="1"/>
  <c r="N126" i="1"/>
  <c r="M126" i="1"/>
  <c r="J134" i="1"/>
  <c r="H134" i="1"/>
  <c r="D131" i="1"/>
  <c r="O124" i="1"/>
  <c r="N124" i="1"/>
  <c r="M124" i="1"/>
  <c r="O122" i="1"/>
  <c r="N122" i="1"/>
  <c r="M122" i="1"/>
  <c r="J130" i="1"/>
  <c r="H130" i="1"/>
  <c r="F130" i="1"/>
  <c r="J5" i="1"/>
  <c r="J127" i="1"/>
  <c r="J6" i="1"/>
  <c r="S131" i="1"/>
  <c r="Q131" i="1"/>
  <c r="O131" i="1"/>
  <c r="D139" i="1"/>
  <c r="D137" i="1"/>
  <c r="D135" i="1"/>
  <c r="D133" i="1"/>
  <c r="I6" i="1"/>
  <c r="H6" i="1"/>
  <c r="H5" i="1"/>
  <c r="J7" i="1" l="1"/>
  <c r="C12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7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123" i="1"/>
  <c r="H124" i="1"/>
  <c r="H125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6" i="1"/>
  <c r="H109" i="1"/>
  <c r="H91" i="1"/>
  <c r="H80" i="1"/>
  <c r="H81" i="1"/>
  <c r="H82" i="1"/>
  <c r="H83" i="1"/>
  <c r="H84" i="1"/>
  <c r="H85" i="1"/>
  <c r="H86" i="1"/>
  <c r="H87" i="1"/>
  <c r="H88" i="1"/>
  <c r="H89" i="1"/>
  <c r="H90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79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I127" i="1" l="1"/>
  <c r="N22" i="1" s="1"/>
  <c r="H127" i="1"/>
  <c r="N23" i="1" s="1"/>
  <c r="AA28" i="6"/>
  <c r="AA29" i="6"/>
  <c r="AA30" i="6"/>
  <c r="AA27" i="6"/>
  <c r="Z30" i="6"/>
  <c r="Z29" i="6"/>
  <c r="Z28" i="6"/>
  <c r="Z27" i="6"/>
  <c r="Y28" i="6"/>
  <c r="Y27" i="6"/>
  <c r="X30" i="6"/>
  <c r="X28" i="6"/>
  <c r="X29" i="6"/>
  <c r="X27" i="6"/>
  <c r="W30" i="6"/>
  <c r="W29" i="6"/>
  <c r="W28" i="6"/>
  <c r="W27" i="6"/>
  <c r="AD30" i="6"/>
  <c r="AD29" i="6"/>
  <c r="AD28" i="6"/>
  <c r="AD27" i="6"/>
  <c r="AC29" i="6"/>
  <c r="AC28" i="6"/>
  <c r="AC30" i="6"/>
  <c r="AC27" i="6"/>
  <c r="AB30" i="6"/>
  <c r="AB29" i="6"/>
  <c r="AB28" i="6"/>
  <c r="AB27" i="6"/>
  <c r="Y30" i="6"/>
  <c r="Y29" i="6"/>
  <c r="N3" i="1"/>
  <c r="P3" i="1"/>
  <c r="Q3" i="1"/>
  <c r="N4" i="1"/>
  <c r="O4" i="1"/>
  <c r="Q4" i="1"/>
  <c r="N5" i="1"/>
  <c r="O5" i="1"/>
  <c r="P5" i="1"/>
  <c r="T5" i="1" s="1"/>
  <c r="S5" i="1"/>
  <c r="N6" i="1"/>
  <c r="P6" i="1"/>
  <c r="T6" i="1" s="1"/>
  <c r="N7" i="1"/>
  <c r="O7" i="1"/>
  <c r="R7" i="1"/>
  <c r="C4" i="1"/>
  <c r="D130" i="1" s="1"/>
  <c r="D132" i="1" s="1"/>
  <c r="D134" i="1" l="1"/>
  <c r="J132" i="1"/>
  <c r="F132" i="1"/>
  <c r="H132" i="1"/>
  <c r="T4" i="1"/>
  <c r="T7" i="1"/>
  <c r="T3" i="1"/>
  <c r="AD31" i="6"/>
  <c r="AC31" i="6"/>
  <c r="AE30" i="6"/>
  <c r="AE27" i="6"/>
  <c r="AE28" i="6"/>
  <c r="AE29" i="6"/>
  <c r="AB31" i="6"/>
  <c r="AA31" i="6"/>
  <c r="Z31" i="6"/>
  <c r="Y31" i="6"/>
  <c r="X31" i="6"/>
  <c r="W31" i="6"/>
  <c r="D136" i="1" l="1"/>
  <c r="D138" i="1" s="1"/>
  <c r="D140" i="1" s="1"/>
  <c r="F134" i="1"/>
  <c r="AE31" i="6"/>
  <c r="N21" i="1"/>
  <c r="J4" i="1" l="1"/>
  <c r="G5" i="1" s="1"/>
  <c r="H4" i="1"/>
  <c r="E5" i="1" s="1"/>
  <c r="I4" i="1"/>
  <c r="F5" i="1"/>
  <c r="I5" i="1"/>
</calcChain>
</file>

<file path=xl/sharedStrings.xml><?xml version="1.0" encoding="utf-8"?>
<sst xmlns="http://schemas.openxmlformats.org/spreadsheetml/2006/main" count="626" uniqueCount="357">
  <si>
    <t>Peso</t>
  </si>
  <si>
    <t>Buque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</si>
  <si>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</si>
  <si>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</si>
  <si>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</si>
  <si>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</si>
  <si>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</si>
  <si>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</si>
  <si>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</si>
  <si>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</si>
  <si>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</si>
  <si>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</si>
  <si>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</si>
  <si>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</si>
  <si>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</si>
  <si>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</si>
  <si>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</si>
  <si>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</si>
  <si>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</si>
  <si>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</si>
  <si>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</si>
  <si>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</si>
  <si>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</si>
  <si>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</si>
  <si>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</si>
  <si>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</si>
  <si>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</si>
  <si>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</si>
  <si>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</si>
  <si>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</si>
  <si>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</si>
  <si>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</si>
  <si>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</si>
  <si>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</si>
  <si>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</si>
  <si>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</si>
  <si>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</si>
  <si>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</si>
  <si>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</si>
  <si>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</si>
  <si>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Destino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</si>
  <si>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</si>
  <si>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</si>
  <si>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</si>
  <si>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</si>
  <si>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</si>
  <si>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</si>
  <si>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</si>
  <si>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</si>
  <si>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</si>
  <si>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</si>
  <si>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</si>
  <si>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</si>
  <si>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</si>
  <si>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</si>
  <si>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</si>
  <si>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</si>
  <si>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</si>
  <si>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</si>
  <si>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</si>
  <si>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</si>
  <si>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</si>
  <si>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</si>
  <si>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</si>
  <si>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</si>
  <si>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</si>
  <si>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</si>
  <si>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</si>
  <si>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</si>
  <si>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</si>
  <si>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</si>
  <si>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</si>
  <si>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</si>
  <si>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</si>
  <si>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</si>
  <si>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</si>
  <si>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</si>
  <si>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</si>
  <si>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</si>
  <si>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</si>
  <si>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</si>
  <si>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</si>
  <si>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</si>
  <si>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</si>
  <si>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</si>
  <si>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</si>
  <si>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</si>
  <si>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</si>
  <si>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</si>
  <si>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</si>
  <si>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</si>
  <si>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</si>
  <si>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</si>
  <si>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</si>
  <si>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</si>
  <si>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</si>
  <si>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</si>
  <si>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</si>
  <si>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</si>
  <si>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</si>
  <si>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</si>
  <si>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</si>
  <si>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</si>
  <si>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</si>
  <si>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</si>
  <si>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</si>
  <si>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</si>
  <si>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</si>
  <si>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</si>
  <si>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</si>
  <si>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</si>
  <si>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</si>
  <si>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</si>
  <si>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</si>
  <si>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</si>
  <si>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</si>
  <si>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</si>
  <si>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</si>
  <si>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</si>
  <si>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</si>
  <si>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</si>
  <si>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</si>
  <si>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</si>
  <si>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</si>
  <si>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</si>
  <si>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</si>
  <si>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</si>
  <si>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</si>
  <si>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</si>
  <si>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</si>
  <si>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</si>
  <si>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</si>
  <si>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</si>
  <si>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</si>
  <si>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</si>
  <si>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</si>
  <si>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</si>
  <si>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</si>
  <si>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</si>
  <si>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</si>
  <si>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</si>
  <si>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</si>
  <si>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</si>
  <si>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</si>
  <si>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</si>
  <si>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</si>
  <si>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</si>
  <si>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</si>
  <si>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</si>
  <si>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</si>
  <si>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</si>
  <si>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</si>
  <si>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</si>
  <si>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</si>
  <si>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</si>
  <si>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</si>
  <si>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</si>
  <si>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Pesos     sumas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</si>
  <si>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</si>
  <si>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</si>
  <si>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</si>
  <si>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</si>
  <si>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</si>
  <si>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</si>
  <si>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</si>
  <si>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Cont.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</si>
  <si>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</si>
  <si>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</si>
  <si>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</si>
  <si>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</si>
  <si>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</si>
  <si>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</si>
  <si>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</si>
  <si>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</si>
  <si>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</si>
  <si>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</si>
  <si>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</si>
  <si>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</si>
  <si>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</si>
  <si>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</si>
  <si>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</si>
  <si>
    <t>D Vert</t>
  </si>
  <si>
    <t>D Lat</t>
  </si>
  <si>
    <t>D Long</t>
  </si>
  <si>
    <t>M V</t>
  </si>
  <si>
    <t>M Lat</t>
  </si>
  <si>
    <t>M Long</t>
  </si>
  <si>
    <t>calado medio=4+2=6/2=3</t>
  </si>
  <si>
    <t>N° Contenedores</t>
  </si>
  <si>
    <t xml:space="preserve">General </t>
  </si>
  <si>
    <t>Lubricante</t>
  </si>
  <si>
    <t>Químico</t>
  </si>
  <si>
    <t>Cobre</t>
  </si>
  <si>
    <t>Alimento</t>
  </si>
  <si>
    <t>150 TON</t>
  </si>
  <si>
    <t>COBRE 4</t>
  </si>
  <si>
    <t xml:space="preserve">GENERAL 21 </t>
  </si>
  <si>
    <t>ACLARACIONES :</t>
  </si>
  <si>
    <t>LOS NUMEROS ENTRE PARENTESIS SEÑALAN EL PESO DEL CONTENEDOR EN TONELADAS.</t>
  </si>
  <si>
    <t xml:space="preserve">GENERAL 23 </t>
  </si>
  <si>
    <t>CONTENEDORES SE CARGAN LONGITUDINALMENTE DE PROA A POPA, NUMEROS PARES ESTRIBOR, IMPARES BABOR</t>
  </si>
  <si>
    <t xml:space="preserve"> </t>
  </si>
  <si>
    <t>[TON]</t>
  </si>
  <si>
    <t xml:space="preserve">BUQUE SE DEBE CARGAR LONGITUDINALMENTE DE PROA A POPA </t>
  </si>
  <si>
    <t xml:space="preserve">QUIMICO 4 </t>
  </si>
  <si>
    <t xml:space="preserve">QUÍMICO 9 </t>
  </si>
  <si>
    <t xml:space="preserve">QUIMICO 7 </t>
  </si>
  <si>
    <t xml:space="preserve">QUÍMICO 8 </t>
  </si>
  <si>
    <t xml:space="preserve">QUÍMICO 10 </t>
  </si>
  <si>
    <t xml:space="preserve">GENERAL 7 </t>
  </si>
  <si>
    <t xml:space="preserve">GENERAL 5 </t>
  </si>
  <si>
    <t xml:space="preserve">GENERAL 6 </t>
  </si>
  <si>
    <t xml:space="preserve">GENERAL 8 </t>
  </si>
  <si>
    <t xml:space="preserve">ALIMENTO 17 </t>
  </si>
  <si>
    <t xml:space="preserve">ALIMENTO 15 </t>
  </si>
  <si>
    <t xml:space="preserve">ALIMENTO 16 </t>
  </si>
  <si>
    <t xml:space="preserve">ALIMENTO 18 </t>
  </si>
  <si>
    <t xml:space="preserve">ALIMENTO 13 </t>
  </si>
  <si>
    <t xml:space="preserve">ALIMENTO 3 </t>
  </si>
  <si>
    <t xml:space="preserve">ALIMENTO 11 </t>
  </si>
  <si>
    <t xml:space="preserve">ALIMENTO 12 </t>
  </si>
  <si>
    <t xml:space="preserve">COBRE 15 </t>
  </si>
  <si>
    <t xml:space="preserve">GENERAL 22 </t>
  </si>
  <si>
    <t xml:space="preserve">COBRE 16 </t>
  </si>
  <si>
    <t xml:space="preserve">QUIMICO 5 </t>
  </si>
  <si>
    <t xml:space="preserve">QUIMICO 6 </t>
  </si>
  <si>
    <t xml:space="preserve">GENERAL 4 </t>
  </si>
  <si>
    <t xml:space="preserve">QUIMICO 1 </t>
  </si>
  <si>
    <t xml:space="preserve">QUIMICO 11 </t>
  </si>
  <si>
    <t xml:space="preserve">QUIMICO 12 </t>
  </si>
  <si>
    <t xml:space="preserve">QUÍMICO 2 </t>
  </si>
  <si>
    <t xml:space="preserve">QUÍMICO 15 </t>
  </si>
  <si>
    <t xml:space="preserve">QUÍMICO 13 </t>
  </si>
  <si>
    <t xml:space="preserve">QUÍMICO 14 </t>
  </si>
  <si>
    <t xml:space="preserve">QUÍMICO 16 </t>
  </si>
  <si>
    <t xml:space="preserve">GENERAL 11 </t>
  </si>
  <si>
    <t xml:space="preserve">GENERAL 13 </t>
  </si>
  <si>
    <t xml:space="preserve">GENERAL 14 </t>
  </si>
  <si>
    <t xml:space="preserve">GENERAL 12 </t>
  </si>
  <si>
    <t xml:space="preserve">ALIMENTO 7 </t>
  </si>
  <si>
    <t xml:space="preserve">ALIMENTO 4 </t>
  </si>
  <si>
    <t xml:space="preserve">ALIMENTO 8 </t>
  </si>
  <si>
    <t xml:space="preserve">GENERAL 24 </t>
  </si>
  <si>
    <t xml:space="preserve">GENERAL 3 </t>
  </si>
  <si>
    <t xml:space="preserve">QUIMICO 3 </t>
  </si>
  <si>
    <t xml:space="preserve">GENERAL 31 </t>
  </si>
  <si>
    <t xml:space="preserve">GENERAL 32 </t>
  </si>
  <si>
    <t xml:space="preserve">GENERAL 26 </t>
  </si>
  <si>
    <t xml:space="preserve">GENERAL 28 </t>
  </si>
  <si>
    <t xml:space="preserve">GENERAL 30 </t>
  </si>
  <si>
    <t xml:space="preserve">LUBRICANTE 23 </t>
  </si>
  <si>
    <t xml:space="preserve">LUBRICANTE 24 </t>
  </si>
  <si>
    <t xml:space="preserve">LUBRICANTE 15 </t>
  </si>
  <si>
    <t xml:space="preserve">LUBRICANTE 16 </t>
  </si>
  <si>
    <t xml:space="preserve">LUBRICANTE 7 </t>
  </si>
  <si>
    <t xml:space="preserve">LUBRICANTE 8 </t>
  </si>
  <si>
    <t xml:space="preserve">GENERAL 10 </t>
  </si>
  <si>
    <t xml:space="preserve">GENERAL 9 </t>
  </si>
  <si>
    <t xml:space="preserve">GENERAL 25 </t>
  </si>
  <si>
    <t xml:space="preserve">GENERAL 29 </t>
  </si>
  <si>
    <t xml:space="preserve">COBRE 9 </t>
  </si>
  <si>
    <t xml:space="preserve">COBRE 10 </t>
  </si>
  <si>
    <t xml:space="preserve">COBRE 26 </t>
  </si>
  <si>
    <t xml:space="preserve">COBRE 29 </t>
  </si>
  <si>
    <t xml:space="preserve">COBRE 13 </t>
  </si>
  <si>
    <t xml:space="preserve">COBRE 14 </t>
  </si>
  <si>
    <t xml:space="preserve">COBRE 30 </t>
  </si>
  <si>
    <t xml:space="preserve">COBRE 27 </t>
  </si>
  <si>
    <t xml:space="preserve">COBRE 11 </t>
  </si>
  <si>
    <t xml:space="preserve">COBRE 12 </t>
  </si>
  <si>
    <t xml:space="preserve">COBRE 28 </t>
  </si>
  <si>
    <t xml:space="preserve">COBRE 25 </t>
  </si>
  <si>
    <t xml:space="preserve">LUBRICANTE 21 </t>
  </si>
  <si>
    <t xml:space="preserve">LUBRICANTE 22 </t>
  </si>
  <si>
    <t xml:space="preserve">LUBRICANTE 13 </t>
  </si>
  <si>
    <t xml:space="preserve">LUBRICANTE 14 </t>
  </si>
  <si>
    <t xml:space="preserve">LUBRICANTE 5 </t>
  </si>
  <si>
    <t xml:space="preserve">LUBRICANTE 6 </t>
  </si>
  <si>
    <t xml:space="preserve">GENERAL 17 </t>
  </si>
  <si>
    <t xml:space="preserve">GENERAL 16 </t>
  </si>
  <si>
    <t xml:space="preserve">ALIMENTO 1 </t>
  </si>
  <si>
    <t xml:space="preserve">ALIMENTO 10 </t>
  </si>
  <si>
    <t xml:space="preserve">COBRE 23 </t>
  </si>
  <si>
    <t xml:space="preserve">COBRE 7 </t>
  </si>
  <si>
    <t xml:space="preserve">COBRE 8 </t>
  </si>
  <si>
    <t xml:space="preserve">COBRE 24 </t>
  </si>
  <si>
    <t xml:space="preserve">LUBRICANTE 19 </t>
  </si>
  <si>
    <t xml:space="preserve">LUBRICANTE 20 </t>
  </si>
  <si>
    <t xml:space="preserve">LUBRICANTE 11 </t>
  </si>
  <si>
    <t xml:space="preserve">LUBRICANTE 12 </t>
  </si>
  <si>
    <t xml:space="preserve">LUBRICANTE 3 </t>
  </si>
  <si>
    <t xml:space="preserve">LUBRICANTE 4 </t>
  </si>
  <si>
    <t xml:space="preserve">GENERAL 15 </t>
  </si>
  <si>
    <t xml:space="preserve">GENERAL 18 </t>
  </si>
  <si>
    <t xml:space="preserve">ALIMENTO 9 </t>
  </si>
  <si>
    <t xml:space="preserve">GENERAL 27 </t>
  </si>
  <si>
    <t xml:space="preserve">COBRE 21 </t>
  </si>
  <si>
    <t xml:space="preserve">COBRE 5 </t>
  </si>
  <si>
    <t xml:space="preserve">COBRE 6 </t>
  </si>
  <si>
    <t xml:space="preserve">COBRE 22 </t>
  </si>
  <si>
    <t xml:space="preserve">LUBRICANTE 9 </t>
  </si>
  <si>
    <t>LUBRICANTE 10</t>
  </si>
  <si>
    <t xml:space="preserve">LUBRICANTE 1 </t>
  </si>
  <si>
    <t xml:space="preserve">LUBRICANTE 2 </t>
  </si>
  <si>
    <t xml:space="preserve">GENERAL 19 </t>
  </si>
  <si>
    <t xml:space="preserve">GENERAL 20 </t>
  </si>
  <si>
    <t xml:space="preserve">ALIMENTO 5 </t>
  </si>
  <si>
    <t xml:space="preserve">ALIMENTO 2 </t>
  </si>
  <si>
    <t xml:space="preserve">ALIMENTO 6 </t>
  </si>
  <si>
    <t xml:space="preserve">ALIMENTO 14 </t>
  </si>
  <si>
    <t xml:space="preserve">COBRE 19 </t>
  </si>
  <si>
    <t xml:space="preserve">COBRE 3 </t>
  </si>
  <si>
    <t xml:space="preserve">COBRE 20 </t>
  </si>
  <si>
    <t xml:space="preserve">LUBRICANTE 17 </t>
  </si>
  <si>
    <t xml:space="preserve">LUBRICANTE 18 </t>
  </si>
  <si>
    <t xml:space="preserve">GENERAL 2 </t>
  </si>
  <si>
    <t xml:space="preserve">GENERAL 1 </t>
  </si>
  <si>
    <t xml:space="preserve">COBRE 17 </t>
  </si>
  <si>
    <t xml:space="preserve">COBRE 1 </t>
  </si>
  <si>
    <t xml:space="preserve">COBRE 2 </t>
  </si>
  <si>
    <t xml:space="preserve">COBRE 18 </t>
  </si>
  <si>
    <t>TON</t>
  </si>
  <si>
    <t>PLANCHA ESTRUCTURAL SOBRE CUBIERTA</t>
  </si>
  <si>
    <t>LCG</t>
  </si>
  <si>
    <t>TCG</t>
  </si>
  <si>
    <t>VCG</t>
  </si>
  <si>
    <t>CONDICION PRIMER ZARPE</t>
  </si>
  <si>
    <t>DESCARGA EN CALLAO</t>
  </si>
  <si>
    <t>CONDICION SEGUNDO ZARPE</t>
  </si>
  <si>
    <t>DESCARGA EN GUAYAQUIL</t>
  </si>
  <si>
    <t>TERCER ZARPE</t>
  </si>
  <si>
    <t>DESCARGA PANAMÁ</t>
  </si>
  <si>
    <t>CUARTO ZARPE</t>
  </si>
  <si>
    <t>DESCARGA CARTAGENA</t>
  </si>
  <si>
    <t>QUINTO   ZARPE</t>
  </si>
  <si>
    <t>DESCARGA HOUSTON</t>
  </si>
  <si>
    <t>ULTIMA CONDICIÓN</t>
  </si>
  <si>
    <t>M TRANS</t>
  </si>
  <si>
    <t>M VERT</t>
  </si>
  <si>
    <t>DESPLAZAMIENTO LIV</t>
  </si>
  <si>
    <t>INICIAL</t>
  </si>
  <si>
    <t>MTO CALLAO</t>
  </si>
  <si>
    <t>M V CALLAO</t>
  </si>
  <si>
    <t>VERT</t>
  </si>
  <si>
    <t>MTO GUAYA</t>
  </si>
  <si>
    <t>MV GUAYA</t>
  </si>
  <si>
    <t>M VERT G</t>
  </si>
  <si>
    <t>MTO PANAMA</t>
  </si>
  <si>
    <t xml:space="preserve">MV PANAMA </t>
  </si>
  <si>
    <t>M VERT PANAMA</t>
  </si>
  <si>
    <t>MTO LONG CARTAGENA</t>
  </si>
  <si>
    <t>MV CARTAGENA</t>
  </si>
  <si>
    <t>M VERT CARTAGENA</t>
  </si>
  <si>
    <t>LONGITUDINAL</t>
  </si>
  <si>
    <t>VERTICAL</t>
  </si>
  <si>
    <t>TRANSVERSAL</t>
  </si>
  <si>
    <t>CG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</si>
</sst>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B0DD7F"/>
        <bgColor indexed="64"/>
      </patternFill>
    </fill>
    <fill>
      <patternFill patternType="solid">
        <fgColor rgb="FFF8CB5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79CD8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D791C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3" borderId="26" xfId="0" applyFill="1" applyBorder="1" applyAlignment="1">
      <alignment horizontal="center"/>
    </xf>
    <xf numFmtId="0" fontId="0" fillId="0" borderId="1" xfId="0" applyBorder="1" applyAlignment="1"/>
    <xf numFmtId="0" fontId="0" fillId="5" borderId="27" xfId="0" applyFill="1" applyBorder="1"/>
    <xf numFmtId="0" fontId="0" fillId="5" borderId="28" xfId="0" applyFill="1" applyBorder="1"/>
    <xf numFmtId="0" fontId="0" fillId="5" borderId="29" xfId="0" applyFill="1" applyBorder="1"/>
    <xf numFmtId="0" fontId="0" fillId="0" borderId="0" xfId="0" applyAlignment="1">
      <alignment horizontal="center" vertical="center"/>
    </xf>
    <xf numFmtId="0" fontId="0" fillId="0" borderId="30" xfId="0" applyBorder="1" applyAlignment="1"/>
    <xf numFmtId="0" fontId="0" fillId="0" borderId="31" xfId="0" applyBorder="1" applyAlignment="1"/>
    <xf numFmtId="0" fontId="0" fillId="0" borderId="32" xfId="0" applyBorder="1" applyAlignment="1"/>
    <xf numFmtId="0" fontId="4" fillId="4" borderId="0" xfId="0" applyFont="1" applyFill="1" applyAlignment="1">
      <alignment horizontal="center" vertical="center"/>
    </xf>
    <xf numFmtId="0" fontId="5" fillId="0" borderId="0" xfId="0" applyFont="1"/>
    <xf numFmtId="0" fontId="6" fillId="0" borderId="1" xfId="0" applyFont="1" applyBorder="1"/>
    <xf numFmtId="0" fontId="5" fillId="0" borderId="1" xfId="0" applyFont="1" applyBorder="1"/>
    <xf numFmtId="0" fontId="5" fillId="0" borderId="33" xfId="0" applyFont="1" applyBorder="1"/>
    <xf numFmtId="0" fontId="0" fillId="5" borderId="27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34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6" xfId="0" applyBorder="1"/>
    <xf numFmtId="0" fontId="0" fillId="0" borderId="2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35" xfId="0" applyFill="1" applyBorder="1"/>
    <xf numFmtId="0" fontId="5" fillId="10" borderId="1" xfId="0" applyFont="1" applyFill="1" applyBorder="1"/>
    <xf numFmtId="0" fontId="0" fillId="10" borderId="1" xfId="0" applyFill="1" applyBorder="1"/>
    <xf numFmtId="0" fontId="5" fillId="11" borderId="1" xfId="0" applyFont="1" applyFill="1" applyBorder="1"/>
    <xf numFmtId="0" fontId="0" fillId="8" borderId="1" xfId="0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2" fontId="0" fillId="12" borderId="1" xfId="0" applyNumberForma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2" fontId="0" fillId="7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4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colors>
    <mruColors>
      <color rgb="FFF8CB5A"/>
      <color rgb="FFB0DD7F"/>
      <color rgb="FFC79CD8"/>
      <color rgb="FFD791CA"/>
      <color rgb="FFFCFC5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485493" y="4061979"/>
          <a:ext cx="307656" cy="161318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272143" y="3713018"/>
          <a:ext cx="69472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616527</xdr:colOff>
      <xdr:row>14</xdr:row>
      <xdr:rowOff>0</xdr:rowOff>
    </xdr:from>
    <xdr:to>
      <xdr:col>19</xdr:col>
      <xdr:colOff>90054</xdr:colOff>
      <xdr:row>17</xdr:row>
      <xdr:rowOff>27710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4DD7FF5B-41DB-4BAA-BD90-C64D8AC0056E}"/>
            </a:ext>
          </a:extLst>
        </xdr:cNvPr>
        <xdr:cNvSpPr txBox="1"/>
      </xdr:nvSpPr>
      <xdr:spPr>
        <a:xfrm>
          <a:off x="8382000" y="2590800"/>
          <a:ext cx="3387436" cy="6234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L" sz="1100"/>
            <a:t>Asumimos</a:t>
          </a:r>
          <a:r>
            <a:rPr lang="es-CL" sz="1100" baseline="0"/>
            <a:t> que el buque posee una eslora de 76 [mts], puesto que asumimos que la cuaderna maestra queda justo en el centro del buque.</a:t>
          </a:r>
          <a:endParaRPr lang="es-CL" sz="1100"/>
        </a:p>
      </xdr:txBody>
    </xdr:sp>
    <xdr:clientData/>
  </xdr:twoCellAnchor>
  <xdr:twoCellAnchor>
    <xdr:from>
      <xdr:col>7</xdr:col>
      <xdr:colOff>415637</xdr:colOff>
      <xdr:row>6</xdr:row>
      <xdr:rowOff>0</xdr:rowOff>
    </xdr:from>
    <xdr:to>
      <xdr:col>14</xdr:col>
      <xdr:colOff>782781</xdr:colOff>
      <xdr:row>11</xdr:row>
      <xdr:rowOff>62345</xdr:rowOff>
    </xdr:to>
    <xdr:cxnSp macro="">
      <xdr:nvCxnSpPr>
        <xdr:cNvPr id="13" name="Conector recto de flecha 12">
          <a:extLst>
            <a:ext uri="{FF2B5EF4-FFF2-40B4-BE49-F238E27FC236}">
              <a16:creationId xmlns:a16="http://schemas.microsoft.com/office/drawing/2014/main" id="{DE6D9F0C-DFC4-4F95-BC45-9C6A25C79ED7}"/>
            </a:ext>
          </a:extLst>
        </xdr:cNvPr>
        <xdr:cNvCxnSpPr/>
      </xdr:nvCxnSpPr>
      <xdr:spPr>
        <a:xfrm>
          <a:off x="4156364" y="1115291"/>
          <a:ext cx="4391890" cy="997527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415637</xdr:colOff>
      <xdr:row>11</xdr:row>
      <xdr:rowOff>62345</xdr:rowOff>
    </xdr:from>
    <xdr:to>
      <xdr:col>14</xdr:col>
      <xdr:colOff>755072</xdr:colOff>
      <xdr:row>19</xdr:row>
      <xdr:rowOff>96982</xdr:rowOff>
    </xdr:to>
    <xdr:cxnSp macro="">
      <xdr:nvCxnSpPr>
        <xdr:cNvPr id="15" name="Conector recto de flecha 14">
          <a:extLst>
            <a:ext uri="{FF2B5EF4-FFF2-40B4-BE49-F238E27FC236}">
              <a16:creationId xmlns:a16="http://schemas.microsoft.com/office/drawing/2014/main" id="{31D49E8B-10EF-41A4-82E9-2F8328955397}"/>
            </a:ext>
          </a:extLst>
        </xdr:cNvPr>
        <xdr:cNvCxnSpPr/>
      </xdr:nvCxnSpPr>
      <xdr:spPr>
        <a:xfrm flipV="1">
          <a:off x="4156364" y="2112818"/>
          <a:ext cx="4364181" cy="1496291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41729</xdr:colOff>
      <xdr:row>14</xdr:row>
      <xdr:rowOff>102054</xdr:rowOff>
    </xdr:from>
    <xdr:to>
      <xdr:col>18</xdr:col>
      <xdr:colOff>1215935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10542089" y="274619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3810</xdr:colOff>
      <xdr:row>13</xdr:row>
      <xdr:rowOff>113394</xdr:rowOff>
    </xdr:from>
    <xdr:to>
      <xdr:col>18</xdr:col>
      <xdr:colOff>1178016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10504170" y="255941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33110</xdr:colOff>
      <xdr:row>11</xdr:row>
      <xdr:rowOff>58873</xdr:rowOff>
    </xdr:from>
    <xdr:to>
      <xdr:col>18</xdr:col>
      <xdr:colOff>1207316</xdr:colOff>
      <xdr:row>11</xdr:row>
      <xdr:rowOff>58873</xdr:rowOff>
    </xdr:to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10533470" y="2116273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87449</xdr:colOff>
      <xdr:row>22</xdr:row>
      <xdr:rowOff>94434</xdr:rowOff>
    </xdr:from>
    <xdr:to>
      <xdr:col>18</xdr:col>
      <xdr:colOff>1261655</xdr:colOff>
      <xdr:row>22</xdr:row>
      <xdr:rowOff>94434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13661097" y="4147269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49530</xdr:colOff>
      <xdr:row>21</xdr:row>
      <xdr:rowOff>113394</xdr:rowOff>
    </xdr:from>
    <xdr:to>
      <xdr:col>18</xdr:col>
      <xdr:colOff>1223736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9955530" y="406817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39461</xdr:colOff>
      <xdr:row>20</xdr:row>
      <xdr:rowOff>76564</xdr:rowOff>
    </xdr:from>
    <xdr:to>
      <xdr:col>18</xdr:col>
      <xdr:colOff>1213667</xdr:colOff>
      <xdr:row>20</xdr:row>
      <xdr:rowOff>76564</xdr:rowOff>
    </xdr:to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9945461" y="383322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71210</xdr:colOff>
      <xdr:row>19</xdr:row>
      <xdr:rowOff>81733</xdr:rowOff>
    </xdr:from>
    <xdr:to>
      <xdr:col>18</xdr:col>
      <xdr:colOff>1245416</xdr:colOff>
      <xdr:row>19</xdr:row>
      <xdr:rowOff>81733</xdr:rowOff>
    </xdr:to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9977210" y="3647893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171269</xdr:colOff>
      <xdr:row>30</xdr:row>
      <xdr:rowOff>109674</xdr:rowOff>
    </xdr:from>
    <xdr:to>
      <xdr:col>19</xdr:col>
      <xdr:colOff>65315</xdr:colOff>
      <xdr:row>30</xdr:row>
      <xdr:rowOff>109674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10839269" y="578657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171450</xdr:colOff>
      <xdr:row>29</xdr:row>
      <xdr:rowOff>98154</xdr:rowOff>
    </xdr:from>
    <xdr:to>
      <xdr:col>19</xdr:col>
      <xdr:colOff>65496</xdr:colOff>
      <xdr:row>29</xdr:row>
      <xdr:rowOff>98154</xdr:rowOff>
    </xdr:to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10839450" y="557693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31841</xdr:colOff>
      <xdr:row>28</xdr:row>
      <xdr:rowOff>99424</xdr:rowOff>
    </xdr:from>
    <xdr:to>
      <xdr:col>18</xdr:col>
      <xdr:colOff>1206047</xdr:colOff>
      <xdr:row>28</xdr:row>
      <xdr:rowOff>99424</xdr:rowOff>
    </xdr:to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10699841" y="5380084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109310</xdr:colOff>
      <xdr:row>27</xdr:row>
      <xdr:rowOff>104593</xdr:rowOff>
    </xdr:from>
    <xdr:to>
      <xdr:col>19</xdr:col>
      <xdr:colOff>3356</xdr:colOff>
      <xdr:row>27</xdr:row>
      <xdr:rowOff>104593</xdr:rowOff>
    </xdr:to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10777310" y="5194753"/>
          <a:ext cx="117420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323669</xdr:colOff>
      <xdr:row>38</xdr:row>
      <xdr:rowOff>99060</xdr:rowOff>
    </xdr:from>
    <xdr:to>
      <xdr:col>18</xdr:col>
      <xdr:colOff>1021080</xdr:colOff>
      <xdr:row>38</xdr:row>
      <xdr:rowOff>109674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9970589" y="7269480"/>
          <a:ext cx="697411" cy="10614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224790</xdr:colOff>
      <xdr:row>37</xdr:row>
      <xdr:rowOff>82914</xdr:rowOff>
    </xdr:from>
    <xdr:to>
      <xdr:col>18</xdr:col>
      <xdr:colOff>1021080</xdr:colOff>
      <xdr:row>37</xdr:row>
      <xdr:rowOff>91440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/>
      </xdr:nvCxnSpPr>
      <xdr:spPr>
        <a:xfrm flipH="1" flipV="1">
          <a:off x="9871710" y="7055214"/>
          <a:ext cx="796290" cy="852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298541</xdr:colOff>
      <xdr:row>36</xdr:row>
      <xdr:rowOff>61324</xdr:rowOff>
    </xdr:from>
    <xdr:to>
      <xdr:col>18</xdr:col>
      <xdr:colOff>990600</xdr:colOff>
      <xdr:row>36</xdr:row>
      <xdr:rowOff>68580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 flipH="1" flipV="1">
          <a:off x="9945461" y="6835504"/>
          <a:ext cx="692059" cy="725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254090</xdr:colOff>
      <xdr:row>35</xdr:row>
      <xdr:rowOff>96973</xdr:rowOff>
    </xdr:from>
    <xdr:to>
      <xdr:col>18</xdr:col>
      <xdr:colOff>960120</xdr:colOff>
      <xdr:row>35</xdr:row>
      <xdr:rowOff>106680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 flipH="1" flipV="1">
          <a:off x="9901010" y="6680653"/>
          <a:ext cx="706030" cy="9707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95069</xdr:colOff>
      <xdr:row>46</xdr:row>
      <xdr:rowOff>83820</xdr:rowOff>
    </xdr:from>
    <xdr:to>
      <xdr:col>18</xdr:col>
      <xdr:colOff>792480</xdr:colOff>
      <xdr:row>46</xdr:row>
      <xdr:rowOff>86814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9581969" y="8763000"/>
          <a:ext cx="697411" cy="2994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19050</xdr:colOff>
      <xdr:row>45</xdr:row>
      <xdr:rowOff>90534</xdr:rowOff>
    </xdr:from>
    <xdr:to>
      <xdr:col>18</xdr:col>
      <xdr:colOff>822960</xdr:colOff>
      <xdr:row>45</xdr:row>
      <xdr:rowOff>99060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 flipV="1">
          <a:off x="9505950" y="8571594"/>
          <a:ext cx="803910" cy="852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47081</xdr:colOff>
      <xdr:row>44</xdr:row>
      <xdr:rowOff>106680</xdr:rowOff>
    </xdr:from>
    <xdr:to>
      <xdr:col>18</xdr:col>
      <xdr:colOff>777240</xdr:colOff>
      <xdr:row>44</xdr:row>
      <xdr:rowOff>114664</xdr:rowOff>
    </xdr:to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9533981" y="8389620"/>
          <a:ext cx="730159" cy="7984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86450</xdr:colOff>
      <xdr:row>43</xdr:row>
      <xdr:rowOff>96973</xdr:rowOff>
    </xdr:from>
    <xdr:to>
      <xdr:col>18</xdr:col>
      <xdr:colOff>800100</xdr:colOff>
      <xdr:row>43</xdr:row>
      <xdr:rowOff>99060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 flipH="1" flipV="1">
          <a:off x="9573350" y="8189413"/>
          <a:ext cx="713650" cy="2087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20</xdr:col>
      <xdr:colOff>685800</xdr:colOff>
      <xdr:row>7</xdr:row>
      <xdr:rowOff>160020</xdr:rowOff>
    </xdr:from>
    <xdr:to>
      <xdr:col>29</xdr:col>
      <xdr:colOff>516467</xdr:colOff>
      <xdr:row>14</xdr:row>
      <xdr:rowOff>110845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39A2E484-2128-4783-B1D0-C006CD2E15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40963" t="27115" r="11989" b="59031"/>
        <a:stretch/>
      </xdr:blipFill>
      <xdr:spPr>
        <a:xfrm>
          <a:off x="12397740" y="1485900"/>
          <a:ext cx="7391400" cy="12242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13"/>
  <sheetViews>
    <sheetView workbookViewId="0">
      <selection activeCell="C21" sqref="C21"/>
    </sheetView>
  </sheetViews>
  <sheetFormatPr baseColWidth="10" defaultColWidth="11.42578125" defaultRowHeight="15" x14ac:dyDescent="0.25"/>
  <cols>
    <col min="1" max="1" width="4.42578125" customWidth="1"/>
    <col min="2" max="2" width="28.5703125" customWidth="1"/>
    <col min="3" max="3" width="9.28515625" customWidth="1"/>
  </cols>
  <sheetData>
    <row r="1" spans="2:8" x14ac:dyDescent="0.25">
      <c r="B1" t="s">
        <v>154</v>
      </c>
    </row>
    <row r="2" spans="2:8" x14ac:dyDescent="0.25">
      <c r="B2" t="s">
        <v>155</v>
      </c>
      <c r="C2">
        <v>2</v>
      </c>
      <c r="D2" t="s">
        <v>147</v>
      </c>
      <c r="E2" s="90" t="s">
        <v>187</v>
      </c>
      <c r="F2" s="90"/>
      <c r="G2" s="90"/>
      <c r="H2" s="90"/>
    </row>
    <row r="3" spans="2:8" x14ac:dyDescent="0.25">
      <c r="B3" t="s">
        <v>156</v>
      </c>
      <c r="C3">
        <v>4</v>
      </c>
      <c r="D3" t="s">
        <v>147</v>
      </c>
      <c r="E3" s="90"/>
      <c r="F3" s="90"/>
      <c r="G3" s="90"/>
      <c r="H3" s="90"/>
    </row>
    <row r="4" spans="2:8" x14ac:dyDescent="0.25">
      <c r="B4" t="s">
        <v>150</v>
      </c>
      <c r="C4">
        <v>20</v>
      </c>
      <c r="D4" t="s">
        <v>145</v>
      </c>
    </row>
    <row r="5" spans="2:8" x14ac:dyDescent="0.25">
      <c r="B5" t="s">
        <v>153</v>
      </c>
      <c r="C5">
        <v>6</v>
      </c>
      <c r="D5" t="s">
        <v>146</v>
      </c>
    </row>
    <row r="6" spans="2:8" x14ac:dyDescent="0.25">
      <c r="B6" t="s">
        <v>158</v>
      </c>
      <c r="C6">
        <v>38</v>
      </c>
      <c r="D6" t="s">
        <v>147</v>
      </c>
    </row>
    <row r="7" spans="2:8" x14ac:dyDescent="0.25">
      <c r="B7" t="s">
        <v>159</v>
      </c>
      <c r="C7">
        <v>44</v>
      </c>
      <c r="D7" t="s">
        <v>146</v>
      </c>
    </row>
    <row r="9" spans="2:8" x14ac:dyDescent="0.25">
      <c r="B9" t="s">
        <v>148</v>
      </c>
    </row>
    <row r="10" spans="2:8" x14ac:dyDescent="0.25">
      <c r="B10" t="s">
        <v>144</v>
      </c>
      <c r="C10">
        <v>150</v>
      </c>
      <c r="D10" t="s">
        <v>145</v>
      </c>
    </row>
    <row r="11" spans="2:8" x14ac:dyDescent="0.25">
      <c r="B11" t="s">
        <v>166</v>
      </c>
    </row>
    <row r="12" spans="2:8" x14ac:dyDescent="0.25">
      <c r="B12" t="s">
        <v>152</v>
      </c>
    </row>
    <row r="13" spans="2:8" x14ac:dyDescent="0.25">
      <c r="B13" t="s">
        <v>151</v>
      </c>
    </row>
  </sheetData>
  <mergeCells count="1">
    <mergeCell ref="E2:H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T140"/>
  <sheetViews>
    <sheetView tabSelected="1" topLeftCell="D1" zoomScale="90" zoomScaleNormal="85" workbookViewId="0">
      <selection activeCell="L15" sqref="L15"/>
    </sheetView>
  </sheetViews>
  <sheetFormatPr baseColWidth="10" defaultColWidth="11.42578125" defaultRowHeight="15" x14ac:dyDescent="0.25"/>
  <cols>
    <col min="1" max="1" width="5.42578125" customWidth="1"/>
    <col min="2" max="2" width="13.85546875" customWidth="1"/>
    <col min="3" max="3" width="16.140625" customWidth="1"/>
    <col min="4" max="4" width="10.7109375" customWidth="1"/>
    <col min="5" max="5" width="9.42578125" customWidth="1"/>
    <col min="6" max="6" width="13.85546875" customWidth="1"/>
    <col min="7" max="9" width="8.28515625" customWidth="1"/>
    <col min="10" max="10" width="13" customWidth="1"/>
    <col min="11" max="11" width="12.140625" customWidth="1"/>
    <col min="12" max="12" width="6.42578125" customWidth="1"/>
    <col min="13" max="13" width="23.85546875" customWidth="1"/>
    <col min="14" max="14" width="19.85546875" customWidth="1"/>
  </cols>
  <sheetData>
    <row r="2" spans="1:20" x14ac:dyDescent="0.25">
      <c r="L2" s="1"/>
      <c r="M2" s="7" t="s">
        <v>40</v>
      </c>
      <c r="N2" s="7" t="s">
        <v>188</v>
      </c>
      <c r="O2" s="7" t="s">
        <v>189</v>
      </c>
      <c r="P2" s="7" t="s">
        <v>190</v>
      </c>
      <c r="Q2" s="7" t="s">
        <v>191</v>
      </c>
      <c r="R2" s="7" t="s">
        <v>192</v>
      </c>
      <c r="S2" s="7" t="s">
        <v>193</v>
      </c>
    </row>
    <row r="3" spans="1:20" x14ac:dyDescent="0.25">
      <c r="B3" s="1"/>
      <c r="C3" s="1" t="s">
        <v>0</v>
      </c>
      <c r="D3" s="1" t="s">
        <v>40</v>
      </c>
      <c r="E3" s="1" t="s">
        <v>181</v>
      </c>
      <c r="F3" s="1" t="s">
        <v>182</v>
      </c>
      <c r="G3" s="1" t="s">
        <v>183</v>
      </c>
      <c r="H3" s="1" t="s">
        <v>184</v>
      </c>
      <c r="I3" s="1" t="s">
        <v>185</v>
      </c>
      <c r="J3" s="1" t="s">
        <v>186</v>
      </c>
      <c r="L3" s="40">
        <v>1</v>
      </c>
      <c r="M3" s="40" t="s">
        <v>41</v>
      </c>
      <c r="N3" s="39">
        <f>COUNTIF(D7:D126,M3)</f>
        <v>18</v>
      </c>
      <c r="O3" s="39">
        <v>4</v>
      </c>
      <c r="P3" s="39">
        <f>COUNT(C55:C62)</f>
        <v>8</v>
      </c>
      <c r="Q3" s="39">
        <f>COUNT(C63:C68)</f>
        <v>6</v>
      </c>
      <c r="R3" s="39">
        <v>0</v>
      </c>
      <c r="S3" s="39">
        <v>0</v>
      </c>
      <c r="T3">
        <f>SUM(O3:S3)</f>
        <v>18</v>
      </c>
    </row>
    <row r="4" spans="1:20" x14ac:dyDescent="0.25">
      <c r="B4" s="69" t="s">
        <v>157</v>
      </c>
      <c r="C4" s="42">
        <f>SUM(C5:C126)</f>
        <v>7405</v>
      </c>
      <c r="D4" s="42"/>
      <c r="E4" s="42"/>
      <c r="F4" s="42"/>
      <c r="G4" s="42"/>
      <c r="H4" s="42">
        <f>SUM(H5:H124)</f>
        <v>212139</v>
      </c>
      <c r="I4" s="42">
        <f ca="1">SUM(I5:I124)</f>
        <v>-124</v>
      </c>
      <c r="J4" s="42">
        <f t="shared" ref="J4" si="0">SUM(J5:J124)</f>
        <v>776341634</v>
      </c>
      <c r="L4" s="32">
        <v>2</v>
      </c>
      <c r="M4" s="32" t="s">
        <v>42</v>
      </c>
      <c r="N4" s="31">
        <f t="shared" ref="N4:N5" si="1">COUNTIF(D8:D127,M4)</f>
        <v>16</v>
      </c>
      <c r="O4" s="31">
        <f>COUNT(C11:C20)</f>
        <v>10</v>
      </c>
      <c r="P4" s="31">
        <v>0</v>
      </c>
      <c r="Q4" s="31">
        <f>COUNT(C69:C74)</f>
        <v>6</v>
      </c>
      <c r="R4" s="31">
        <v>0</v>
      </c>
      <c r="S4" s="31">
        <v>0</v>
      </c>
      <c r="T4">
        <f t="shared" ref="T4:T7" si="2">SUM(O4:S4)</f>
        <v>16</v>
      </c>
    </row>
    <row r="5" spans="1:20" x14ac:dyDescent="0.25">
      <c r="B5" s="1" t="s">
        <v>1</v>
      </c>
      <c r="C5" s="1">
        <v>4200</v>
      </c>
      <c r="D5" s="1"/>
      <c r="E5" s="1">
        <f>H4/C4</f>
        <v>28.648075624577988</v>
      </c>
      <c r="F5" s="1">
        <f ca="1">I4/C4</f>
        <v>0</v>
      </c>
      <c r="G5" s="1">
        <f>J4/C4</f>
        <v>104840.1936529372</v>
      </c>
      <c r="H5" s="1">
        <f>G6*C5+C6</f>
        <v>184820</v>
      </c>
      <c r="I5" s="1">
        <f ca="1">C5*F5</f>
        <v>0</v>
      </c>
      <c r="J5" s="1">
        <f>C5*H5</f>
        <v>776244000</v>
      </c>
      <c r="L5" s="34">
        <v>3</v>
      </c>
      <c r="M5" s="34" t="s">
        <v>43</v>
      </c>
      <c r="N5" s="33">
        <f t="shared" si="1"/>
        <v>36</v>
      </c>
      <c r="O5" s="33">
        <f>COUNT(C21:C26)</f>
        <v>6</v>
      </c>
      <c r="P5" s="33">
        <f>COUNT(C47:C54)</f>
        <v>8</v>
      </c>
      <c r="Q5" s="33">
        <v>4</v>
      </c>
      <c r="R5" s="33">
        <v>0</v>
      </c>
      <c r="S5" s="33">
        <f>COUNT(A109:A126)</f>
        <v>18</v>
      </c>
      <c r="T5">
        <f t="shared" si="2"/>
        <v>36</v>
      </c>
    </row>
    <row r="6" spans="1:20" x14ac:dyDescent="0.25">
      <c r="A6" t="s">
        <v>165</v>
      </c>
      <c r="B6" s="37" t="s">
        <v>149</v>
      </c>
      <c r="C6" s="38">
        <v>20</v>
      </c>
      <c r="D6" s="37"/>
      <c r="E6" s="37">
        <v>6</v>
      </c>
      <c r="F6" s="37">
        <v>0</v>
      </c>
      <c r="G6" s="37">
        <v>44</v>
      </c>
      <c r="H6" s="37">
        <f>C6*E6</f>
        <v>120</v>
      </c>
      <c r="I6" s="37">
        <f>F6*C6</f>
        <v>0</v>
      </c>
      <c r="J6" s="37">
        <f>G6*C6</f>
        <v>880</v>
      </c>
      <c r="L6" s="42">
        <v>4</v>
      </c>
      <c r="M6" s="42" t="s">
        <v>90</v>
      </c>
      <c r="N6" s="41">
        <f>COUNTIF(D10:D128,M6)</f>
        <v>8</v>
      </c>
      <c r="O6" s="41" t="s">
        <v>201</v>
      </c>
      <c r="P6" s="41">
        <f>COUNT(C39:C46)</f>
        <v>8</v>
      </c>
      <c r="Q6" s="41">
        <v>0</v>
      </c>
      <c r="R6" s="41">
        <v>0</v>
      </c>
      <c r="S6" s="41">
        <v>0</v>
      </c>
      <c r="T6">
        <f t="shared" si="2"/>
        <v>8</v>
      </c>
    </row>
    <row r="7" spans="1:20" x14ac:dyDescent="0.25">
      <c r="A7" s="39">
        <v>1</v>
      </c>
      <c r="B7" s="40" t="s">
        <v>2</v>
      </c>
      <c r="C7" s="39">
        <v>18</v>
      </c>
      <c r="D7" s="40" t="s">
        <v>41</v>
      </c>
      <c r="E7" s="40">
        <v>16</v>
      </c>
      <c r="F7" s="40">
        <v>-2</v>
      </c>
      <c r="G7" s="40">
        <v>14</v>
      </c>
      <c r="H7" s="40">
        <f t="shared" ref="H7:H38" si="3">C7*E7</f>
        <v>288</v>
      </c>
      <c r="I7" s="40">
        <f>C7*F7</f>
        <v>-36</v>
      </c>
      <c r="J7" s="40">
        <f>C7*G7</f>
        <v>252</v>
      </c>
      <c r="L7" s="36">
        <v>5</v>
      </c>
      <c r="M7" s="36" t="s">
        <v>91</v>
      </c>
      <c r="N7" s="35">
        <f>COUNTIF(D11:D128,M7)</f>
        <v>42</v>
      </c>
      <c r="O7" s="35">
        <f>COUNT(C27:C38)</f>
        <v>12</v>
      </c>
      <c r="P7" s="35">
        <v>0</v>
      </c>
      <c r="Q7" s="35">
        <v>0</v>
      </c>
      <c r="R7" s="35">
        <f>COUNT(A79:A108)</f>
        <v>30</v>
      </c>
      <c r="S7" s="35">
        <v>0</v>
      </c>
      <c r="T7">
        <f t="shared" si="2"/>
        <v>42</v>
      </c>
    </row>
    <row r="8" spans="1:20" x14ac:dyDescent="0.25">
      <c r="A8" s="39">
        <v>2</v>
      </c>
      <c r="B8" s="40" t="s">
        <v>3</v>
      </c>
      <c r="C8" s="39">
        <v>23</v>
      </c>
      <c r="D8" s="40" t="s">
        <v>41</v>
      </c>
      <c r="E8" s="40">
        <v>16</v>
      </c>
      <c r="F8" s="40">
        <v>2</v>
      </c>
      <c r="G8" s="40">
        <v>14</v>
      </c>
      <c r="H8" s="40">
        <f t="shared" si="3"/>
        <v>368</v>
      </c>
      <c r="I8" s="40">
        <f t="shared" ref="I8:I71" si="4">C8*F8</f>
        <v>46</v>
      </c>
      <c r="J8" s="40">
        <f t="shared" ref="J8:J71" si="5">C8*G8</f>
        <v>322</v>
      </c>
    </row>
    <row r="9" spans="1:20" x14ac:dyDescent="0.25">
      <c r="A9" s="39">
        <v>3</v>
      </c>
      <c r="B9" s="40" t="s">
        <v>4</v>
      </c>
      <c r="C9" s="39">
        <v>24</v>
      </c>
      <c r="D9" s="40" t="s">
        <v>41</v>
      </c>
      <c r="E9" s="40">
        <v>16</v>
      </c>
      <c r="F9" s="40">
        <v>-5</v>
      </c>
      <c r="G9" s="40">
        <v>14</v>
      </c>
      <c r="H9" s="40">
        <f t="shared" si="3"/>
        <v>384</v>
      </c>
      <c r="I9" s="40">
        <f t="shared" si="4"/>
        <v>-120</v>
      </c>
      <c r="J9" s="40">
        <f t="shared" si="5"/>
        <v>336</v>
      </c>
    </row>
    <row r="10" spans="1:20" x14ac:dyDescent="0.25">
      <c r="A10" s="39">
        <v>4</v>
      </c>
      <c r="B10" s="40" t="s">
        <v>5</v>
      </c>
      <c r="C10" s="39">
        <v>22</v>
      </c>
      <c r="D10" s="40" t="s">
        <v>41</v>
      </c>
      <c r="E10" s="40">
        <v>16</v>
      </c>
      <c r="F10" s="40">
        <v>5</v>
      </c>
      <c r="G10" s="40">
        <v>14</v>
      </c>
      <c r="H10" s="40">
        <f t="shared" si="3"/>
        <v>352</v>
      </c>
      <c r="I10" s="40">
        <f t="shared" si="4"/>
        <v>110</v>
      </c>
      <c r="J10" s="40">
        <f t="shared" si="5"/>
        <v>308</v>
      </c>
    </row>
    <row r="11" spans="1:20" x14ac:dyDescent="0.25">
      <c r="A11" s="31">
        <v>5</v>
      </c>
      <c r="B11" s="32" t="s">
        <v>6</v>
      </c>
      <c r="C11" s="31">
        <v>18</v>
      </c>
      <c r="D11" s="32" t="s">
        <v>42</v>
      </c>
      <c r="E11" s="32">
        <v>16</v>
      </c>
      <c r="F11" s="32">
        <v>-2</v>
      </c>
      <c r="G11" s="32">
        <v>7</v>
      </c>
      <c r="H11" s="32">
        <f t="shared" si="3"/>
        <v>288</v>
      </c>
      <c r="I11" s="32">
        <f t="shared" si="4"/>
        <v>-36</v>
      </c>
      <c r="J11" s="32">
        <f t="shared" si="5"/>
        <v>126</v>
      </c>
    </row>
    <row r="12" spans="1:20" x14ac:dyDescent="0.25">
      <c r="A12" s="31">
        <v>6</v>
      </c>
      <c r="B12" s="32" t="s">
        <v>7</v>
      </c>
      <c r="C12" s="31">
        <v>16</v>
      </c>
      <c r="D12" s="32" t="s">
        <v>42</v>
      </c>
      <c r="E12" s="32">
        <v>16</v>
      </c>
      <c r="F12" s="32">
        <v>2</v>
      </c>
      <c r="G12" s="32">
        <v>7</v>
      </c>
      <c r="H12" s="32">
        <f t="shared" si="3"/>
        <v>256</v>
      </c>
      <c r="I12" s="32">
        <f t="shared" si="4"/>
        <v>32</v>
      </c>
      <c r="J12" s="32">
        <f t="shared" si="5"/>
        <v>112</v>
      </c>
    </row>
    <row r="13" spans="1:20" x14ac:dyDescent="0.25">
      <c r="A13" s="31">
        <v>7</v>
      </c>
      <c r="B13" s="32" t="s">
        <v>8</v>
      </c>
      <c r="C13" s="31">
        <v>22</v>
      </c>
      <c r="D13" s="32" t="s">
        <v>42</v>
      </c>
      <c r="E13" s="32">
        <v>16</v>
      </c>
      <c r="F13" s="32">
        <v>-5</v>
      </c>
      <c r="G13" s="32">
        <v>7</v>
      </c>
      <c r="H13" s="32">
        <f t="shared" si="3"/>
        <v>352</v>
      </c>
      <c r="I13" s="32">
        <f t="shared" si="4"/>
        <v>-110</v>
      </c>
      <c r="J13" s="32">
        <f t="shared" si="5"/>
        <v>154</v>
      </c>
    </row>
    <row r="14" spans="1:20" x14ac:dyDescent="0.25">
      <c r="A14" s="31">
        <v>8</v>
      </c>
      <c r="B14" s="32" t="s">
        <v>9</v>
      </c>
      <c r="C14" s="31">
        <v>26</v>
      </c>
      <c r="D14" s="32" t="s">
        <v>42</v>
      </c>
      <c r="E14" s="32">
        <v>16</v>
      </c>
      <c r="F14" s="32">
        <v>5</v>
      </c>
      <c r="G14" s="32">
        <v>7</v>
      </c>
      <c r="H14" s="32">
        <f t="shared" si="3"/>
        <v>416</v>
      </c>
      <c r="I14" s="32">
        <f t="shared" si="4"/>
        <v>130</v>
      </c>
      <c r="J14" s="32">
        <f t="shared" si="5"/>
        <v>182</v>
      </c>
    </row>
    <row r="15" spans="1:20" x14ac:dyDescent="0.25">
      <c r="A15" s="31">
        <v>9</v>
      </c>
      <c r="B15" s="32" t="s">
        <v>10</v>
      </c>
      <c r="C15" s="31">
        <v>14</v>
      </c>
      <c r="D15" s="32" t="s">
        <v>42</v>
      </c>
      <c r="E15" s="32">
        <v>13</v>
      </c>
      <c r="F15" s="32">
        <v>5</v>
      </c>
      <c r="G15" s="32">
        <v>35</v>
      </c>
      <c r="H15" s="32">
        <f t="shared" si="3"/>
        <v>182</v>
      </c>
      <c r="I15" s="32">
        <f t="shared" si="4"/>
        <v>70</v>
      </c>
      <c r="J15" s="32">
        <f t="shared" si="5"/>
        <v>490</v>
      </c>
      <c r="M15" t="s">
        <v>144</v>
      </c>
    </row>
    <row r="16" spans="1:20" x14ac:dyDescent="0.25">
      <c r="A16" s="31">
        <v>10</v>
      </c>
      <c r="B16" s="32" t="s">
        <v>11</v>
      </c>
      <c r="C16" s="31">
        <v>17</v>
      </c>
      <c r="D16" s="32" t="s">
        <v>42</v>
      </c>
      <c r="E16" s="32">
        <v>13</v>
      </c>
      <c r="F16" s="32">
        <v>-5</v>
      </c>
      <c r="G16" s="32">
        <v>35</v>
      </c>
      <c r="H16" s="32">
        <f t="shared" si="3"/>
        <v>221</v>
      </c>
      <c r="I16" s="32">
        <f t="shared" si="4"/>
        <v>-85</v>
      </c>
      <c r="J16" s="32">
        <f t="shared" si="5"/>
        <v>595</v>
      </c>
      <c r="M16" t="s">
        <v>166</v>
      </c>
    </row>
    <row r="17" spans="1:14" x14ac:dyDescent="0.25">
      <c r="A17" s="31">
        <v>11</v>
      </c>
      <c r="B17" s="32" t="s">
        <v>12</v>
      </c>
      <c r="C17" s="31">
        <v>22</v>
      </c>
      <c r="D17" s="32" t="s">
        <v>42</v>
      </c>
      <c r="E17" s="32">
        <v>13</v>
      </c>
      <c r="F17" s="32">
        <v>-5</v>
      </c>
      <c r="G17" s="32">
        <v>21</v>
      </c>
      <c r="H17" s="32">
        <f t="shared" si="3"/>
        <v>286</v>
      </c>
      <c r="I17" s="32">
        <f t="shared" si="4"/>
        <v>-110</v>
      </c>
      <c r="J17" s="32">
        <f t="shared" si="5"/>
        <v>462</v>
      </c>
      <c r="M17" t="s">
        <v>152</v>
      </c>
    </row>
    <row r="18" spans="1:14" x14ac:dyDescent="0.25">
      <c r="A18" s="31">
        <v>12</v>
      </c>
      <c r="B18" s="32" t="s">
        <v>13</v>
      </c>
      <c r="C18" s="31">
        <v>12</v>
      </c>
      <c r="D18" s="32" t="s">
        <v>42</v>
      </c>
      <c r="E18" s="32">
        <v>13</v>
      </c>
      <c r="F18" s="32">
        <v>5</v>
      </c>
      <c r="G18" s="32">
        <v>21</v>
      </c>
      <c r="H18" s="32">
        <f t="shared" si="3"/>
        <v>156</v>
      </c>
      <c r="I18" s="32">
        <f t="shared" si="4"/>
        <v>60</v>
      </c>
      <c r="J18" s="32">
        <f t="shared" si="5"/>
        <v>252</v>
      </c>
      <c r="M18" t="s">
        <v>151</v>
      </c>
    </row>
    <row r="19" spans="1:14" x14ac:dyDescent="0.25">
      <c r="A19" s="31">
        <v>13</v>
      </c>
      <c r="B19" s="32" t="s">
        <v>82</v>
      </c>
      <c r="C19" s="31">
        <v>22</v>
      </c>
      <c r="D19" s="32" t="s">
        <v>42</v>
      </c>
      <c r="E19" s="32">
        <v>13</v>
      </c>
      <c r="F19" s="32">
        <v>-5</v>
      </c>
      <c r="G19" s="32">
        <v>28</v>
      </c>
      <c r="H19" s="32">
        <f t="shared" si="3"/>
        <v>286</v>
      </c>
      <c r="I19" s="32">
        <f t="shared" si="4"/>
        <v>-110</v>
      </c>
      <c r="J19" s="32">
        <f t="shared" si="5"/>
        <v>616</v>
      </c>
    </row>
    <row r="20" spans="1:14" x14ac:dyDescent="0.25">
      <c r="A20" s="31">
        <v>14</v>
      </c>
      <c r="B20" s="32" t="s">
        <v>83</v>
      </c>
      <c r="C20" s="31">
        <v>17</v>
      </c>
      <c r="D20" s="32" t="s">
        <v>42</v>
      </c>
      <c r="E20" s="32">
        <v>13</v>
      </c>
      <c r="F20" s="32">
        <v>5</v>
      </c>
      <c r="G20" s="32">
        <v>28</v>
      </c>
      <c r="H20" s="32">
        <f t="shared" si="3"/>
        <v>221</v>
      </c>
      <c r="I20" s="32">
        <f t="shared" si="4"/>
        <v>85</v>
      </c>
      <c r="J20" s="32">
        <f t="shared" si="5"/>
        <v>476</v>
      </c>
    </row>
    <row r="21" spans="1:14" x14ac:dyDescent="0.25">
      <c r="A21" s="33">
        <v>15</v>
      </c>
      <c r="B21" s="34" t="s">
        <v>84</v>
      </c>
      <c r="C21" s="33">
        <v>26</v>
      </c>
      <c r="D21" s="34" t="s">
        <v>43</v>
      </c>
      <c r="E21" s="34">
        <v>13</v>
      </c>
      <c r="F21" s="34">
        <v>-2</v>
      </c>
      <c r="G21" s="34">
        <v>42</v>
      </c>
      <c r="H21" s="34">
        <f t="shared" si="3"/>
        <v>338</v>
      </c>
      <c r="I21" s="34">
        <f t="shared" si="4"/>
        <v>-52</v>
      </c>
      <c r="J21" s="34">
        <f t="shared" si="5"/>
        <v>1092</v>
      </c>
      <c r="M21" s="1" t="s">
        <v>323</v>
      </c>
      <c r="N21" s="1">
        <f>J127/C127</f>
        <v>30.838932496075355</v>
      </c>
    </row>
    <row r="22" spans="1:14" x14ac:dyDescent="0.25">
      <c r="A22" s="33">
        <v>16</v>
      </c>
      <c r="B22" s="34" t="s">
        <v>85</v>
      </c>
      <c r="C22" s="33">
        <v>15</v>
      </c>
      <c r="D22" s="34" t="s">
        <v>43</v>
      </c>
      <c r="E22" s="34">
        <v>13</v>
      </c>
      <c r="F22" s="34">
        <v>2</v>
      </c>
      <c r="G22" s="34">
        <v>42</v>
      </c>
      <c r="H22" s="34">
        <f t="shared" si="3"/>
        <v>195</v>
      </c>
      <c r="I22" s="34">
        <f t="shared" si="4"/>
        <v>30</v>
      </c>
      <c r="J22" s="34">
        <f t="shared" si="5"/>
        <v>630</v>
      </c>
      <c r="M22" s="1" t="s">
        <v>324</v>
      </c>
      <c r="N22" s="1">
        <f>I127/C127</f>
        <v>-4.2072213500784932E-2</v>
      </c>
    </row>
    <row r="23" spans="1:14" x14ac:dyDescent="0.25">
      <c r="A23" s="33">
        <v>17</v>
      </c>
      <c r="B23" s="34" t="s">
        <v>86</v>
      </c>
      <c r="C23" s="33">
        <v>18</v>
      </c>
      <c r="D23" s="34" t="s">
        <v>43</v>
      </c>
      <c r="E23" s="34">
        <v>13</v>
      </c>
      <c r="F23" s="34">
        <v>-5</v>
      </c>
      <c r="G23" s="34">
        <v>42</v>
      </c>
      <c r="H23" s="34">
        <f t="shared" si="3"/>
        <v>234</v>
      </c>
      <c r="I23" s="34">
        <f t="shared" si="4"/>
        <v>-90</v>
      </c>
      <c r="J23" s="34">
        <f t="shared" si="5"/>
        <v>756</v>
      </c>
      <c r="M23" s="1" t="s">
        <v>325</v>
      </c>
      <c r="N23" s="1">
        <f>H127/C127</f>
        <v>8.6188383045525896</v>
      </c>
    </row>
    <row r="24" spans="1:14" x14ac:dyDescent="0.25">
      <c r="A24" s="33">
        <v>18</v>
      </c>
      <c r="B24" s="34" t="s">
        <v>87</v>
      </c>
      <c r="C24" s="33">
        <v>19</v>
      </c>
      <c r="D24" s="34" t="s">
        <v>43</v>
      </c>
      <c r="E24" s="34">
        <v>13</v>
      </c>
      <c r="F24" s="34">
        <v>5</v>
      </c>
      <c r="G24" s="34">
        <v>42</v>
      </c>
      <c r="H24" s="34">
        <f t="shared" si="3"/>
        <v>247</v>
      </c>
      <c r="I24" s="34">
        <f t="shared" si="4"/>
        <v>95</v>
      </c>
      <c r="J24" s="34">
        <f t="shared" si="5"/>
        <v>798</v>
      </c>
    </row>
    <row r="25" spans="1:14" x14ac:dyDescent="0.25">
      <c r="A25" s="33">
        <v>19</v>
      </c>
      <c r="B25" s="34" t="s">
        <v>88</v>
      </c>
      <c r="C25" s="33">
        <v>24</v>
      </c>
      <c r="D25" s="34" t="s">
        <v>43</v>
      </c>
      <c r="E25" s="34">
        <v>13</v>
      </c>
      <c r="F25" s="34">
        <v>-2</v>
      </c>
      <c r="G25" s="34">
        <v>35</v>
      </c>
      <c r="H25" s="34">
        <f t="shared" si="3"/>
        <v>312</v>
      </c>
      <c r="I25" s="34">
        <f t="shared" si="4"/>
        <v>-48</v>
      </c>
      <c r="J25" s="34">
        <f t="shared" si="5"/>
        <v>840</v>
      </c>
    </row>
    <row r="26" spans="1:14" x14ac:dyDescent="0.25">
      <c r="A26" s="33">
        <v>20</v>
      </c>
      <c r="B26" s="34" t="s">
        <v>89</v>
      </c>
      <c r="C26" s="33">
        <v>25</v>
      </c>
      <c r="D26" s="34" t="s">
        <v>43</v>
      </c>
      <c r="E26" s="34">
        <v>13</v>
      </c>
      <c r="F26" s="34">
        <v>2</v>
      </c>
      <c r="G26" s="34">
        <v>35</v>
      </c>
      <c r="H26" s="34">
        <f t="shared" si="3"/>
        <v>325</v>
      </c>
      <c r="I26" s="34">
        <f t="shared" si="4"/>
        <v>50</v>
      </c>
      <c r="J26" s="34">
        <f t="shared" si="5"/>
        <v>875</v>
      </c>
    </row>
    <row r="27" spans="1:14" x14ac:dyDescent="0.25">
      <c r="A27" s="35">
        <v>21</v>
      </c>
      <c r="B27" s="36" t="s">
        <v>108</v>
      </c>
      <c r="C27" s="35">
        <v>21</v>
      </c>
      <c r="D27" s="36" t="s">
        <v>91</v>
      </c>
      <c r="E27" s="36">
        <v>3</v>
      </c>
      <c r="F27" s="36">
        <v>-5</v>
      </c>
      <c r="G27" s="36">
        <v>56</v>
      </c>
      <c r="H27" s="36">
        <f t="shared" si="3"/>
        <v>63</v>
      </c>
      <c r="I27" s="36">
        <f t="shared" si="4"/>
        <v>-105</v>
      </c>
      <c r="J27" s="36">
        <f t="shared" si="5"/>
        <v>1176</v>
      </c>
    </row>
    <row r="28" spans="1:14" x14ac:dyDescent="0.25">
      <c r="A28" s="35">
        <v>22</v>
      </c>
      <c r="B28" s="36" t="s">
        <v>109</v>
      </c>
      <c r="C28" s="35">
        <v>18</v>
      </c>
      <c r="D28" s="36" t="s">
        <v>91</v>
      </c>
      <c r="E28" s="36">
        <v>3</v>
      </c>
      <c r="F28" s="36">
        <v>2</v>
      </c>
      <c r="G28" s="36">
        <v>56</v>
      </c>
      <c r="H28" s="36">
        <f t="shared" si="3"/>
        <v>54</v>
      </c>
      <c r="I28" s="36">
        <f t="shared" si="4"/>
        <v>36</v>
      </c>
      <c r="J28" s="36">
        <f t="shared" si="5"/>
        <v>1008</v>
      </c>
    </row>
    <row r="29" spans="1:14" x14ac:dyDescent="0.25">
      <c r="A29" s="35">
        <v>23</v>
      </c>
      <c r="B29" s="36" t="s">
        <v>110</v>
      </c>
      <c r="C29" s="35">
        <v>17</v>
      </c>
      <c r="D29" s="36" t="s">
        <v>91</v>
      </c>
      <c r="E29" s="36">
        <v>6</v>
      </c>
      <c r="F29" s="36">
        <v>-5</v>
      </c>
      <c r="G29" s="36">
        <v>56</v>
      </c>
      <c r="H29" s="36">
        <f t="shared" si="3"/>
        <v>102</v>
      </c>
      <c r="I29" s="36">
        <f t="shared" si="4"/>
        <v>-85</v>
      </c>
      <c r="J29" s="36">
        <f t="shared" si="5"/>
        <v>952</v>
      </c>
    </row>
    <row r="30" spans="1:14" x14ac:dyDescent="0.25">
      <c r="A30" s="35">
        <v>24</v>
      </c>
      <c r="B30" s="36" t="s">
        <v>111</v>
      </c>
      <c r="C30" s="35">
        <v>24</v>
      </c>
      <c r="D30" s="36" t="s">
        <v>91</v>
      </c>
      <c r="E30" s="36">
        <v>6</v>
      </c>
      <c r="F30" s="36">
        <v>5</v>
      </c>
      <c r="G30" s="36">
        <v>56</v>
      </c>
      <c r="H30" s="36">
        <f t="shared" si="3"/>
        <v>144</v>
      </c>
      <c r="I30" s="36">
        <f t="shared" si="4"/>
        <v>120</v>
      </c>
      <c r="J30" s="36">
        <f t="shared" si="5"/>
        <v>1344</v>
      </c>
    </row>
    <row r="31" spans="1:14" x14ac:dyDescent="0.25">
      <c r="A31" s="35">
        <v>25</v>
      </c>
      <c r="B31" s="36" t="s">
        <v>112</v>
      </c>
      <c r="C31" s="35">
        <v>15</v>
      </c>
      <c r="D31" s="36" t="s">
        <v>91</v>
      </c>
      <c r="E31" s="36">
        <v>6</v>
      </c>
      <c r="F31" s="36">
        <v>-2</v>
      </c>
      <c r="G31" s="36">
        <v>21</v>
      </c>
      <c r="H31" s="36">
        <f t="shared" si="3"/>
        <v>90</v>
      </c>
      <c r="I31" s="36">
        <f t="shared" si="4"/>
        <v>-30</v>
      </c>
      <c r="J31" s="36">
        <f t="shared" si="5"/>
        <v>315</v>
      </c>
    </row>
    <row r="32" spans="1:14" x14ac:dyDescent="0.25">
      <c r="A32" s="35">
        <v>26</v>
      </c>
      <c r="B32" s="36" t="s">
        <v>113</v>
      </c>
      <c r="C32" s="35">
        <v>19</v>
      </c>
      <c r="D32" s="36" t="s">
        <v>91</v>
      </c>
      <c r="E32" s="36">
        <v>6</v>
      </c>
      <c r="F32" s="36">
        <v>2</v>
      </c>
      <c r="G32" s="36">
        <v>28</v>
      </c>
      <c r="H32" s="36">
        <f t="shared" si="3"/>
        <v>114</v>
      </c>
      <c r="I32" s="36">
        <f t="shared" si="4"/>
        <v>38</v>
      </c>
      <c r="J32" s="36">
        <f t="shared" si="5"/>
        <v>532</v>
      </c>
    </row>
    <row r="33" spans="1:10" x14ac:dyDescent="0.25">
      <c r="A33" s="35">
        <v>27</v>
      </c>
      <c r="B33" s="36" t="s">
        <v>114</v>
      </c>
      <c r="C33" s="35">
        <v>15</v>
      </c>
      <c r="D33" s="36" t="s">
        <v>91</v>
      </c>
      <c r="E33" s="36">
        <v>6</v>
      </c>
      <c r="F33" s="36">
        <v>-2</v>
      </c>
      <c r="G33" s="36">
        <v>28</v>
      </c>
      <c r="H33" s="36">
        <f t="shared" si="3"/>
        <v>90</v>
      </c>
      <c r="I33" s="36">
        <f t="shared" si="4"/>
        <v>-30</v>
      </c>
      <c r="J33" s="36">
        <f t="shared" si="5"/>
        <v>420</v>
      </c>
    </row>
    <row r="34" spans="1:10" x14ac:dyDescent="0.25">
      <c r="A34" s="35">
        <v>28</v>
      </c>
      <c r="B34" s="36" t="s">
        <v>115</v>
      </c>
      <c r="C34" s="35">
        <v>23</v>
      </c>
      <c r="D34" s="36" t="s">
        <v>91</v>
      </c>
      <c r="E34" s="36">
        <v>6</v>
      </c>
      <c r="F34" s="36">
        <v>-2</v>
      </c>
      <c r="G34" s="36">
        <v>35</v>
      </c>
      <c r="H34" s="36">
        <f t="shared" si="3"/>
        <v>138</v>
      </c>
      <c r="I34" s="36">
        <f t="shared" si="4"/>
        <v>-46</v>
      </c>
      <c r="J34" s="36">
        <f t="shared" si="5"/>
        <v>805</v>
      </c>
    </row>
    <row r="35" spans="1:10" x14ac:dyDescent="0.25">
      <c r="A35" s="35">
        <v>29</v>
      </c>
      <c r="B35" s="36" t="s">
        <v>116</v>
      </c>
      <c r="C35" s="35">
        <v>18</v>
      </c>
      <c r="D35" s="36" t="s">
        <v>91</v>
      </c>
      <c r="E35" s="36">
        <v>6</v>
      </c>
      <c r="F35" s="36">
        <v>2</v>
      </c>
      <c r="G35" s="36">
        <v>21</v>
      </c>
      <c r="H35" s="36">
        <f t="shared" si="3"/>
        <v>108</v>
      </c>
      <c r="I35" s="36">
        <f t="shared" si="4"/>
        <v>36</v>
      </c>
      <c r="J35" s="36">
        <f t="shared" si="5"/>
        <v>378</v>
      </c>
    </row>
    <row r="36" spans="1:10" x14ac:dyDescent="0.25">
      <c r="A36" s="35">
        <v>30</v>
      </c>
      <c r="B36" s="36" t="s">
        <v>117</v>
      </c>
      <c r="C36" s="35">
        <v>19</v>
      </c>
      <c r="D36" s="36" t="s">
        <v>91</v>
      </c>
      <c r="E36" s="36">
        <v>6</v>
      </c>
      <c r="F36" s="36">
        <v>2</v>
      </c>
      <c r="G36" s="36">
        <v>35</v>
      </c>
      <c r="H36" s="36">
        <f t="shared" si="3"/>
        <v>114</v>
      </c>
      <c r="I36" s="36">
        <f t="shared" si="4"/>
        <v>38</v>
      </c>
      <c r="J36" s="36">
        <f t="shared" si="5"/>
        <v>665</v>
      </c>
    </row>
    <row r="37" spans="1:10" x14ac:dyDescent="0.25">
      <c r="A37" s="35">
        <v>31</v>
      </c>
      <c r="B37" s="36" t="s">
        <v>118</v>
      </c>
      <c r="C37" s="35">
        <v>22</v>
      </c>
      <c r="D37" s="36" t="s">
        <v>91</v>
      </c>
      <c r="E37" s="36">
        <v>6</v>
      </c>
      <c r="F37" s="36">
        <v>5</v>
      </c>
      <c r="G37" s="36">
        <v>7</v>
      </c>
      <c r="H37" s="36">
        <f t="shared" si="3"/>
        <v>132</v>
      </c>
      <c r="I37" s="36">
        <f t="shared" si="4"/>
        <v>110</v>
      </c>
      <c r="J37" s="36">
        <f t="shared" si="5"/>
        <v>154</v>
      </c>
    </row>
    <row r="38" spans="1:10" x14ac:dyDescent="0.25">
      <c r="A38" s="35">
        <v>32</v>
      </c>
      <c r="B38" s="36" t="s">
        <v>119</v>
      </c>
      <c r="C38" s="35">
        <v>25</v>
      </c>
      <c r="D38" s="36" t="s">
        <v>91</v>
      </c>
      <c r="E38" s="36">
        <v>6</v>
      </c>
      <c r="F38" s="36">
        <v>-5</v>
      </c>
      <c r="G38" s="36">
        <v>7</v>
      </c>
      <c r="H38" s="36">
        <f t="shared" si="3"/>
        <v>150</v>
      </c>
      <c r="I38" s="36">
        <f t="shared" si="4"/>
        <v>-125</v>
      </c>
      <c r="J38" s="36">
        <f t="shared" si="5"/>
        <v>175</v>
      </c>
    </row>
    <row r="39" spans="1:10" x14ac:dyDescent="0.25">
      <c r="A39" s="41">
        <v>33</v>
      </c>
      <c r="B39" s="42" t="s">
        <v>14</v>
      </c>
      <c r="C39" s="41">
        <v>26</v>
      </c>
      <c r="D39" s="42" t="s">
        <v>90</v>
      </c>
      <c r="E39" s="42">
        <v>13</v>
      </c>
      <c r="F39" s="42">
        <v>-2</v>
      </c>
      <c r="G39" s="42">
        <v>7</v>
      </c>
      <c r="H39" s="42">
        <f t="shared" ref="H39:H63" si="6">C39*E39</f>
        <v>338</v>
      </c>
      <c r="I39" s="42">
        <f t="shared" si="4"/>
        <v>-52</v>
      </c>
      <c r="J39" s="42">
        <f t="shared" si="5"/>
        <v>182</v>
      </c>
    </row>
    <row r="40" spans="1:10" x14ac:dyDescent="0.25">
      <c r="A40" s="41">
        <v>34</v>
      </c>
      <c r="B40" s="42" t="s">
        <v>15</v>
      </c>
      <c r="C40" s="41">
        <v>26</v>
      </c>
      <c r="D40" s="42" t="s">
        <v>90</v>
      </c>
      <c r="E40" s="42">
        <v>13</v>
      </c>
      <c r="F40" s="42">
        <v>2</v>
      </c>
      <c r="G40" s="42">
        <v>7</v>
      </c>
      <c r="H40" s="42">
        <f t="shared" si="6"/>
        <v>338</v>
      </c>
      <c r="I40" s="42">
        <f t="shared" si="4"/>
        <v>52</v>
      </c>
      <c r="J40" s="42">
        <f t="shared" si="5"/>
        <v>182</v>
      </c>
    </row>
    <row r="41" spans="1:10" x14ac:dyDescent="0.25">
      <c r="A41" s="41">
        <v>35</v>
      </c>
      <c r="B41" s="42" t="s">
        <v>16</v>
      </c>
      <c r="C41" s="41">
        <v>26</v>
      </c>
      <c r="D41" s="42" t="s">
        <v>90</v>
      </c>
      <c r="E41" s="42">
        <v>13</v>
      </c>
      <c r="F41" s="42">
        <v>-5</v>
      </c>
      <c r="G41" s="42">
        <v>7</v>
      </c>
      <c r="H41" s="42">
        <f t="shared" si="6"/>
        <v>338</v>
      </c>
      <c r="I41" s="42">
        <f t="shared" si="4"/>
        <v>-130</v>
      </c>
      <c r="J41" s="42">
        <f t="shared" si="5"/>
        <v>182</v>
      </c>
    </row>
    <row r="42" spans="1:10" x14ac:dyDescent="0.25">
      <c r="A42" s="41">
        <v>36</v>
      </c>
      <c r="B42" s="42" t="s">
        <v>17</v>
      </c>
      <c r="C42" s="41">
        <v>26</v>
      </c>
      <c r="D42" s="42" t="s">
        <v>90</v>
      </c>
      <c r="E42" s="42">
        <v>13</v>
      </c>
      <c r="F42" s="42">
        <v>5</v>
      </c>
      <c r="G42" s="42">
        <v>7</v>
      </c>
      <c r="H42" s="42">
        <f t="shared" si="6"/>
        <v>338</v>
      </c>
      <c r="I42" s="42">
        <f t="shared" si="4"/>
        <v>130</v>
      </c>
      <c r="J42" s="42">
        <f t="shared" si="5"/>
        <v>182</v>
      </c>
    </row>
    <row r="43" spans="1:10" x14ac:dyDescent="0.25">
      <c r="A43" s="41">
        <v>37</v>
      </c>
      <c r="B43" s="42" t="s">
        <v>18</v>
      </c>
      <c r="C43" s="41">
        <v>26</v>
      </c>
      <c r="D43" s="42" t="s">
        <v>90</v>
      </c>
      <c r="E43" s="42">
        <v>13</v>
      </c>
      <c r="F43" s="42">
        <v>-2</v>
      </c>
      <c r="G43" s="42">
        <v>56</v>
      </c>
      <c r="H43" s="42">
        <f t="shared" si="6"/>
        <v>338</v>
      </c>
      <c r="I43" s="42">
        <f t="shared" si="4"/>
        <v>-52</v>
      </c>
      <c r="J43" s="42">
        <f t="shared" si="5"/>
        <v>1456</v>
      </c>
    </row>
    <row r="44" spans="1:10" x14ac:dyDescent="0.25">
      <c r="A44" s="41">
        <v>38</v>
      </c>
      <c r="B44" s="42" t="s">
        <v>19</v>
      </c>
      <c r="C44" s="41">
        <v>26</v>
      </c>
      <c r="D44" s="42" t="s">
        <v>90</v>
      </c>
      <c r="E44" s="42">
        <v>13</v>
      </c>
      <c r="F44" s="42">
        <v>2</v>
      </c>
      <c r="G44" s="42">
        <v>56</v>
      </c>
      <c r="H44" s="42">
        <f t="shared" si="6"/>
        <v>338</v>
      </c>
      <c r="I44" s="42">
        <f t="shared" si="4"/>
        <v>52</v>
      </c>
      <c r="J44" s="42">
        <f t="shared" si="5"/>
        <v>1456</v>
      </c>
    </row>
    <row r="45" spans="1:10" x14ac:dyDescent="0.25">
      <c r="A45" s="41">
        <v>39</v>
      </c>
      <c r="B45" s="42" t="s">
        <v>20</v>
      </c>
      <c r="C45" s="41">
        <v>26</v>
      </c>
      <c r="D45" s="42" t="s">
        <v>90</v>
      </c>
      <c r="E45" s="42">
        <v>13</v>
      </c>
      <c r="F45" s="42">
        <v>-5</v>
      </c>
      <c r="G45" s="42">
        <v>56</v>
      </c>
      <c r="H45" s="42">
        <f t="shared" si="6"/>
        <v>338</v>
      </c>
      <c r="I45" s="42">
        <f t="shared" si="4"/>
        <v>-130</v>
      </c>
      <c r="J45" s="42">
        <f t="shared" si="5"/>
        <v>1456</v>
      </c>
    </row>
    <row r="46" spans="1:10" x14ac:dyDescent="0.25">
      <c r="A46" s="41">
        <v>40</v>
      </c>
      <c r="B46" s="42" t="s">
        <v>21</v>
      </c>
      <c r="C46" s="41">
        <v>26</v>
      </c>
      <c r="D46" s="42" t="s">
        <v>90</v>
      </c>
      <c r="E46" s="42">
        <v>13</v>
      </c>
      <c r="F46" s="42">
        <v>5</v>
      </c>
      <c r="G46" s="42">
        <v>56</v>
      </c>
      <c r="H46" s="42">
        <f t="shared" si="6"/>
        <v>338</v>
      </c>
      <c r="I46" s="42">
        <f t="shared" si="4"/>
        <v>130</v>
      </c>
      <c r="J46" s="42">
        <f t="shared" si="5"/>
        <v>1456</v>
      </c>
    </row>
    <row r="47" spans="1:10" x14ac:dyDescent="0.25">
      <c r="A47" s="33">
        <v>41</v>
      </c>
      <c r="B47" s="34" t="s">
        <v>92</v>
      </c>
      <c r="C47" s="33">
        <v>26</v>
      </c>
      <c r="D47" s="34" t="s">
        <v>43</v>
      </c>
      <c r="E47" s="34">
        <v>13</v>
      </c>
      <c r="F47" s="34">
        <v>-2</v>
      </c>
      <c r="G47" s="34">
        <v>14</v>
      </c>
      <c r="H47" s="34">
        <f t="shared" si="6"/>
        <v>338</v>
      </c>
      <c r="I47" s="34">
        <f t="shared" si="4"/>
        <v>-52</v>
      </c>
      <c r="J47" s="34">
        <f t="shared" si="5"/>
        <v>364</v>
      </c>
    </row>
    <row r="48" spans="1:10" x14ac:dyDescent="0.25">
      <c r="A48" s="33">
        <v>42</v>
      </c>
      <c r="B48" s="34" t="s">
        <v>93</v>
      </c>
      <c r="C48" s="33">
        <v>26</v>
      </c>
      <c r="D48" s="34" t="s">
        <v>43</v>
      </c>
      <c r="E48" s="34">
        <v>13</v>
      </c>
      <c r="F48" s="34">
        <v>2</v>
      </c>
      <c r="G48" s="34">
        <v>14</v>
      </c>
      <c r="H48" s="34">
        <f t="shared" si="6"/>
        <v>338</v>
      </c>
      <c r="I48" s="34">
        <f t="shared" si="4"/>
        <v>52</v>
      </c>
      <c r="J48" s="34">
        <f t="shared" si="5"/>
        <v>364</v>
      </c>
    </row>
    <row r="49" spans="1:10" x14ac:dyDescent="0.25">
      <c r="A49" s="33">
        <v>43</v>
      </c>
      <c r="B49" s="34" t="s">
        <v>94</v>
      </c>
      <c r="C49" s="33">
        <v>26</v>
      </c>
      <c r="D49" s="34" t="s">
        <v>43</v>
      </c>
      <c r="E49" s="34">
        <v>13</v>
      </c>
      <c r="F49" s="34">
        <v>-5</v>
      </c>
      <c r="G49" s="34">
        <v>14</v>
      </c>
      <c r="H49" s="34">
        <f t="shared" si="6"/>
        <v>338</v>
      </c>
      <c r="I49" s="34">
        <f t="shared" si="4"/>
        <v>-130</v>
      </c>
      <c r="J49" s="34">
        <f t="shared" si="5"/>
        <v>364</v>
      </c>
    </row>
    <row r="50" spans="1:10" x14ac:dyDescent="0.25">
      <c r="A50" s="33">
        <v>44</v>
      </c>
      <c r="B50" s="34" t="s">
        <v>95</v>
      </c>
      <c r="C50" s="33">
        <v>26</v>
      </c>
      <c r="D50" s="34" t="s">
        <v>43</v>
      </c>
      <c r="E50" s="34">
        <v>13</v>
      </c>
      <c r="F50" s="34">
        <v>5</v>
      </c>
      <c r="G50" s="34">
        <v>14</v>
      </c>
      <c r="H50" s="34">
        <f t="shared" si="6"/>
        <v>338</v>
      </c>
      <c r="I50" s="34">
        <f t="shared" si="4"/>
        <v>130</v>
      </c>
      <c r="J50" s="34">
        <f t="shared" si="5"/>
        <v>364</v>
      </c>
    </row>
    <row r="51" spans="1:10" x14ac:dyDescent="0.25">
      <c r="A51" s="33">
        <v>45</v>
      </c>
      <c r="B51" s="34" t="s">
        <v>96</v>
      </c>
      <c r="C51" s="33">
        <v>26</v>
      </c>
      <c r="D51" s="34" t="s">
        <v>43</v>
      </c>
      <c r="E51" s="34">
        <v>13</v>
      </c>
      <c r="F51" s="34">
        <v>-2</v>
      </c>
      <c r="G51" s="34">
        <v>49</v>
      </c>
      <c r="H51" s="34">
        <f t="shared" si="6"/>
        <v>338</v>
      </c>
      <c r="I51" s="34">
        <f t="shared" si="4"/>
        <v>-52</v>
      </c>
      <c r="J51" s="34">
        <f t="shared" si="5"/>
        <v>1274</v>
      </c>
    </row>
    <row r="52" spans="1:10" x14ac:dyDescent="0.25">
      <c r="A52" s="33">
        <v>46</v>
      </c>
      <c r="B52" s="34" t="s">
        <v>97</v>
      </c>
      <c r="C52" s="33">
        <v>26</v>
      </c>
      <c r="D52" s="34" t="s">
        <v>43</v>
      </c>
      <c r="E52" s="34">
        <v>13</v>
      </c>
      <c r="F52" s="34">
        <v>2</v>
      </c>
      <c r="G52" s="34">
        <v>49</v>
      </c>
      <c r="H52" s="34">
        <f t="shared" si="6"/>
        <v>338</v>
      </c>
      <c r="I52" s="34">
        <f t="shared" si="4"/>
        <v>52</v>
      </c>
      <c r="J52" s="34">
        <f t="shared" si="5"/>
        <v>1274</v>
      </c>
    </row>
    <row r="53" spans="1:10" x14ac:dyDescent="0.25">
      <c r="A53" s="33">
        <v>47</v>
      </c>
      <c r="B53" s="34" t="s">
        <v>98</v>
      </c>
      <c r="C53" s="33">
        <v>26</v>
      </c>
      <c r="D53" s="34" t="s">
        <v>43</v>
      </c>
      <c r="E53" s="34">
        <v>13</v>
      </c>
      <c r="F53" s="34">
        <v>-5</v>
      </c>
      <c r="G53" s="34">
        <v>49</v>
      </c>
      <c r="H53" s="34">
        <f t="shared" si="6"/>
        <v>338</v>
      </c>
      <c r="I53" s="34">
        <f t="shared" si="4"/>
        <v>-130</v>
      </c>
      <c r="J53" s="34">
        <f t="shared" si="5"/>
        <v>1274</v>
      </c>
    </row>
    <row r="54" spans="1:10" x14ac:dyDescent="0.25">
      <c r="A54" s="33">
        <v>48</v>
      </c>
      <c r="B54" s="34" t="s">
        <v>99</v>
      </c>
      <c r="C54" s="33">
        <v>26</v>
      </c>
      <c r="D54" s="34" t="s">
        <v>43</v>
      </c>
      <c r="E54" s="34">
        <v>13</v>
      </c>
      <c r="F54" s="34">
        <v>5</v>
      </c>
      <c r="G54" s="34">
        <v>49</v>
      </c>
      <c r="H54" s="34">
        <f t="shared" si="6"/>
        <v>338</v>
      </c>
      <c r="I54" s="34">
        <f t="shared" si="4"/>
        <v>130</v>
      </c>
      <c r="J54" s="34">
        <f t="shared" si="5"/>
        <v>1274</v>
      </c>
    </row>
    <row r="55" spans="1:10" x14ac:dyDescent="0.25">
      <c r="A55" s="39">
        <v>49</v>
      </c>
      <c r="B55" s="40" t="s">
        <v>136</v>
      </c>
      <c r="C55" s="39">
        <v>26</v>
      </c>
      <c r="D55" s="40" t="s">
        <v>41</v>
      </c>
      <c r="E55" s="40">
        <v>16</v>
      </c>
      <c r="F55" s="40">
        <v>-2</v>
      </c>
      <c r="G55" s="40">
        <v>49</v>
      </c>
      <c r="H55" s="40">
        <f t="shared" si="6"/>
        <v>416</v>
      </c>
      <c r="I55" s="40">
        <f t="shared" si="4"/>
        <v>-52</v>
      </c>
      <c r="J55" s="40">
        <f t="shared" si="5"/>
        <v>1274</v>
      </c>
    </row>
    <row r="56" spans="1:10" x14ac:dyDescent="0.25">
      <c r="A56" s="39">
        <v>50</v>
      </c>
      <c r="B56" s="40" t="s">
        <v>137</v>
      </c>
      <c r="C56" s="39">
        <v>26</v>
      </c>
      <c r="D56" s="40" t="s">
        <v>41</v>
      </c>
      <c r="E56" s="40">
        <v>16</v>
      </c>
      <c r="F56" s="40">
        <v>2</v>
      </c>
      <c r="G56" s="40">
        <v>49</v>
      </c>
      <c r="H56" s="40">
        <f t="shared" si="6"/>
        <v>416</v>
      </c>
      <c r="I56" s="40">
        <f t="shared" si="4"/>
        <v>52</v>
      </c>
      <c r="J56" s="40">
        <f t="shared" si="5"/>
        <v>1274</v>
      </c>
    </row>
    <row r="57" spans="1:10" x14ac:dyDescent="0.25">
      <c r="A57" s="39">
        <v>51</v>
      </c>
      <c r="B57" s="40" t="s">
        <v>138</v>
      </c>
      <c r="C57" s="39">
        <v>26</v>
      </c>
      <c r="D57" s="40" t="s">
        <v>41</v>
      </c>
      <c r="E57" s="40">
        <v>16</v>
      </c>
      <c r="F57" s="40">
        <v>-5</v>
      </c>
      <c r="G57" s="40">
        <v>49</v>
      </c>
      <c r="H57" s="40">
        <f t="shared" si="6"/>
        <v>416</v>
      </c>
      <c r="I57" s="40">
        <f t="shared" si="4"/>
        <v>-130</v>
      </c>
      <c r="J57" s="40">
        <f t="shared" si="5"/>
        <v>1274</v>
      </c>
    </row>
    <row r="58" spans="1:10" x14ac:dyDescent="0.25">
      <c r="A58" s="39">
        <v>52</v>
      </c>
      <c r="B58" s="40" t="s">
        <v>139</v>
      </c>
      <c r="C58" s="39">
        <v>26</v>
      </c>
      <c r="D58" s="40" t="s">
        <v>41</v>
      </c>
      <c r="E58" s="40">
        <v>16</v>
      </c>
      <c r="F58" s="40">
        <v>5</v>
      </c>
      <c r="G58" s="40">
        <v>49</v>
      </c>
      <c r="H58" s="40">
        <f t="shared" si="6"/>
        <v>416</v>
      </c>
      <c r="I58" s="40">
        <f t="shared" si="4"/>
        <v>130</v>
      </c>
      <c r="J58" s="40">
        <f t="shared" si="5"/>
        <v>1274</v>
      </c>
    </row>
    <row r="59" spans="1:10" x14ac:dyDescent="0.25">
      <c r="A59" s="39">
        <v>53</v>
      </c>
      <c r="B59" s="40" t="s">
        <v>140</v>
      </c>
      <c r="C59" s="39">
        <v>26</v>
      </c>
      <c r="D59" s="40" t="s">
        <v>41</v>
      </c>
      <c r="E59" s="40">
        <v>16</v>
      </c>
      <c r="F59" s="40">
        <v>-2</v>
      </c>
      <c r="G59" s="40">
        <v>56</v>
      </c>
      <c r="H59" s="40">
        <f t="shared" si="6"/>
        <v>416</v>
      </c>
      <c r="I59" s="40">
        <f t="shared" si="4"/>
        <v>-52</v>
      </c>
      <c r="J59" s="40">
        <f t="shared" si="5"/>
        <v>1456</v>
      </c>
    </row>
    <row r="60" spans="1:10" x14ac:dyDescent="0.25">
      <c r="A60" s="39">
        <v>54</v>
      </c>
      <c r="B60" s="40" t="s">
        <v>141</v>
      </c>
      <c r="C60" s="39">
        <v>26</v>
      </c>
      <c r="D60" s="40" t="s">
        <v>41</v>
      </c>
      <c r="E60" s="40">
        <v>16</v>
      </c>
      <c r="F60" s="40">
        <v>2</v>
      </c>
      <c r="G60" s="40">
        <v>56</v>
      </c>
      <c r="H60" s="40">
        <f t="shared" si="6"/>
        <v>416</v>
      </c>
      <c r="I60" s="40">
        <f t="shared" si="4"/>
        <v>52</v>
      </c>
      <c r="J60" s="40">
        <f t="shared" si="5"/>
        <v>1456</v>
      </c>
    </row>
    <row r="61" spans="1:10" x14ac:dyDescent="0.25">
      <c r="A61" s="39">
        <v>55</v>
      </c>
      <c r="B61" s="40" t="s">
        <v>142</v>
      </c>
      <c r="C61" s="39">
        <v>26</v>
      </c>
      <c r="D61" s="40" t="s">
        <v>41</v>
      </c>
      <c r="E61" s="40">
        <v>16</v>
      </c>
      <c r="F61" s="40">
        <v>-5</v>
      </c>
      <c r="G61" s="40">
        <v>56</v>
      </c>
      <c r="H61" s="40">
        <f t="shared" si="6"/>
        <v>416</v>
      </c>
      <c r="I61" s="40">
        <f t="shared" si="4"/>
        <v>-130</v>
      </c>
      <c r="J61" s="40">
        <f t="shared" si="5"/>
        <v>1456</v>
      </c>
    </row>
    <row r="62" spans="1:10" x14ac:dyDescent="0.25">
      <c r="A62" s="39">
        <v>56</v>
      </c>
      <c r="B62" s="40" t="s">
        <v>143</v>
      </c>
      <c r="C62" s="39">
        <v>26</v>
      </c>
      <c r="D62" s="40" t="s">
        <v>41</v>
      </c>
      <c r="E62" s="40">
        <v>16</v>
      </c>
      <c r="F62" s="40">
        <v>5</v>
      </c>
      <c r="G62" s="40">
        <v>56</v>
      </c>
      <c r="H62" s="40">
        <f t="shared" si="6"/>
        <v>416</v>
      </c>
      <c r="I62" s="40">
        <f t="shared" si="4"/>
        <v>130</v>
      </c>
      <c r="J62" s="40">
        <f t="shared" si="5"/>
        <v>1456</v>
      </c>
    </row>
    <row r="63" spans="1:10" x14ac:dyDescent="0.25">
      <c r="A63" s="39">
        <v>57</v>
      </c>
      <c r="B63" s="40" t="s">
        <v>23</v>
      </c>
      <c r="C63" s="39">
        <v>15</v>
      </c>
      <c r="D63" s="40" t="s">
        <v>41</v>
      </c>
      <c r="E63" s="40">
        <v>19</v>
      </c>
      <c r="F63" s="40">
        <v>-2</v>
      </c>
      <c r="G63" s="40">
        <v>14</v>
      </c>
      <c r="H63" s="40">
        <f t="shared" si="6"/>
        <v>285</v>
      </c>
      <c r="I63" s="40">
        <f t="shared" si="4"/>
        <v>-30</v>
      </c>
      <c r="J63" s="40">
        <f t="shared" si="5"/>
        <v>210</v>
      </c>
    </row>
    <row r="64" spans="1:10" x14ac:dyDescent="0.25">
      <c r="A64" s="39">
        <v>58</v>
      </c>
      <c r="B64" s="40" t="s">
        <v>22</v>
      </c>
      <c r="C64" s="39">
        <v>20</v>
      </c>
      <c r="D64" s="40" t="s">
        <v>41</v>
      </c>
      <c r="E64" s="40">
        <v>19</v>
      </c>
      <c r="F64" s="40">
        <v>2</v>
      </c>
      <c r="G64" s="40">
        <v>14</v>
      </c>
      <c r="H64" s="40">
        <f t="shared" ref="H64:H78" si="7">C64*E64</f>
        <v>380</v>
      </c>
      <c r="I64" s="40">
        <f t="shared" si="4"/>
        <v>40</v>
      </c>
      <c r="J64" s="40">
        <f t="shared" si="5"/>
        <v>280</v>
      </c>
    </row>
    <row r="65" spans="1:10" x14ac:dyDescent="0.25">
      <c r="A65" s="39">
        <v>59</v>
      </c>
      <c r="B65" s="40" t="s">
        <v>24</v>
      </c>
      <c r="C65" s="39">
        <v>27</v>
      </c>
      <c r="D65" s="40" t="s">
        <v>41</v>
      </c>
      <c r="E65" s="40">
        <v>19</v>
      </c>
      <c r="F65" s="40">
        <v>-2</v>
      </c>
      <c r="G65" s="40">
        <v>21</v>
      </c>
      <c r="H65" s="40">
        <f t="shared" si="7"/>
        <v>513</v>
      </c>
      <c r="I65" s="40">
        <f t="shared" si="4"/>
        <v>-54</v>
      </c>
      <c r="J65" s="40">
        <f t="shared" si="5"/>
        <v>567</v>
      </c>
    </row>
    <row r="66" spans="1:10" x14ac:dyDescent="0.25">
      <c r="A66" s="39">
        <v>60</v>
      </c>
      <c r="B66" s="40" t="s">
        <v>25</v>
      </c>
      <c r="C66" s="39">
        <v>30</v>
      </c>
      <c r="D66" s="40" t="s">
        <v>41</v>
      </c>
      <c r="E66" s="40">
        <v>19</v>
      </c>
      <c r="F66" s="40">
        <v>2</v>
      </c>
      <c r="G66" s="40">
        <v>21</v>
      </c>
      <c r="H66" s="40">
        <f t="shared" si="7"/>
        <v>570</v>
      </c>
      <c r="I66" s="40">
        <f t="shared" si="4"/>
        <v>60</v>
      </c>
      <c r="J66" s="40">
        <f t="shared" si="5"/>
        <v>630</v>
      </c>
    </row>
    <row r="67" spans="1:10" x14ac:dyDescent="0.25">
      <c r="A67" s="39">
        <v>61</v>
      </c>
      <c r="B67" s="40" t="s">
        <v>26</v>
      </c>
      <c r="C67" s="39">
        <v>30</v>
      </c>
      <c r="D67" s="40" t="s">
        <v>41</v>
      </c>
      <c r="E67" s="40">
        <v>19</v>
      </c>
      <c r="F67" s="40">
        <v>-2</v>
      </c>
      <c r="G67" s="40">
        <v>28</v>
      </c>
      <c r="H67" s="40">
        <f t="shared" si="7"/>
        <v>570</v>
      </c>
      <c r="I67" s="40">
        <f t="shared" si="4"/>
        <v>-60</v>
      </c>
      <c r="J67" s="40">
        <f t="shared" si="5"/>
        <v>840</v>
      </c>
    </row>
    <row r="68" spans="1:10" x14ac:dyDescent="0.25">
      <c r="A68" s="39">
        <v>62</v>
      </c>
      <c r="B68" s="40" t="s">
        <v>27</v>
      </c>
      <c r="C68" s="39">
        <v>12</v>
      </c>
      <c r="D68" s="40" t="s">
        <v>41</v>
      </c>
      <c r="E68" s="40">
        <v>19</v>
      </c>
      <c r="F68" s="40">
        <v>2</v>
      </c>
      <c r="G68" s="40">
        <v>28</v>
      </c>
      <c r="H68" s="40">
        <f t="shared" si="7"/>
        <v>228</v>
      </c>
      <c r="I68" s="40">
        <f t="shared" si="4"/>
        <v>24</v>
      </c>
      <c r="J68" s="40">
        <f t="shared" si="5"/>
        <v>336</v>
      </c>
    </row>
    <row r="69" spans="1:10" x14ac:dyDescent="0.25">
      <c r="A69" s="31">
        <v>63</v>
      </c>
      <c r="B69" s="32" t="s">
        <v>28</v>
      </c>
      <c r="C69" s="31">
        <v>17</v>
      </c>
      <c r="D69" s="32" t="s">
        <v>42</v>
      </c>
      <c r="E69" s="32">
        <v>16</v>
      </c>
      <c r="F69" s="32">
        <v>-2</v>
      </c>
      <c r="G69" s="32">
        <v>28</v>
      </c>
      <c r="H69" s="32">
        <f t="shared" si="7"/>
        <v>272</v>
      </c>
      <c r="I69" s="32">
        <f t="shared" si="4"/>
        <v>-34</v>
      </c>
      <c r="J69" s="32">
        <f t="shared" si="5"/>
        <v>476</v>
      </c>
    </row>
    <row r="70" spans="1:10" x14ac:dyDescent="0.25">
      <c r="A70" s="31">
        <v>64</v>
      </c>
      <c r="B70" s="32" t="s">
        <v>29</v>
      </c>
      <c r="C70" s="31">
        <v>25</v>
      </c>
      <c r="D70" s="32" t="s">
        <v>42</v>
      </c>
      <c r="E70" s="32">
        <v>16</v>
      </c>
      <c r="F70" s="32">
        <v>2</v>
      </c>
      <c r="G70" s="32">
        <v>28</v>
      </c>
      <c r="H70" s="32">
        <f t="shared" si="7"/>
        <v>400</v>
      </c>
      <c r="I70" s="32">
        <f t="shared" si="4"/>
        <v>50</v>
      </c>
      <c r="J70" s="32">
        <f t="shared" si="5"/>
        <v>700</v>
      </c>
    </row>
    <row r="71" spans="1:10" x14ac:dyDescent="0.25">
      <c r="A71" s="31">
        <v>65</v>
      </c>
      <c r="B71" s="32" t="s">
        <v>74</v>
      </c>
      <c r="C71" s="31">
        <v>29</v>
      </c>
      <c r="D71" s="32" t="s">
        <v>42</v>
      </c>
      <c r="E71" s="32">
        <v>16</v>
      </c>
      <c r="F71" s="32">
        <v>-2</v>
      </c>
      <c r="G71" s="32">
        <v>14</v>
      </c>
      <c r="H71" s="32">
        <f t="shared" si="7"/>
        <v>464</v>
      </c>
      <c r="I71" s="32">
        <f t="shared" si="4"/>
        <v>-58</v>
      </c>
      <c r="J71" s="32">
        <f t="shared" si="5"/>
        <v>406</v>
      </c>
    </row>
    <row r="72" spans="1:10" x14ac:dyDescent="0.25">
      <c r="A72" s="31">
        <v>66</v>
      </c>
      <c r="B72" s="32" t="s">
        <v>75</v>
      </c>
      <c r="C72" s="31">
        <v>20</v>
      </c>
      <c r="D72" s="32" t="s">
        <v>42</v>
      </c>
      <c r="E72" s="32">
        <v>16</v>
      </c>
      <c r="F72" s="32">
        <v>2</v>
      </c>
      <c r="G72" s="32">
        <v>14</v>
      </c>
      <c r="H72" s="32">
        <f t="shared" si="7"/>
        <v>320</v>
      </c>
      <c r="I72" s="32">
        <f t="shared" ref="I72:I126" si="8">C72*F72</f>
        <v>40</v>
      </c>
      <c r="J72" s="32">
        <f t="shared" ref="J72:J126" si="9">C72*G72</f>
        <v>280</v>
      </c>
    </row>
    <row r="73" spans="1:10" x14ac:dyDescent="0.25">
      <c r="A73" s="31">
        <v>67</v>
      </c>
      <c r="B73" s="32" t="s">
        <v>76</v>
      </c>
      <c r="C73" s="31">
        <v>13</v>
      </c>
      <c r="D73" s="32" t="s">
        <v>42</v>
      </c>
      <c r="E73" s="32">
        <v>16</v>
      </c>
      <c r="F73" s="32">
        <v>-2</v>
      </c>
      <c r="G73" s="32">
        <v>21</v>
      </c>
      <c r="H73" s="32">
        <f t="shared" si="7"/>
        <v>208</v>
      </c>
      <c r="I73" s="32">
        <f t="shared" si="8"/>
        <v>-26</v>
      </c>
      <c r="J73" s="32">
        <f t="shared" si="9"/>
        <v>273</v>
      </c>
    </row>
    <row r="74" spans="1:10" x14ac:dyDescent="0.25">
      <c r="A74" s="31">
        <v>68</v>
      </c>
      <c r="B74" s="32" t="s">
        <v>77</v>
      </c>
      <c r="C74" s="31">
        <v>27</v>
      </c>
      <c r="D74" s="32" t="s">
        <v>42</v>
      </c>
      <c r="E74" s="32">
        <v>16</v>
      </c>
      <c r="F74" s="32">
        <v>2</v>
      </c>
      <c r="G74" s="32">
        <v>21</v>
      </c>
      <c r="H74" s="32">
        <f t="shared" si="7"/>
        <v>432</v>
      </c>
      <c r="I74" s="32">
        <f t="shared" si="8"/>
        <v>54</v>
      </c>
      <c r="J74" s="32">
        <f t="shared" si="9"/>
        <v>567</v>
      </c>
    </row>
    <row r="75" spans="1:10" x14ac:dyDescent="0.25">
      <c r="A75" s="33">
        <v>69</v>
      </c>
      <c r="B75" s="34" t="s">
        <v>78</v>
      </c>
      <c r="C75" s="33">
        <v>29</v>
      </c>
      <c r="D75" s="34" t="s">
        <v>43</v>
      </c>
      <c r="E75" s="34">
        <v>13</v>
      </c>
      <c r="F75" s="34">
        <v>-2</v>
      </c>
      <c r="G75" s="34">
        <v>21</v>
      </c>
      <c r="H75" s="34">
        <f t="shared" si="7"/>
        <v>377</v>
      </c>
      <c r="I75" s="34">
        <f t="shared" si="8"/>
        <v>-58</v>
      </c>
      <c r="J75" s="34">
        <f t="shared" si="9"/>
        <v>609</v>
      </c>
    </row>
    <row r="76" spans="1:10" x14ac:dyDescent="0.25">
      <c r="A76" s="33">
        <v>70</v>
      </c>
      <c r="B76" s="34" t="s">
        <v>79</v>
      </c>
      <c r="C76" s="33">
        <v>20</v>
      </c>
      <c r="D76" s="34" t="s">
        <v>43</v>
      </c>
      <c r="E76" s="34">
        <v>13</v>
      </c>
      <c r="F76" s="34">
        <v>2</v>
      </c>
      <c r="G76" s="34">
        <v>21</v>
      </c>
      <c r="H76" s="34">
        <f t="shared" si="7"/>
        <v>260</v>
      </c>
      <c r="I76" s="34">
        <f t="shared" si="8"/>
        <v>40</v>
      </c>
      <c r="J76" s="34">
        <f t="shared" si="9"/>
        <v>420</v>
      </c>
    </row>
    <row r="77" spans="1:10" x14ac:dyDescent="0.25">
      <c r="A77" s="33">
        <v>71</v>
      </c>
      <c r="B77" s="34" t="s">
        <v>80</v>
      </c>
      <c r="C77" s="33">
        <v>30</v>
      </c>
      <c r="D77" s="34" t="s">
        <v>43</v>
      </c>
      <c r="E77" s="34">
        <v>13</v>
      </c>
      <c r="F77" s="34">
        <v>-2</v>
      </c>
      <c r="G77" s="34">
        <v>28</v>
      </c>
      <c r="H77" s="34">
        <f t="shared" si="7"/>
        <v>390</v>
      </c>
      <c r="I77" s="34">
        <f t="shared" si="8"/>
        <v>-60</v>
      </c>
      <c r="J77" s="34">
        <f t="shared" si="9"/>
        <v>840</v>
      </c>
    </row>
    <row r="78" spans="1:10" x14ac:dyDescent="0.25">
      <c r="A78" s="33">
        <v>72</v>
      </c>
      <c r="B78" s="34" t="s">
        <v>81</v>
      </c>
      <c r="C78" s="33">
        <v>22</v>
      </c>
      <c r="D78" s="34" t="s">
        <v>43</v>
      </c>
      <c r="E78" s="34">
        <v>13</v>
      </c>
      <c r="F78" s="34">
        <v>2</v>
      </c>
      <c r="G78" s="34">
        <v>28</v>
      </c>
      <c r="H78" s="34">
        <f t="shared" si="7"/>
        <v>286</v>
      </c>
      <c r="I78" s="34">
        <f t="shared" si="8"/>
        <v>44</v>
      </c>
      <c r="J78" s="34">
        <f t="shared" si="9"/>
        <v>616</v>
      </c>
    </row>
    <row r="79" spans="1:10" x14ac:dyDescent="0.25">
      <c r="A79" s="35">
        <v>73</v>
      </c>
      <c r="B79" s="36" t="s">
        <v>30</v>
      </c>
      <c r="C79" s="35">
        <v>40</v>
      </c>
      <c r="D79" s="36" t="s">
        <v>91</v>
      </c>
      <c r="E79" s="36">
        <v>3</v>
      </c>
      <c r="F79" s="36">
        <v>-2</v>
      </c>
      <c r="G79" s="36">
        <v>7</v>
      </c>
      <c r="H79" s="36">
        <f>C79*E79</f>
        <v>120</v>
      </c>
      <c r="I79" s="36">
        <f t="shared" si="8"/>
        <v>-80</v>
      </c>
      <c r="J79" s="36">
        <f t="shared" si="9"/>
        <v>280</v>
      </c>
    </row>
    <row r="80" spans="1:10" x14ac:dyDescent="0.25">
      <c r="A80" s="35">
        <v>74</v>
      </c>
      <c r="B80" s="36" t="s">
        <v>31</v>
      </c>
      <c r="C80" s="35">
        <v>40</v>
      </c>
      <c r="D80" s="36" t="s">
        <v>91</v>
      </c>
      <c r="E80" s="36">
        <v>3</v>
      </c>
      <c r="F80" s="36">
        <v>2</v>
      </c>
      <c r="G80" s="36">
        <v>7</v>
      </c>
      <c r="H80" s="36">
        <f t="shared" ref="H80:H108" si="10">C80*E80</f>
        <v>120</v>
      </c>
      <c r="I80" s="36">
        <f t="shared" si="8"/>
        <v>80</v>
      </c>
      <c r="J80" s="36">
        <f t="shared" si="9"/>
        <v>280</v>
      </c>
    </row>
    <row r="81" spans="1:10" x14ac:dyDescent="0.25">
      <c r="A81" s="35">
        <v>75</v>
      </c>
      <c r="B81" s="36" t="s">
        <v>32</v>
      </c>
      <c r="C81" s="35">
        <v>40</v>
      </c>
      <c r="D81" s="36" t="s">
        <v>91</v>
      </c>
      <c r="E81" s="36">
        <v>3</v>
      </c>
      <c r="F81" s="36">
        <v>-2</v>
      </c>
      <c r="G81" s="36">
        <v>14</v>
      </c>
      <c r="H81" s="36">
        <f t="shared" si="10"/>
        <v>120</v>
      </c>
      <c r="I81" s="36">
        <f t="shared" si="8"/>
        <v>-80</v>
      </c>
      <c r="J81" s="36">
        <f t="shared" si="9"/>
        <v>560</v>
      </c>
    </row>
    <row r="82" spans="1:10" x14ac:dyDescent="0.25">
      <c r="A82" s="35">
        <v>76</v>
      </c>
      <c r="B82" s="36" t="s">
        <v>33</v>
      </c>
      <c r="C82" s="35">
        <v>40</v>
      </c>
      <c r="D82" s="36" t="s">
        <v>91</v>
      </c>
      <c r="E82" s="36">
        <v>3</v>
      </c>
      <c r="F82" s="36">
        <v>2</v>
      </c>
      <c r="G82" s="36">
        <v>14</v>
      </c>
      <c r="H82" s="36">
        <f t="shared" si="10"/>
        <v>120</v>
      </c>
      <c r="I82" s="36">
        <f t="shared" si="8"/>
        <v>80</v>
      </c>
      <c r="J82" s="36">
        <f t="shared" si="9"/>
        <v>560</v>
      </c>
    </row>
    <row r="83" spans="1:10" x14ac:dyDescent="0.25">
      <c r="A83" s="35">
        <v>77</v>
      </c>
      <c r="B83" s="36" t="s">
        <v>34</v>
      </c>
      <c r="C83" s="35">
        <v>40</v>
      </c>
      <c r="D83" s="36" t="s">
        <v>91</v>
      </c>
      <c r="E83" s="36">
        <v>3</v>
      </c>
      <c r="F83" s="36">
        <v>-2</v>
      </c>
      <c r="G83" s="36">
        <v>21</v>
      </c>
      <c r="H83" s="36">
        <f t="shared" si="10"/>
        <v>120</v>
      </c>
      <c r="I83" s="36">
        <f t="shared" si="8"/>
        <v>-80</v>
      </c>
      <c r="J83" s="36">
        <f t="shared" si="9"/>
        <v>840</v>
      </c>
    </row>
    <row r="84" spans="1:10" x14ac:dyDescent="0.25">
      <c r="A84" s="35">
        <v>78</v>
      </c>
      <c r="B84" s="36" t="s">
        <v>35</v>
      </c>
      <c r="C84" s="35">
        <v>40</v>
      </c>
      <c r="D84" s="36" t="s">
        <v>91</v>
      </c>
      <c r="E84" s="36">
        <v>3</v>
      </c>
      <c r="F84" s="36">
        <v>2</v>
      </c>
      <c r="G84" s="36">
        <v>21</v>
      </c>
      <c r="H84" s="36">
        <f t="shared" si="10"/>
        <v>120</v>
      </c>
      <c r="I84" s="36">
        <f t="shared" si="8"/>
        <v>80</v>
      </c>
      <c r="J84" s="36">
        <f t="shared" si="9"/>
        <v>840</v>
      </c>
    </row>
    <row r="85" spans="1:10" x14ac:dyDescent="0.25">
      <c r="A85" s="35">
        <v>79</v>
      </c>
      <c r="B85" s="36" t="s">
        <v>36</v>
      </c>
      <c r="C85" s="35">
        <v>40</v>
      </c>
      <c r="D85" s="36" t="s">
        <v>91</v>
      </c>
      <c r="E85" s="36">
        <v>3</v>
      </c>
      <c r="F85" s="36">
        <v>-2</v>
      </c>
      <c r="G85" s="36">
        <v>28</v>
      </c>
      <c r="H85" s="36">
        <f t="shared" si="10"/>
        <v>120</v>
      </c>
      <c r="I85" s="36">
        <f t="shared" si="8"/>
        <v>-80</v>
      </c>
      <c r="J85" s="36">
        <f t="shared" si="9"/>
        <v>1120</v>
      </c>
    </row>
    <row r="86" spans="1:10" x14ac:dyDescent="0.25">
      <c r="A86" s="35">
        <v>80</v>
      </c>
      <c r="B86" s="36" t="s">
        <v>37</v>
      </c>
      <c r="C86" s="35">
        <v>40</v>
      </c>
      <c r="D86" s="36" t="s">
        <v>91</v>
      </c>
      <c r="E86" s="36">
        <v>3</v>
      </c>
      <c r="F86" s="36">
        <v>2</v>
      </c>
      <c r="G86" s="36">
        <v>28</v>
      </c>
      <c r="H86" s="36">
        <f t="shared" si="10"/>
        <v>120</v>
      </c>
      <c r="I86" s="36">
        <f t="shared" si="8"/>
        <v>80</v>
      </c>
      <c r="J86" s="36">
        <f t="shared" si="9"/>
        <v>1120</v>
      </c>
    </row>
    <row r="87" spans="1:10" x14ac:dyDescent="0.25">
      <c r="A87" s="35">
        <v>81</v>
      </c>
      <c r="B87" s="36" t="s">
        <v>38</v>
      </c>
      <c r="C87" s="35">
        <v>40</v>
      </c>
      <c r="D87" s="36" t="s">
        <v>91</v>
      </c>
      <c r="E87" s="36">
        <v>3</v>
      </c>
      <c r="F87" s="36">
        <v>-2</v>
      </c>
      <c r="G87" s="36">
        <v>35</v>
      </c>
      <c r="H87" s="36">
        <f t="shared" si="10"/>
        <v>120</v>
      </c>
      <c r="I87" s="36">
        <f t="shared" si="8"/>
        <v>-80</v>
      </c>
      <c r="J87" s="36">
        <f t="shared" si="9"/>
        <v>1400</v>
      </c>
    </row>
    <row r="88" spans="1:10" x14ac:dyDescent="0.25">
      <c r="A88" s="35">
        <v>82</v>
      </c>
      <c r="B88" s="36" t="s">
        <v>39</v>
      </c>
      <c r="C88" s="35">
        <v>40</v>
      </c>
      <c r="D88" s="36" t="s">
        <v>91</v>
      </c>
      <c r="E88" s="36">
        <v>3</v>
      </c>
      <c r="F88" s="36">
        <v>2</v>
      </c>
      <c r="G88" s="36">
        <v>35</v>
      </c>
      <c r="H88" s="36">
        <f t="shared" si="10"/>
        <v>120</v>
      </c>
      <c r="I88" s="36">
        <f t="shared" si="8"/>
        <v>80</v>
      </c>
      <c r="J88" s="36">
        <f t="shared" si="9"/>
        <v>1400</v>
      </c>
    </row>
    <row r="89" spans="1:10" x14ac:dyDescent="0.25">
      <c r="A89" s="35">
        <v>83</v>
      </c>
      <c r="B89" s="36" t="s">
        <v>70</v>
      </c>
      <c r="C89" s="35">
        <v>40</v>
      </c>
      <c r="D89" s="36" t="s">
        <v>91</v>
      </c>
      <c r="E89" s="36">
        <v>3</v>
      </c>
      <c r="F89" s="36">
        <v>-2</v>
      </c>
      <c r="G89" s="36">
        <v>42</v>
      </c>
      <c r="H89" s="36">
        <f t="shared" si="10"/>
        <v>120</v>
      </c>
      <c r="I89" s="36">
        <f t="shared" si="8"/>
        <v>-80</v>
      </c>
      <c r="J89" s="36">
        <f t="shared" si="9"/>
        <v>1680</v>
      </c>
    </row>
    <row r="90" spans="1:10" x14ac:dyDescent="0.25">
      <c r="A90" s="35">
        <v>84</v>
      </c>
      <c r="B90" s="36" t="s">
        <v>71</v>
      </c>
      <c r="C90" s="35">
        <v>40</v>
      </c>
      <c r="D90" s="36" t="s">
        <v>91</v>
      </c>
      <c r="E90" s="36">
        <v>3</v>
      </c>
      <c r="F90" s="36">
        <v>2</v>
      </c>
      <c r="G90" s="36">
        <v>42</v>
      </c>
      <c r="H90" s="36">
        <f t="shared" si="10"/>
        <v>120</v>
      </c>
      <c r="I90" s="36">
        <f t="shared" si="8"/>
        <v>80</v>
      </c>
      <c r="J90" s="36">
        <f t="shared" si="9"/>
        <v>1680</v>
      </c>
    </row>
    <row r="91" spans="1:10" x14ac:dyDescent="0.25">
      <c r="A91" s="35">
        <v>85</v>
      </c>
      <c r="B91" s="36" t="s">
        <v>72</v>
      </c>
      <c r="C91" s="35">
        <v>40</v>
      </c>
      <c r="D91" s="36" t="s">
        <v>91</v>
      </c>
      <c r="E91" s="36">
        <v>3</v>
      </c>
      <c r="F91" s="36">
        <v>-2</v>
      </c>
      <c r="G91" s="36">
        <v>49</v>
      </c>
      <c r="H91" s="36">
        <f>C91*E91</f>
        <v>120</v>
      </c>
      <c r="I91" s="36">
        <f t="shared" si="8"/>
        <v>-80</v>
      </c>
      <c r="J91" s="36">
        <f t="shared" si="9"/>
        <v>1960</v>
      </c>
    </row>
    <row r="92" spans="1:10" x14ac:dyDescent="0.25">
      <c r="A92" s="35">
        <v>86</v>
      </c>
      <c r="B92" s="36" t="s">
        <v>73</v>
      </c>
      <c r="C92" s="35">
        <v>40</v>
      </c>
      <c r="D92" s="36" t="s">
        <v>91</v>
      </c>
      <c r="E92" s="36">
        <v>3</v>
      </c>
      <c r="F92" s="36">
        <v>2</v>
      </c>
      <c r="G92" s="36">
        <v>49</v>
      </c>
      <c r="H92" s="36">
        <f t="shared" si="10"/>
        <v>120</v>
      </c>
      <c r="I92" s="36">
        <f t="shared" si="8"/>
        <v>80</v>
      </c>
      <c r="J92" s="36">
        <f t="shared" si="9"/>
        <v>1960</v>
      </c>
    </row>
    <row r="93" spans="1:10" x14ac:dyDescent="0.25">
      <c r="A93" s="35">
        <v>87</v>
      </c>
      <c r="B93" s="36" t="s">
        <v>120</v>
      </c>
      <c r="C93" s="35">
        <v>40</v>
      </c>
      <c r="D93" s="36" t="s">
        <v>91</v>
      </c>
      <c r="E93" s="36">
        <v>3</v>
      </c>
      <c r="F93" s="36">
        <v>-2</v>
      </c>
      <c r="G93" s="36">
        <v>56</v>
      </c>
      <c r="H93" s="36">
        <f t="shared" si="10"/>
        <v>120</v>
      </c>
      <c r="I93" s="36">
        <f t="shared" si="8"/>
        <v>-80</v>
      </c>
      <c r="J93" s="36">
        <f t="shared" si="9"/>
        <v>2240</v>
      </c>
    </row>
    <row r="94" spans="1:10" x14ac:dyDescent="0.25">
      <c r="A94" s="35">
        <v>88</v>
      </c>
      <c r="B94" s="36" t="s">
        <v>121</v>
      </c>
      <c r="C94" s="35">
        <v>40</v>
      </c>
      <c r="D94" s="36" t="s">
        <v>91</v>
      </c>
      <c r="E94" s="36">
        <v>3</v>
      </c>
      <c r="F94" s="36">
        <v>5</v>
      </c>
      <c r="G94" s="36">
        <v>56</v>
      </c>
      <c r="H94" s="36">
        <f t="shared" si="10"/>
        <v>120</v>
      </c>
      <c r="I94" s="36">
        <f t="shared" si="8"/>
        <v>200</v>
      </c>
      <c r="J94" s="36">
        <f t="shared" si="9"/>
        <v>2240</v>
      </c>
    </row>
    <row r="95" spans="1:10" x14ac:dyDescent="0.25">
      <c r="A95" s="35">
        <v>89</v>
      </c>
      <c r="B95" s="36" t="s">
        <v>122</v>
      </c>
      <c r="C95" s="35">
        <v>40</v>
      </c>
      <c r="D95" s="36" t="s">
        <v>91</v>
      </c>
      <c r="E95" s="36">
        <v>3</v>
      </c>
      <c r="F95" s="36">
        <v>-5</v>
      </c>
      <c r="G95" s="36">
        <v>7</v>
      </c>
      <c r="H95" s="36">
        <f t="shared" si="10"/>
        <v>120</v>
      </c>
      <c r="I95" s="36">
        <f t="shared" si="8"/>
        <v>-200</v>
      </c>
      <c r="J95" s="36">
        <f t="shared" si="9"/>
        <v>280</v>
      </c>
    </row>
    <row r="96" spans="1:10" x14ac:dyDescent="0.25">
      <c r="A96" s="35">
        <v>90</v>
      </c>
      <c r="B96" s="36" t="s">
        <v>123</v>
      </c>
      <c r="C96" s="35">
        <v>40</v>
      </c>
      <c r="D96" s="36" t="s">
        <v>91</v>
      </c>
      <c r="E96" s="36">
        <v>3</v>
      </c>
      <c r="F96" s="36">
        <v>5</v>
      </c>
      <c r="G96" s="36">
        <v>7</v>
      </c>
      <c r="H96" s="36">
        <f t="shared" si="10"/>
        <v>120</v>
      </c>
      <c r="I96" s="36">
        <f t="shared" si="8"/>
        <v>200</v>
      </c>
      <c r="J96" s="36">
        <f t="shared" si="9"/>
        <v>280</v>
      </c>
    </row>
    <row r="97" spans="1:10" x14ac:dyDescent="0.25">
      <c r="A97" s="35">
        <v>91</v>
      </c>
      <c r="B97" s="36" t="s">
        <v>124</v>
      </c>
      <c r="C97" s="35">
        <v>40</v>
      </c>
      <c r="D97" s="36" t="s">
        <v>91</v>
      </c>
      <c r="E97" s="36">
        <v>3</v>
      </c>
      <c r="F97" s="36">
        <v>-5</v>
      </c>
      <c r="G97" s="36">
        <v>14</v>
      </c>
      <c r="H97" s="36">
        <f t="shared" si="10"/>
        <v>120</v>
      </c>
      <c r="I97" s="36">
        <f t="shared" si="8"/>
        <v>-200</v>
      </c>
      <c r="J97" s="36">
        <f t="shared" si="9"/>
        <v>560</v>
      </c>
    </row>
    <row r="98" spans="1:10" x14ac:dyDescent="0.25">
      <c r="A98" s="35">
        <v>92</v>
      </c>
      <c r="B98" s="36" t="s">
        <v>125</v>
      </c>
      <c r="C98" s="35">
        <v>40</v>
      </c>
      <c r="D98" s="36" t="s">
        <v>91</v>
      </c>
      <c r="E98" s="36">
        <v>3</v>
      </c>
      <c r="F98" s="36">
        <v>5</v>
      </c>
      <c r="G98" s="36">
        <v>14</v>
      </c>
      <c r="H98" s="36">
        <f t="shared" si="10"/>
        <v>120</v>
      </c>
      <c r="I98" s="36">
        <f t="shared" si="8"/>
        <v>200</v>
      </c>
      <c r="J98" s="36">
        <f t="shared" si="9"/>
        <v>560</v>
      </c>
    </row>
    <row r="99" spans="1:10" x14ac:dyDescent="0.25">
      <c r="A99" s="35">
        <v>93</v>
      </c>
      <c r="B99" s="36" t="s">
        <v>126</v>
      </c>
      <c r="C99" s="35">
        <v>40</v>
      </c>
      <c r="D99" s="36" t="s">
        <v>91</v>
      </c>
      <c r="E99" s="36">
        <v>3</v>
      </c>
      <c r="F99" s="36">
        <v>-5</v>
      </c>
      <c r="G99" s="36">
        <v>21</v>
      </c>
      <c r="H99" s="36">
        <f t="shared" si="10"/>
        <v>120</v>
      </c>
      <c r="I99" s="36">
        <f t="shared" si="8"/>
        <v>-200</v>
      </c>
      <c r="J99" s="36">
        <f t="shared" si="9"/>
        <v>840</v>
      </c>
    </row>
    <row r="100" spans="1:10" x14ac:dyDescent="0.25">
      <c r="A100" s="35">
        <v>94</v>
      </c>
      <c r="B100" s="36" t="s">
        <v>127</v>
      </c>
      <c r="C100" s="35">
        <v>40</v>
      </c>
      <c r="D100" s="36" t="s">
        <v>91</v>
      </c>
      <c r="E100" s="36">
        <v>3</v>
      </c>
      <c r="F100" s="36">
        <v>5</v>
      </c>
      <c r="G100" s="36">
        <v>21</v>
      </c>
      <c r="H100" s="36">
        <f t="shared" si="10"/>
        <v>120</v>
      </c>
      <c r="I100" s="36">
        <f t="shared" si="8"/>
        <v>200</v>
      </c>
      <c r="J100" s="36">
        <f t="shared" si="9"/>
        <v>840</v>
      </c>
    </row>
    <row r="101" spans="1:10" x14ac:dyDescent="0.25">
      <c r="A101" s="35">
        <v>95</v>
      </c>
      <c r="B101" s="36" t="s">
        <v>128</v>
      </c>
      <c r="C101" s="35">
        <v>40</v>
      </c>
      <c r="D101" s="36" t="s">
        <v>91</v>
      </c>
      <c r="E101" s="36">
        <v>3</v>
      </c>
      <c r="F101" s="36">
        <v>-5</v>
      </c>
      <c r="G101" s="36">
        <v>28</v>
      </c>
      <c r="H101" s="36">
        <f t="shared" si="10"/>
        <v>120</v>
      </c>
      <c r="I101" s="36">
        <f t="shared" si="8"/>
        <v>-200</v>
      </c>
      <c r="J101" s="36">
        <f t="shared" si="9"/>
        <v>1120</v>
      </c>
    </row>
    <row r="102" spans="1:10" x14ac:dyDescent="0.25">
      <c r="A102" s="35">
        <v>96</v>
      </c>
      <c r="B102" s="36" t="s">
        <v>129</v>
      </c>
      <c r="C102" s="35">
        <v>40</v>
      </c>
      <c r="D102" s="36" t="s">
        <v>91</v>
      </c>
      <c r="E102" s="36">
        <v>3</v>
      </c>
      <c r="F102" s="36">
        <v>5</v>
      </c>
      <c r="G102" s="36">
        <v>28</v>
      </c>
      <c r="H102" s="36">
        <f t="shared" si="10"/>
        <v>120</v>
      </c>
      <c r="I102" s="36">
        <f t="shared" si="8"/>
        <v>200</v>
      </c>
      <c r="J102" s="36">
        <f t="shared" si="9"/>
        <v>1120</v>
      </c>
    </row>
    <row r="103" spans="1:10" x14ac:dyDescent="0.25">
      <c r="A103" s="35">
        <v>97</v>
      </c>
      <c r="B103" s="36" t="s">
        <v>130</v>
      </c>
      <c r="C103" s="35">
        <v>40</v>
      </c>
      <c r="D103" s="36" t="s">
        <v>91</v>
      </c>
      <c r="E103" s="36">
        <v>3</v>
      </c>
      <c r="F103" s="36">
        <v>-5</v>
      </c>
      <c r="G103" s="36">
        <v>35</v>
      </c>
      <c r="H103" s="36">
        <f t="shared" si="10"/>
        <v>120</v>
      </c>
      <c r="I103" s="36">
        <f t="shared" si="8"/>
        <v>-200</v>
      </c>
      <c r="J103" s="36">
        <f t="shared" si="9"/>
        <v>1400</v>
      </c>
    </row>
    <row r="104" spans="1:10" x14ac:dyDescent="0.25">
      <c r="A104" s="35">
        <v>98</v>
      </c>
      <c r="B104" s="36" t="s">
        <v>131</v>
      </c>
      <c r="C104" s="35">
        <v>40</v>
      </c>
      <c r="D104" s="36" t="s">
        <v>91</v>
      </c>
      <c r="E104" s="36">
        <v>3</v>
      </c>
      <c r="F104" s="36">
        <v>5</v>
      </c>
      <c r="G104" s="36">
        <v>35</v>
      </c>
      <c r="H104" s="36">
        <f t="shared" si="10"/>
        <v>120</v>
      </c>
      <c r="I104" s="36">
        <f t="shared" si="8"/>
        <v>200</v>
      </c>
      <c r="J104" s="36">
        <f t="shared" si="9"/>
        <v>1400</v>
      </c>
    </row>
    <row r="105" spans="1:10" x14ac:dyDescent="0.25">
      <c r="A105" s="35">
        <v>99</v>
      </c>
      <c r="B105" s="36" t="s">
        <v>132</v>
      </c>
      <c r="C105" s="35">
        <v>40</v>
      </c>
      <c r="D105" s="36" t="s">
        <v>91</v>
      </c>
      <c r="E105" s="36">
        <v>3</v>
      </c>
      <c r="F105" s="36">
        <v>-5</v>
      </c>
      <c r="G105" s="36">
        <v>42</v>
      </c>
      <c r="H105" s="36">
        <f t="shared" si="10"/>
        <v>120</v>
      </c>
      <c r="I105" s="36">
        <f t="shared" si="8"/>
        <v>-200</v>
      </c>
      <c r="J105" s="36">
        <f t="shared" si="9"/>
        <v>1680</v>
      </c>
    </row>
    <row r="106" spans="1:10" x14ac:dyDescent="0.25">
      <c r="A106" s="35">
        <v>100</v>
      </c>
      <c r="B106" s="36" t="s">
        <v>133</v>
      </c>
      <c r="C106" s="35">
        <v>40</v>
      </c>
      <c r="D106" s="36" t="s">
        <v>91</v>
      </c>
      <c r="E106" s="36">
        <v>3</v>
      </c>
      <c r="F106" s="36">
        <v>5</v>
      </c>
      <c r="G106" s="36">
        <v>42</v>
      </c>
      <c r="H106" s="36">
        <f t="shared" si="10"/>
        <v>120</v>
      </c>
      <c r="I106" s="36">
        <f t="shared" si="8"/>
        <v>200</v>
      </c>
      <c r="J106" s="36">
        <f t="shared" si="9"/>
        <v>1680</v>
      </c>
    </row>
    <row r="107" spans="1:10" x14ac:dyDescent="0.25">
      <c r="A107" s="35">
        <v>101</v>
      </c>
      <c r="B107" s="36" t="s">
        <v>134</v>
      </c>
      <c r="C107" s="35">
        <v>40</v>
      </c>
      <c r="D107" s="36" t="s">
        <v>91</v>
      </c>
      <c r="E107" s="36">
        <v>3</v>
      </c>
      <c r="F107" s="36">
        <v>-5</v>
      </c>
      <c r="G107" s="36">
        <v>49</v>
      </c>
      <c r="H107" s="36">
        <f t="shared" si="10"/>
        <v>120</v>
      </c>
      <c r="I107" s="36">
        <f t="shared" si="8"/>
        <v>-200</v>
      </c>
      <c r="J107" s="36">
        <f t="shared" si="9"/>
        <v>1960</v>
      </c>
    </row>
    <row r="108" spans="1:10" x14ac:dyDescent="0.25">
      <c r="A108" s="35">
        <v>102</v>
      </c>
      <c r="B108" s="36" t="s">
        <v>135</v>
      </c>
      <c r="C108" s="35">
        <v>40</v>
      </c>
      <c r="D108" s="36" t="s">
        <v>91</v>
      </c>
      <c r="E108" s="36">
        <v>3</v>
      </c>
      <c r="F108" s="36">
        <v>5</v>
      </c>
      <c r="G108" s="36">
        <v>49</v>
      </c>
      <c r="H108" s="36">
        <f t="shared" si="10"/>
        <v>120</v>
      </c>
      <c r="I108" s="36">
        <f t="shared" si="8"/>
        <v>200</v>
      </c>
      <c r="J108" s="36">
        <f t="shared" si="9"/>
        <v>1960</v>
      </c>
    </row>
    <row r="109" spans="1:10" x14ac:dyDescent="0.25">
      <c r="A109" s="33">
        <v>103</v>
      </c>
      <c r="B109" s="34" t="s">
        <v>44</v>
      </c>
      <c r="C109" s="33">
        <v>14</v>
      </c>
      <c r="D109" s="34" t="s">
        <v>43</v>
      </c>
      <c r="E109" s="34">
        <v>6</v>
      </c>
      <c r="F109" s="34">
        <v>5</v>
      </c>
      <c r="G109" s="34">
        <v>35</v>
      </c>
      <c r="H109" s="34">
        <f>C109*E109</f>
        <v>84</v>
      </c>
      <c r="I109" s="34">
        <f t="shared" si="8"/>
        <v>70</v>
      </c>
      <c r="J109" s="34">
        <f t="shared" si="9"/>
        <v>490</v>
      </c>
    </row>
    <row r="110" spans="1:10" x14ac:dyDescent="0.25">
      <c r="A110" s="33">
        <v>104</v>
      </c>
      <c r="B110" s="34" t="s">
        <v>45</v>
      </c>
      <c r="C110" s="33">
        <v>16</v>
      </c>
      <c r="D110" s="34" t="s">
        <v>43</v>
      </c>
      <c r="E110" s="34">
        <v>6</v>
      </c>
      <c r="F110" s="34">
        <v>5</v>
      </c>
      <c r="G110" s="34">
        <v>42</v>
      </c>
      <c r="H110" s="34">
        <f t="shared" ref="H110:H126" si="11">C110*E110</f>
        <v>96</v>
      </c>
      <c r="I110" s="34">
        <f t="shared" si="8"/>
        <v>80</v>
      </c>
      <c r="J110" s="34">
        <f t="shared" si="9"/>
        <v>672</v>
      </c>
    </row>
    <row r="111" spans="1:10" x14ac:dyDescent="0.25">
      <c r="A111" s="33">
        <v>105</v>
      </c>
      <c r="B111" s="34" t="s">
        <v>46</v>
      </c>
      <c r="C111" s="33">
        <v>22</v>
      </c>
      <c r="D111" s="34" t="s">
        <v>43</v>
      </c>
      <c r="E111" s="34">
        <v>6</v>
      </c>
      <c r="F111" s="34">
        <v>-5</v>
      </c>
      <c r="G111" s="34">
        <v>28</v>
      </c>
      <c r="H111" s="34">
        <f t="shared" si="11"/>
        <v>132</v>
      </c>
      <c r="I111" s="34">
        <f t="shared" si="8"/>
        <v>-110</v>
      </c>
      <c r="J111" s="34">
        <f t="shared" si="9"/>
        <v>616</v>
      </c>
    </row>
    <row r="112" spans="1:10" x14ac:dyDescent="0.25">
      <c r="A112" s="33">
        <v>106</v>
      </c>
      <c r="B112" s="34" t="s">
        <v>47</v>
      </c>
      <c r="C112" s="33">
        <v>15</v>
      </c>
      <c r="D112" s="34" t="s">
        <v>43</v>
      </c>
      <c r="E112" s="34">
        <v>6</v>
      </c>
      <c r="F112" s="34">
        <v>5</v>
      </c>
      <c r="G112" s="34">
        <v>49</v>
      </c>
      <c r="H112" s="34">
        <f t="shared" si="11"/>
        <v>90</v>
      </c>
      <c r="I112" s="34">
        <f t="shared" si="8"/>
        <v>75</v>
      </c>
      <c r="J112" s="34">
        <f t="shared" si="9"/>
        <v>735</v>
      </c>
    </row>
    <row r="113" spans="1:16" x14ac:dyDescent="0.25">
      <c r="A113" s="33">
        <v>107</v>
      </c>
      <c r="B113" s="34" t="s">
        <v>48</v>
      </c>
      <c r="C113" s="33">
        <v>16</v>
      </c>
      <c r="D113" s="34" t="s">
        <v>43</v>
      </c>
      <c r="E113" s="34">
        <v>6</v>
      </c>
      <c r="F113" s="34">
        <v>-5</v>
      </c>
      <c r="G113" s="34">
        <v>35</v>
      </c>
      <c r="H113" s="34">
        <f t="shared" si="11"/>
        <v>96</v>
      </c>
      <c r="I113" s="34">
        <f t="shared" si="8"/>
        <v>-80</v>
      </c>
      <c r="J113" s="34">
        <f t="shared" si="9"/>
        <v>560</v>
      </c>
    </row>
    <row r="114" spans="1:16" x14ac:dyDescent="0.25">
      <c r="A114" s="33">
        <v>108</v>
      </c>
      <c r="B114" s="34" t="s">
        <v>49</v>
      </c>
      <c r="C114" s="33">
        <v>18</v>
      </c>
      <c r="D114" s="34" t="s">
        <v>43</v>
      </c>
      <c r="E114" s="34">
        <v>6</v>
      </c>
      <c r="F114" s="34">
        <v>5</v>
      </c>
      <c r="G114" s="34">
        <v>28</v>
      </c>
      <c r="H114" s="34">
        <f t="shared" si="11"/>
        <v>108</v>
      </c>
      <c r="I114" s="34">
        <f t="shared" si="8"/>
        <v>90</v>
      </c>
      <c r="J114" s="34">
        <f t="shared" si="9"/>
        <v>504</v>
      </c>
    </row>
    <row r="115" spans="1:16" x14ac:dyDescent="0.25">
      <c r="A115" s="33">
        <v>109</v>
      </c>
      <c r="B115" s="34" t="s">
        <v>50</v>
      </c>
      <c r="C115" s="33">
        <v>23</v>
      </c>
      <c r="D115" s="34" t="s">
        <v>43</v>
      </c>
      <c r="E115" s="34">
        <v>6</v>
      </c>
      <c r="F115" s="34">
        <v>-5</v>
      </c>
      <c r="G115" s="34">
        <v>42</v>
      </c>
      <c r="H115" s="34">
        <f t="shared" si="11"/>
        <v>138</v>
      </c>
      <c r="I115" s="34">
        <f t="shared" si="8"/>
        <v>-115</v>
      </c>
      <c r="J115" s="34">
        <f t="shared" si="9"/>
        <v>966</v>
      </c>
    </row>
    <row r="116" spans="1:16" x14ac:dyDescent="0.25">
      <c r="A116" s="33">
        <v>110</v>
      </c>
      <c r="B116" s="34" t="s">
        <v>51</v>
      </c>
      <c r="C116" s="33">
        <v>29</v>
      </c>
      <c r="D116" s="34" t="s">
        <v>43</v>
      </c>
      <c r="E116" s="34">
        <v>6</v>
      </c>
      <c r="F116" s="34">
        <v>2</v>
      </c>
      <c r="G116" s="34">
        <v>42</v>
      </c>
      <c r="H116" s="34">
        <f t="shared" si="11"/>
        <v>174</v>
      </c>
      <c r="I116" s="34">
        <f t="shared" si="8"/>
        <v>58</v>
      </c>
      <c r="J116" s="34">
        <f t="shared" si="9"/>
        <v>1218</v>
      </c>
    </row>
    <row r="117" spans="1:16" x14ac:dyDescent="0.25">
      <c r="A117" s="33">
        <v>111</v>
      </c>
      <c r="B117" s="34" t="s">
        <v>100</v>
      </c>
      <c r="C117" s="33">
        <v>10</v>
      </c>
      <c r="D117" s="34" t="s">
        <v>43</v>
      </c>
      <c r="E117" s="34">
        <v>6</v>
      </c>
      <c r="F117" s="34">
        <v>-2</v>
      </c>
      <c r="G117" s="34">
        <v>42</v>
      </c>
      <c r="H117" s="34">
        <f t="shared" si="11"/>
        <v>60</v>
      </c>
      <c r="I117" s="34">
        <f t="shared" si="8"/>
        <v>-20</v>
      </c>
      <c r="J117" s="34">
        <f t="shared" si="9"/>
        <v>420</v>
      </c>
    </row>
    <row r="118" spans="1:16" x14ac:dyDescent="0.25">
      <c r="A118" s="33">
        <v>112</v>
      </c>
      <c r="B118" s="34" t="s">
        <v>101</v>
      </c>
      <c r="C118" s="33">
        <v>15</v>
      </c>
      <c r="D118" s="34" t="s">
        <v>43</v>
      </c>
      <c r="E118" s="34">
        <v>6</v>
      </c>
      <c r="F118" s="34">
        <v>5</v>
      </c>
      <c r="G118" s="34">
        <v>21</v>
      </c>
      <c r="H118" s="34">
        <f t="shared" si="11"/>
        <v>90</v>
      </c>
      <c r="I118" s="34">
        <f t="shared" si="8"/>
        <v>75</v>
      </c>
      <c r="J118" s="34">
        <f t="shared" si="9"/>
        <v>315</v>
      </c>
    </row>
    <row r="119" spans="1:16" x14ac:dyDescent="0.25">
      <c r="A119" s="33">
        <v>113</v>
      </c>
      <c r="B119" s="34" t="s">
        <v>102</v>
      </c>
      <c r="C119" s="33">
        <v>24</v>
      </c>
      <c r="D119" s="34" t="s">
        <v>43</v>
      </c>
      <c r="E119" s="34">
        <v>6</v>
      </c>
      <c r="F119" s="34">
        <v>2</v>
      </c>
      <c r="G119" s="34">
        <v>49</v>
      </c>
      <c r="H119" s="34">
        <f t="shared" si="11"/>
        <v>144</v>
      </c>
      <c r="I119" s="34">
        <f t="shared" si="8"/>
        <v>48</v>
      </c>
      <c r="J119" s="34">
        <f t="shared" si="9"/>
        <v>1176</v>
      </c>
    </row>
    <row r="120" spans="1:16" x14ac:dyDescent="0.25">
      <c r="A120" s="33">
        <v>114</v>
      </c>
      <c r="B120" s="34" t="s">
        <v>103</v>
      </c>
      <c r="C120" s="33">
        <v>20</v>
      </c>
      <c r="D120" s="34" t="s">
        <v>43</v>
      </c>
      <c r="E120" s="34">
        <v>6</v>
      </c>
      <c r="F120" s="34">
        <v>-5</v>
      </c>
      <c r="G120" s="34">
        <v>49</v>
      </c>
      <c r="H120" s="34">
        <f t="shared" si="11"/>
        <v>120</v>
      </c>
      <c r="I120" s="34">
        <f t="shared" si="8"/>
        <v>-100</v>
      </c>
      <c r="J120" s="34">
        <f t="shared" si="9"/>
        <v>980</v>
      </c>
      <c r="M120" t="s">
        <v>353</v>
      </c>
      <c r="N120" t="s">
        <v>355</v>
      </c>
      <c r="O120" s="93" t="s">
        <v>354</v>
      </c>
      <c r="P120" s="93"/>
    </row>
    <row r="121" spans="1:16" x14ac:dyDescent="0.25">
      <c r="A121" s="33">
        <v>115</v>
      </c>
      <c r="B121" s="34" t="s">
        <v>104</v>
      </c>
      <c r="C121" s="33">
        <v>33</v>
      </c>
      <c r="D121" s="34" t="s">
        <v>43</v>
      </c>
      <c r="E121" s="34">
        <v>6</v>
      </c>
      <c r="F121" s="34">
        <v>-2</v>
      </c>
      <c r="G121" s="34">
        <v>49</v>
      </c>
      <c r="H121" s="34">
        <f t="shared" si="11"/>
        <v>198</v>
      </c>
      <c r="I121" s="34">
        <f t="shared" si="8"/>
        <v>-66</v>
      </c>
      <c r="J121" s="34">
        <f t="shared" si="9"/>
        <v>1617</v>
      </c>
      <c r="M121" s="1" t="s">
        <v>341</v>
      </c>
      <c r="N121" s="1" t="s">
        <v>342</v>
      </c>
      <c r="O121" s="91" t="s">
        <v>343</v>
      </c>
      <c r="P121" s="92"/>
    </row>
    <row r="122" spans="1:16" x14ac:dyDescent="0.25">
      <c r="A122" s="33">
        <v>116</v>
      </c>
      <c r="B122" s="34" t="s">
        <v>105</v>
      </c>
      <c r="C122" s="33">
        <v>15</v>
      </c>
      <c r="D122" s="34" t="s">
        <v>43</v>
      </c>
      <c r="E122" s="34">
        <v>6</v>
      </c>
      <c r="F122" s="34">
        <v>-5</v>
      </c>
      <c r="G122" s="34">
        <v>21</v>
      </c>
      <c r="H122" s="34">
        <f t="shared" si="11"/>
        <v>90</v>
      </c>
      <c r="I122" s="34">
        <f t="shared" si="8"/>
        <v>-75</v>
      </c>
      <c r="J122" s="34">
        <f t="shared" si="9"/>
        <v>315</v>
      </c>
      <c r="M122" s="1">
        <f>SUM(J11:J54,J69:J126)</f>
        <v>82341</v>
      </c>
      <c r="N122" s="1">
        <f>SUM(I11:I54,I69:I126)</f>
        <v>-114</v>
      </c>
      <c r="O122" s="91">
        <f>SUM(H11:H54,H69:H126)</f>
        <v>20185</v>
      </c>
      <c r="P122" s="92"/>
    </row>
    <row r="123" spans="1:16" x14ac:dyDescent="0.25">
      <c r="A123" s="33">
        <v>117</v>
      </c>
      <c r="B123" s="34" t="s">
        <v>106</v>
      </c>
      <c r="C123" s="33">
        <v>27</v>
      </c>
      <c r="D123" s="34" t="s">
        <v>43</v>
      </c>
      <c r="E123" s="34">
        <v>6</v>
      </c>
      <c r="F123" s="34">
        <v>-2</v>
      </c>
      <c r="G123" s="34">
        <v>14</v>
      </c>
      <c r="H123" s="34">
        <f>C123*E123</f>
        <v>162</v>
      </c>
      <c r="I123" s="34">
        <f t="shared" si="8"/>
        <v>-54</v>
      </c>
      <c r="J123" s="34">
        <f t="shared" si="9"/>
        <v>378</v>
      </c>
      <c r="M123" s="1" t="s">
        <v>344</v>
      </c>
      <c r="N123" s="1" t="s">
        <v>345</v>
      </c>
      <c r="O123" s="91" t="s">
        <v>346</v>
      </c>
      <c r="P123" s="92"/>
    </row>
    <row r="124" spans="1:16" x14ac:dyDescent="0.25">
      <c r="A124" s="33">
        <v>118</v>
      </c>
      <c r="B124" s="34" t="s">
        <v>107</v>
      </c>
      <c r="C124" s="33">
        <v>20</v>
      </c>
      <c r="D124" s="34" t="s">
        <v>43</v>
      </c>
      <c r="E124" s="34">
        <v>6</v>
      </c>
      <c r="F124" s="34">
        <v>2</v>
      </c>
      <c r="G124" s="34">
        <v>14</v>
      </c>
      <c r="H124" s="34">
        <f>C124*E124</f>
        <v>120</v>
      </c>
      <c r="I124" s="34">
        <f t="shared" si="8"/>
        <v>40</v>
      </c>
      <c r="J124" s="34">
        <f t="shared" si="9"/>
        <v>280</v>
      </c>
      <c r="M124" s="1">
        <f>SUM(J21:J54,J75:J126)</f>
        <v>76174</v>
      </c>
      <c r="N124" s="1">
        <f>SUM(I21:I54,I75:I126)</f>
        <v>-66</v>
      </c>
      <c r="O124" s="91">
        <f>SUM(H21:H54,H75:H126)</f>
        <v>15425</v>
      </c>
      <c r="P124" s="92"/>
    </row>
    <row r="125" spans="1:16" x14ac:dyDescent="0.25">
      <c r="A125" s="33">
        <v>119</v>
      </c>
      <c r="B125" s="34" t="s">
        <v>178</v>
      </c>
      <c r="C125" s="33">
        <v>22</v>
      </c>
      <c r="D125" s="34" t="s">
        <v>43</v>
      </c>
      <c r="E125" s="34">
        <v>6</v>
      </c>
      <c r="F125" s="34">
        <v>-5</v>
      </c>
      <c r="G125" s="34">
        <v>14</v>
      </c>
      <c r="H125" s="34">
        <f>C125*E125</f>
        <v>132</v>
      </c>
      <c r="I125" s="34">
        <f t="shared" si="8"/>
        <v>-110</v>
      </c>
      <c r="J125" s="34">
        <f t="shared" si="9"/>
        <v>308</v>
      </c>
      <c r="M125" s="1" t="s">
        <v>347</v>
      </c>
      <c r="N125" s="1" t="s">
        <v>348</v>
      </c>
      <c r="O125" s="1" t="s">
        <v>349</v>
      </c>
      <c r="P125" s="1"/>
    </row>
    <row r="126" spans="1:16" x14ac:dyDescent="0.25">
      <c r="A126" s="33">
        <v>120</v>
      </c>
      <c r="B126" s="34" t="s">
        <v>179</v>
      </c>
      <c r="C126" s="43">
        <v>20</v>
      </c>
      <c r="D126" s="34" t="s">
        <v>43</v>
      </c>
      <c r="E126" s="34">
        <v>6</v>
      </c>
      <c r="F126" s="34">
        <v>5</v>
      </c>
      <c r="G126" s="34">
        <v>14</v>
      </c>
      <c r="H126" s="34">
        <f t="shared" si="11"/>
        <v>120</v>
      </c>
      <c r="I126" s="34">
        <f t="shared" si="8"/>
        <v>100</v>
      </c>
      <c r="J126" s="34">
        <f t="shared" si="9"/>
        <v>280</v>
      </c>
      <c r="M126" s="1">
        <f>SUM(J27:J46,J79:J108)</f>
        <v>50316</v>
      </c>
      <c r="N126" s="1">
        <f>SUM(H27:H46,H79:H108)</f>
        <v>7603</v>
      </c>
      <c r="O126" s="91">
        <f>SUM(I27:I46,I79:I108)</f>
        <v>77</v>
      </c>
      <c r="P126" s="92"/>
    </row>
    <row r="127" spans="1:16" x14ac:dyDescent="0.25">
      <c r="B127" s="65" t="s">
        <v>340</v>
      </c>
      <c r="C127">
        <f>SUM(C7:C126)</f>
        <v>3185</v>
      </c>
      <c r="H127" s="65">
        <f>SUM(H7:H126)</f>
        <v>27451</v>
      </c>
      <c r="I127" s="65">
        <f>SUM(I6:I126)</f>
        <v>-134</v>
      </c>
      <c r="J127" s="65">
        <f>SUM(J6:J126)</f>
        <v>98222</v>
      </c>
      <c r="M127" s="1" t="s">
        <v>350</v>
      </c>
      <c r="N127" s="1" t="s">
        <v>351</v>
      </c>
      <c r="O127" s="1" t="s">
        <v>352</v>
      </c>
      <c r="P127" s="1"/>
    </row>
    <row r="128" spans="1:16" x14ac:dyDescent="0.25">
      <c r="M128" s="1">
        <f>SUM(J79:J108,J27:J38)</f>
        <v>43764</v>
      </c>
      <c r="N128" s="1">
        <f>SUM(I27:I38,I79:I108)</f>
        <v>77</v>
      </c>
      <c r="O128" s="91">
        <f>SUM(H27:H38,H79:H108)</f>
        <v>4899</v>
      </c>
      <c r="P128" s="92"/>
    </row>
    <row r="129" spans="3:19" ht="16.149999999999999" customHeight="1" x14ac:dyDescent="0.25"/>
    <row r="130" spans="3:19" ht="31.9" customHeight="1" x14ac:dyDescent="0.25">
      <c r="C130" s="75" t="s">
        <v>326</v>
      </c>
      <c r="D130" s="70">
        <f>C4</f>
        <v>7405</v>
      </c>
      <c r="E130" s="76" t="s">
        <v>323</v>
      </c>
      <c r="F130" s="71">
        <f>J127/D130</f>
        <v>13.264280891289669</v>
      </c>
      <c r="G130" s="77" t="s">
        <v>324</v>
      </c>
      <c r="H130" s="71">
        <f>I127/D130</f>
        <v>-1.8095881161377447E-2</v>
      </c>
      <c r="I130" s="77" t="s">
        <v>325</v>
      </c>
      <c r="J130" s="71">
        <f>H127/D130</f>
        <v>3.7070898041863605</v>
      </c>
      <c r="M130" s="1" t="s">
        <v>339</v>
      </c>
      <c r="N130" s="1"/>
      <c r="O130" s="1" t="s">
        <v>186</v>
      </c>
      <c r="P130" s="1" t="s">
        <v>324</v>
      </c>
      <c r="Q130" s="1" t="s">
        <v>337</v>
      </c>
      <c r="R130" s="1" t="s">
        <v>325</v>
      </c>
      <c r="S130" s="1" t="s">
        <v>338</v>
      </c>
    </row>
    <row r="131" spans="3:19" ht="30" x14ac:dyDescent="0.25">
      <c r="C131" s="75" t="s">
        <v>327</v>
      </c>
      <c r="D131" s="70">
        <f>SUM(C7:C10,C55:C68)</f>
        <v>429</v>
      </c>
      <c r="E131" s="70"/>
      <c r="F131" s="71"/>
      <c r="G131" s="71"/>
      <c r="H131" s="71"/>
      <c r="I131" s="71"/>
      <c r="J131" s="71"/>
      <c r="M131" s="95">
        <v>4220</v>
      </c>
      <c r="N131" s="95">
        <v>44</v>
      </c>
      <c r="O131" s="95">
        <f>M131*N131</f>
        <v>185680</v>
      </c>
      <c r="P131" s="95">
        <v>0</v>
      </c>
      <c r="Q131" s="95">
        <f>P131*M131</f>
        <v>0</v>
      </c>
      <c r="R131" s="94">
        <v>6</v>
      </c>
      <c r="S131" s="94">
        <f>R131*M131</f>
        <v>25320</v>
      </c>
    </row>
    <row r="132" spans="3:19" ht="30" x14ac:dyDescent="0.25">
      <c r="C132" s="78" t="s">
        <v>328</v>
      </c>
      <c r="D132" s="70">
        <f>D130-D131</f>
        <v>6976</v>
      </c>
      <c r="E132" s="79" t="s">
        <v>323</v>
      </c>
      <c r="F132" s="71">
        <f>SUM(M122,O131)/D132</f>
        <v>38.420441513761467</v>
      </c>
      <c r="G132" s="80" t="s">
        <v>324</v>
      </c>
      <c r="H132" s="71">
        <f>SUM(N122,Q131)/D132</f>
        <v>-1.6341743119266054E-2</v>
      </c>
      <c r="I132" s="80" t="s">
        <v>325</v>
      </c>
      <c r="J132" s="71">
        <f>SUM(O122,S131)/D132</f>
        <v>6.5230791284403669</v>
      </c>
      <c r="M132" s="96"/>
      <c r="N132" s="96"/>
      <c r="O132" s="96"/>
      <c r="P132" s="96"/>
      <c r="Q132" s="96"/>
      <c r="R132" s="94"/>
      <c r="S132" s="94"/>
    </row>
    <row r="133" spans="3:19" ht="30" x14ac:dyDescent="0.25">
      <c r="C133" s="78" t="s">
        <v>329</v>
      </c>
      <c r="D133" s="70">
        <f>SUM(C11:C20,C69:C74)</f>
        <v>317</v>
      </c>
      <c r="E133" s="70"/>
      <c r="F133" s="71"/>
      <c r="G133" s="71"/>
      <c r="H133" s="71"/>
      <c r="I133" s="71"/>
      <c r="J133" s="71"/>
    </row>
    <row r="134" spans="3:19" x14ac:dyDescent="0.25">
      <c r="C134" s="81" t="s">
        <v>330</v>
      </c>
      <c r="D134" s="70">
        <f>D132-D133</f>
        <v>6659</v>
      </c>
      <c r="E134" s="82" t="s">
        <v>323</v>
      </c>
      <c r="F134" s="71">
        <f>SUM(M124,O131)/D134</f>
        <v>39.323321820093106</v>
      </c>
      <c r="G134" s="83" t="s">
        <v>324</v>
      </c>
      <c r="H134" s="71">
        <f>SUM(N124,Q131)/D134</f>
        <v>-9.9113981078239981E-3</v>
      </c>
      <c r="I134" s="83" t="s">
        <v>325</v>
      </c>
      <c r="J134" s="71">
        <f>SUM(O124,S131)/D134</f>
        <v>6.118786604595285</v>
      </c>
    </row>
    <row r="135" spans="3:19" ht="37.15" customHeight="1" x14ac:dyDescent="0.25">
      <c r="C135" s="81" t="s">
        <v>331</v>
      </c>
      <c r="D135" s="70">
        <f>SUM(C21:C26,C47:C54,C75:C78,C109:C126)</f>
        <v>795</v>
      </c>
      <c r="E135" s="70"/>
      <c r="F135" s="71"/>
      <c r="G135" s="71"/>
      <c r="H135" s="71"/>
      <c r="I135" s="71"/>
      <c r="J135" s="71"/>
    </row>
    <row r="136" spans="3:19" x14ac:dyDescent="0.25">
      <c r="C136" s="74" t="s">
        <v>332</v>
      </c>
      <c r="D136" s="70">
        <f>D134-D135</f>
        <v>5864</v>
      </c>
      <c r="E136" s="72" t="s">
        <v>323</v>
      </c>
      <c r="F136" s="71">
        <f>SUM(M126,O131)/D136</f>
        <v>40.244884038199181</v>
      </c>
      <c r="G136" s="73" t="s">
        <v>324</v>
      </c>
      <c r="H136" s="71">
        <f>SUM(N126,Q131)/D136</f>
        <v>1.2965552523874488</v>
      </c>
      <c r="I136" s="73" t="s">
        <v>325</v>
      </c>
      <c r="J136" s="71">
        <f>SUM(O126,S131)/D136</f>
        <v>4.3310027285129609</v>
      </c>
    </row>
    <row r="137" spans="3:19" ht="33.6" customHeight="1" x14ac:dyDescent="0.25">
      <c r="C137" s="74" t="s">
        <v>333</v>
      </c>
      <c r="D137" s="70">
        <f>SUM(C39:C46)</f>
        <v>208</v>
      </c>
      <c r="E137" s="70"/>
      <c r="F137" s="71"/>
      <c r="G137" s="71"/>
      <c r="H137" s="71"/>
      <c r="I137" s="71"/>
      <c r="J137" s="71"/>
    </row>
    <row r="138" spans="3:19" x14ac:dyDescent="0.25">
      <c r="C138" s="84" t="s">
        <v>334</v>
      </c>
      <c r="D138" s="70">
        <f>D136-D137</f>
        <v>5656</v>
      </c>
      <c r="E138" s="85" t="s">
        <v>323</v>
      </c>
      <c r="F138" s="71">
        <f>SUM(M128,O131)/D138</f>
        <v>40.566478076379063</v>
      </c>
      <c r="G138" s="86" t="s">
        <v>324</v>
      </c>
      <c r="H138" s="71">
        <f>SUM(N128,Q131)/D138</f>
        <v>1.3613861386138614E-2</v>
      </c>
      <c r="I138" s="86" t="s">
        <v>325</v>
      </c>
      <c r="J138" s="71">
        <f>SUM(O128,S131)/D138</f>
        <v>5.342821782178218</v>
      </c>
    </row>
    <row r="139" spans="3:19" ht="27.6" customHeight="1" x14ac:dyDescent="0.25">
      <c r="C139" s="84" t="s">
        <v>335</v>
      </c>
      <c r="D139" s="70">
        <f>SUM(C27:C38,C79:C108)</f>
        <v>1436</v>
      </c>
      <c r="E139" s="70"/>
      <c r="F139" s="70"/>
      <c r="G139" s="70"/>
      <c r="H139" s="70"/>
      <c r="I139" s="70"/>
      <c r="J139" s="70"/>
    </row>
    <row r="140" spans="3:19" ht="27" customHeight="1" x14ac:dyDescent="0.25">
      <c r="C140" s="87" t="s">
        <v>336</v>
      </c>
      <c r="D140" s="70">
        <f>D138-D139</f>
        <v>4220</v>
      </c>
      <c r="E140" s="88" t="s">
        <v>323</v>
      </c>
      <c r="F140" s="70">
        <f>SUM(O131)/D140</f>
        <v>44</v>
      </c>
      <c r="G140" s="88" t="s">
        <v>324</v>
      </c>
      <c r="H140" s="70">
        <f>SUM(Q131)/D140</f>
        <v>0</v>
      </c>
      <c r="I140" s="88" t="s">
        <v>325</v>
      </c>
      <c r="J140" s="70">
        <f>SUM(S131)/D140</f>
        <v>6</v>
      </c>
    </row>
  </sheetData>
  <mergeCells count="14">
    <mergeCell ref="S131:S132"/>
    <mergeCell ref="M131:M132"/>
    <mergeCell ref="N131:N132"/>
    <mergeCell ref="O131:O132"/>
    <mergeCell ref="P131:P132"/>
    <mergeCell ref="Q131:Q132"/>
    <mergeCell ref="R131:R132"/>
    <mergeCell ref="O128:P128"/>
    <mergeCell ref="O120:P120"/>
    <mergeCell ref="O123:P123"/>
    <mergeCell ref="O121:P121"/>
    <mergeCell ref="O122:P122"/>
    <mergeCell ref="O124:P124"/>
    <mergeCell ref="O126:P126"/>
  </mergeCells>
  <conditionalFormatting sqref="M131:S132">
    <cfRule type="cellIs" dxfId="0" priority="2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24"/>
  <sheetViews>
    <sheetView topLeftCell="A4" zoomScale="110" zoomScaleNormal="110" workbookViewId="0">
      <selection activeCell="Q8" sqref="Q8"/>
    </sheetView>
  </sheetViews>
  <sheetFormatPr baseColWidth="10" defaultColWidth="11.42578125" defaultRowHeight="15" x14ac:dyDescent="0.25"/>
  <cols>
    <col min="1" max="1" width="5.42578125" customWidth="1"/>
    <col min="2" max="5" width="8.140625" customWidth="1"/>
    <col min="6" max="14" width="8.28515625" customWidth="1"/>
  </cols>
  <sheetData>
    <row r="2" spans="4:16" x14ac:dyDescent="0.25">
      <c r="F2" t="s">
        <v>59</v>
      </c>
    </row>
    <row r="3" spans="4:16" x14ac:dyDescent="0.25">
      <c r="D3" t="s">
        <v>52</v>
      </c>
      <c r="E3" s="2" t="s">
        <v>53</v>
      </c>
      <c r="F3" s="2" t="s">
        <v>54</v>
      </c>
      <c r="G3" s="2" t="s">
        <v>55</v>
      </c>
      <c r="H3" s="2" t="s">
        <v>56</v>
      </c>
      <c r="I3" s="2" t="s">
        <v>57</v>
      </c>
      <c r="J3" s="2" t="s">
        <v>65</v>
      </c>
      <c r="K3" s="2" t="s">
        <v>66</v>
      </c>
      <c r="L3" s="2" t="s">
        <v>67</v>
      </c>
      <c r="M3" t="s">
        <v>58</v>
      </c>
    </row>
    <row r="4" spans="4:16" x14ac:dyDescent="0.25">
      <c r="M4" t="s">
        <v>69</v>
      </c>
    </row>
    <row r="5" spans="4:16" ht="15.75" thickBot="1" x14ac:dyDescent="0.3">
      <c r="D5" s="2" t="s">
        <v>60</v>
      </c>
      <c r="E5" s="9"/>
      <c r="F5" s="10"/>
      <c r="G5" s="10"/>
      <c r="H5" s="10"/>
      <c r="I5" s="10"/>
      <c r="J5" s="10"/>
      <c r="K5" s="10"/>
      <c r="L5" s="11"/>
      <c r="M5" s="4">
        <v>-5</v>
      </c>
    </row>
    <row r="6" spans="4:16" ht="16.5" thickTop="1" thickBot="1" x14ac:dyDescent="0.3">
      <c r="D6" s="2" t="s">
        <v>61</v>
      </c>
      <c r="E6" s="16"/>
      <c r="F6" s="8"/>
      <c r="G6" s="8"/>
      <c r="H6" s="8"/>
      <c r="I6" s="8"/>
      <c r="J6" s="8"/>
      <c r="K6" s="8"/>
      <c r="L6" s="12"/>
      <c r="M6" s="4">
        <v>-2</v>
      </c>
    </row>
    <row r="7" spans="4:16" ht="16.5" thickTop="1" thickBot="1" x14ac:dyDescent="0.3">
      <c r="D7" s="2" t="s">
        <v>62</v>
      </c>
      <c r="E7" s="16"/>
      <c r="F7" s="8"/>
      <c r="G7" s="8"/>
      <c r="H7" s="8"/>
      <c r="I7" s="8"/>
      <c r="J7" s="8"/>
      <c r="K7" s="8"/>
      <c r="L7" s="12"/>
      <c r="M7" s="4">
        <v>2</v>
      </c>
    </row>
    <row r="8" spans="4:16" ht="15.75" thickTop="1" x14ac:dyDescent="0.25">
      <c r="D8" s="2" t="s">
        <v>63</v>
      </c>
      <c r="E8" s="17"/>
      <c r="F8" s="13"/>
      <c r="G8" s="13"/>
      <c r="H8" s="13"/>
      <c r="I8" s="13"/>
      <c r="J8" s="13"/>
      <c r="K8" s="13"/>
      <c r="L8" s="14"/>
      <c r="M8" s="4">
        <v>5</v>
      </c>
    </row>
    <row r="9" spans="4:16" x14ac:dyDescent="0.25">
      <c r="M9" t="s">
        <v>68</v>
      </c>
    </row>
    <row r="10" spans="4:16" x14ac:dyDescent="0.25">
      <c r="E10">
        <v>56</v>
      </c>
      <c r="F10">
        <v>49</v>
      </c>
      <c r="G10">
        <v>42</v>
      </c>
      <c r="H10">
        <v>35</v>
      </c>
      <c r="I10">
        <v>28</v>
      </c>
      <c r="J10">
        <v>21</v>
      </c>
      <c r="K10">
        <v>14</v>
      </c>
      <c r="L10">
        <v>7</v>
      </c>
    </row>
    <row r="12" spans="4:16" x14ac:dyDescent="0.25">
      <c r="P12" s="89" t="s">
        <v>356</v>
      </c>
    </row>
    <row r="13" spans="4:16" x14ac:dyDescent="0.25">
      <c r="E13" t="s">
        <v>64</v>
      </c>
      <c r="F13" t="s">
        <v>160</v>
      </c>
    </row>
    <row r="14" spans="4:16" x14ac:dyDescent="0.25">
      <c r="N14" t="s">
        <v>161</v>
      </c>
    </row>
    <row r="15" spans="4:16" ht="15.75" thickBot="1" x14ac:dyDescent="0.3">
      <c r="E15" s="9">
        <v>6</v>
      </c>
      <c r="F15" s="10"/>
      <c r="G15" s="10"/>
      <c r="H15" s="10"/>
      <c r="I15" s="10"/>
      <c r="J15" s="11"/>
      <c r="K15" s="5"/>
      <c r="L15" s="6"/>
      <c r="N15" s="3">
        <v>19</v>
      </c>
    </row>
    <row r="16" spans="4:16" ht="16.5" thickTop="1" thickBot="1" x14ac:dyDescent="0.3">
      <c r="E16" s="18">
        <v>5</v>
      </c>
      <c r="F16" s="8"/>
      <c r="G16" s="8"/>
      <c r="H16" s="8"/>
      <c r="I16" s="8"/>
      <c r="J16" s="8"/>
      <c r="K16" s="10"/>
      <c r="L16" s="11"/>
      <c r="N16" s="3">
        <v>16</v>
      </c>
    </row>
    <row r="17" spans="1:14" ht="16.5" thickTop="1" thickBot="1" x14ac:dyDescent="0.3">
      <c r="E17" s="18">
        <v>4</v>
      </c>
      <c r="F17" s="8"/>
      <c r="G17" s="8"/>
      <c r="H17" s="8"/>
      <c r="I17" s="8"/>
      <c r="J17" s="8"/>
      <c r="K17" s="8"/>
      <c r="L17" s="12"/>
      <c r="N17" s="3">
        <v>13</v>
      </c>
    </row>
    <row r="18" spans="1:14" ht="9.75" customHeight="1" thickTop="1" thickBot="1" x14ac:dyDescent="0.3">
      <c r="A18" s="29"/>
      <c r="B18" s="29"/>
      <c r="C18" s="29"/>
      <c r="D18" s="29"/>
      <c r="E18" s="28"/>
      <c r="F18" s="30"/>
      <c r="G18" s="30"/>
      <c r="H18" s="30"/>
      <c r="I18" s="30"/>
      <c r="J18" s="30"/>
      <c r="K18" s="30"/>
      <c r="L18" s="30"/>
      <c r="N18" s="3"/>
    </row>
    <row r="19" spans="1:14" ht="16.5" thickTop="1" thickBot="1" x14ac:dyDescent="0.3">
      <c r="E19" s="19">
        <v>3</v>
      </c>
      <c r="F19" s="15"/>
      <c r="G19" s="15"/>
      <c r="H19" s="15"/>
      <c r="I19" s="15"/>
      <c r="J19" s="15"/>
      <c r="K19" s="15"/>
      <c r="L19" s="20"/>
      <c r="N19" s="3">
        <v>9</v>
      </c>
    </row>
    <row r="20" spans="1:14" ht="16.5" thickTop="1" thickBot="1" x14ac:dyDescent="0.3">
      <c r="E20" s="21">
        <v>2</v>
      </c>
      <c r="F20" s="8"/>
      <c r="G20" s="8"/>
      <c r="H20" s="8"/>
      <c r="I20" s="8"/>
      <c r="J20" s="8"/>
      <c r="K20" s="8"/>
      <c r="L20" s="22"/>
      <c r="N20" s="3">
        <v>6</v>
      </c>
    </row>
    <row r="21" spans="1:14" ht="16.5" thickTop="1" thickBot="1" x14ac:dyDescent="0.3">
      <c r="E21" s="23">
        <v>1</v>
      </c>
      <c r="F21" s="24"/>
      <c r="G21" s="24"/>
      <c r="H21" s="24"/>
      <c r="I21" s="24"/>
      <c r="J21" s="24"/>
      <c r="K21" s="24"/>
      <c r="L21" s="25"/>
      <c r="M21" s="26" t="s">
        <v>162</v>
      </c>
      <c r="N21" s="3">
        <v>3</v>
      </c>
    </row>
    <row r="22" spans="1:14" ht="15.75" thickTop="1" x14ac:dyDescent="0.25">
      <c r="M22" s="27" t="s">
        <v>163</v>
      </c>
    </row>
    <row r="23" spans="1:14" x14ac:dyDescent="0.25">
      <c r="A23" s="2"/>
      <c r="B23" s="2" t="s">
        <v>52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 x14ac:dyDescent="0.25">
      <c r="H24" s="3"/>
      <c r="M24" t="s">
        <v>164</v>
      </c>
    </row>
  </sheetData>
  <pageMargins left="0.7" right="0.7" top="0.75" bottom="0.75" header="0.3" footer="0.3"/>
  <pageSetup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52"/>
  <sheetViews>
    <sheetView topLeftCell="C1" zoomScale="61" zoomScaleNormal="55" workbookViewId="0">
      <selection activeCell="Z37" sqref="Z37"/>
    </sheetView>
  </sheetViews>
  <sheetFormatPr baseColWidth="10" defaultColWidth="11.42578125" defaultRowHeight="15" x14ac:dyDescent="0.25"/>
  <cols>
    <col min="1" max="2" width="8.140625" customWidth="1"/>
    <col min="3" max="3" width="18.140625" customWidth="1"/>
    <col min="4" max="4" width="5.42578125" customWidth="1"/>
    <col min="5" max="5" width="18.28515625" customWidth="1"/>
    <col min="6" max="6" width="5.5703125" customWidth="1"/>
    <col min="7" max="7" width="20.42578125" customWidth="1"/>
    <col min="8" max="8" width="5.28515625" style="2" customWidth="1"/>
    <col min="9" max="9" width="17.85546875" customWidth="1"/>
    <col min="10" max="10" width="4.140625" style="2" customWidth="1"/>
    <col min="11" max="11" width="18.28515625" customWidth="1"/>
    <col min="12" max="12" width="4.28515625" style="2" customWidth="1"/>
    <col min="13" max="13" width="18" customWidth="1"/>
    <col min="14" max="14" width="4.85546875" style="2" customWidth="1"/>
    <col min="15" max="15" width="18.42578125" customWidth="1"/>
    <col min="16" max="16" width="4.140625" style="2" customWidth="1"/>
    <col min="17" max="17" width="18.42578125" customWidth="1"/>
    <col min="18" max="18" width="4.5703125" style="2" customWidth="1"/>
    <col min="19" max="19" width="24.28515625" customWidth="1"/>
    <col min="20" max="20" width="8.28515625" customWidth="1"/>
    <col min="26" max="28" width="14" bestFit="1" customWidth="1"/>
  </cols>
  <sheetData>
    <row r="1" spans="2:28" x14ac:dyDescent="0.25">
      <c r="F1" s="2"/>
    </row>
    <row r="2" spans="2:28" x14ac:dyDescent="0.25">
      <c r="D2" s="2" t="s">
        <v>202</v>
      </c>
      <c r="E2" t="s">
        <v>176</v>
      </c>
      <c r="F2" s="2" t="s">
        <v>202</v>
      </c>
      <c r="G2" t="s">
        <v>180</v>
      </c>
      <c r="H2" s="2" t="s">
        <v>202</v>
      </c>
      <c r="J2" s="2" t="s">
        <v>321</v>
      </c>
      <c r="L2" s="2" t="s">
        <v>321</v>
      </c>
      <c r="N2" s="2" t="s">
        <v>321</v>
      </c>
      <c r="P2" s="2" t="s">
        <v>321</v>
      </c>
      <c r="R2" s="2" t="s">
        <v>321</v>
      </c>
    </row>
    <row r="3" spans="2:28" x14ac:dyDescent="0.25">
      <c r="B3" s="1" t="s">
        <v>52</v>
      </c>
      <c r="C3" s="7" t="s">
        <v>53</v>
      </c>
      <c r="D3" s="7"/>
      <c r="E3" s="7" t="s">
        <v>54</v>
      </c>
      <c r="F3" s="7"/>
      <c r="G3" s="7" t="s">
        <v>55</v>
      </c>
      <c r="H3" s="7"/>
      <c r="I3" s="7" t="s">
        <v>56</v>
      </c>
      <c r="J3" s="7"/>
      <c r="K3" s="7" t="s">
        <v>57</v>
      </c>
      <c r="L3" s="7"/>
      <c r="M3" s="7" t="s">
        <v>65</v>
      </c>
      <c r="N3" s="7"/>
      <c r="O3" s="7" t="s">
        <v>66</v>
      </c>
      <c r="P3" s="7"/>
      <c r="Q3" s="7" t="s">
        <v>67</v>
      </c>
      <c r="R3" s="7"/>
      <c r="S3" t="s">
        <v>69</v>
      </c>
      <c r="V3" s="101" t="s">
        <v>197</v>
      </c>
      <c r="W3" s="102"/>
      <c r="X3" s="102"/>
      <c r="Y3" s="102"/>
      <c r="Z3" s="102"/>
      <c r="AA3" s="102"/>
      <c r="AB3" s="103"/>
    </row>
    <row r="4" spans="2:28" x14ac:dyDescent="0.25">
      <c r="B4" s="7" t="s">
        <v>60</v>
      </c>
      <c r="C4" s="1"/>
      <c r="D4" s="1"/>
      <c r="E4" s="1"/>
      <c r="F4" s="1"/>
      <c r="G4" s="1"/>
      <c r="H4" s="7"/>
      <c r="I4" s="1"/>
      <c r="J4" s="7"/>
      <c r="K4" s="1"/>
      <c r="L4" s="7"/>
      <c r="M4" s="1"/>
      <c r="N4" s="7"/>
      <c r="O4" s="1"/>
      <c r="P4" s="7"/>
      <c r="Q4" s="1"/>
      <c r="R4" s="7"/>
      <c r="S4" s="4">
        <v>-5</v>
      </c>
      <c r="T4" t="s">
        <v>58</v>
      </c>
      <c r="V4" s="44" t="s">
        <v>203</v>
      </c>
      <c r="W4" s="44"/>
      <c r="X4" s="44"/>
      <c r="Y4" s="44"/>
      <c r="Z4" s="49"/>
      <c r="AA4" s="50"/>
      <c r="AB4" s="51"/>
    </row>
    <row r="5" spans="2:28" x14ac:dyDescent="0.25">
      <c r="B5" s="7" t="s">
        <v>61</v>
      </c>
      <c r="C5" s="1"/>
      <c r="D5" s="1"/>
      <c r="E5" s="1"/>
      <c r="F5" s="1"/>
      <c r="G5" s="1"/>
      <c r="H5" s="7"/>
      <c r="I5" s="1"/>
      <c r="J5" s="64"/>
      <c r="K5" s="40" t="s">
        <v>224</v>
      </c>
      <c r="L5" s="39">
        <v>30</v>
      </c>
      <c r="M5" s="40" t="s">
        <v>244</v>
      </c>
      <c r="N5" s="39">
        <v>27</v>
      </c>
      <c r="O5" s="40" t="s">
        <v>227</v>
      </c>
      <c r="P5" s="39">
        <v>15</v>
      </c>
      <c r="Q5" s="1"/>
      <c r="R5" s="7"/>
      <c r="S5" s="4">
        <v>-2</v>
      </c>
      <c r="V5" s="44" t="s">
        <v>198</v>
      </c>
      <c r="W5" s="44"/>
      <c r="X5" s="44"/>
      <c r="Y5" s="44"/>
      <c r="Z5" s="44"/>
      <c r="AA5" s="1"/>
      <c r="AB5" s="1"/>
    </row>
    <row r="6" spans="2:28" x14ac:dyDescent="0.25">
      <c r="B6" s="7" t="s">
        <v>62</v>
      </c>
      <c r="C6" s="1"/>
      <c r="D6" s="1"/>
      <c r="E6" s="1"/>
      <c r="F6" s="1"/>
      <c r="G6" s="1"/>
      <c r="H6" s="7"/>
      <c r="I6" s="1"/>
      <c r="J6" s="64"/>
      <c r="K6" s="40" t="s">
        <v>225</v>
      </c>
      <c r="L6" s="39">
        <v>12</v>
      </c>
      <c r="M6" s="40" t="s">
        <v>204</v>
      </c>
      <c r="N6" s="39">
        <v>30</v>
      </c>
      <c r="O6" s="40" t="s">
        <v>230</v>
      </c>
      <c r="P6" s="39">
        <v>20</v>
      </c>
      <c r="Q6" s="1"/>
      <c r="R6" s="7"/>
      <c r="S6" s="4">
        <v>2</v>
      </c>
      <c r="V6" s="97"/>
      <c r="W6" s="97"/>
      <c r="X6" s="97"/>
      <c r="Y6" s="97"/>
      <c r="Z6" s="97"/>
      <c r="AA6" s="97"/>
      <c r="AB6" s="97"/>
    </row>
    <row r="7" spans="2:28" x14ac:dyDescent="0.25">
      <c r="B7" s="7" t="s">
        <v>63</v>
      </c>
      <c r="C7" s="1"/>
      <c r="D7" s="1"/>
      <c r="E7" s="1"/>
      <c r="F7" s="1"/>
      <c r="G7" s="1"/>
      <c r="H7" s="7"/>
      <c r="I7" s="1"/>
      <c r="J7" s="7"/>
      <c r="K7" s="1"/>
      <c r="L7" s="7"/>
      <c r="M7" s="1"/>
      <c r="N7" s="7"/>
      <c r="O7" s="1" t="s">
        <v>201</v>
      </c>
      <c r="P7" s="7"/>
      <c r="Q7" s="1"/>
      <c r="R7" s="7"/>
      <c r="S7" s="4">
        <v>5</v>
      </c>
    </row>
    <row r="8" spans="2:28" x14ac:dyDescent="0.25">
      <c r="B8" s="29"/>
      <c r="C8" s="29"/>
      <c r="D8" s="61"/>
      <c r="E8" s="29"/>
      <c r="F8" s="29"/>
      <c r="G8" s="29"/>
      <c r="H8" s="61"/>
      <c r="I8" s="29"/>
      <c r="J8" s="61"/>
      <c r="K8" s="29"/>
      <c r="L8" s="61"/>
      <c r="M8" s="29"/>
      <c r="N8" s="61"/>
      <c r="O8" s="29"/>
      <c r="P8" s="61"/>
      <c r="Q8" s="29"/>
      <c r="R8" s="61"/>
      <c r="S8" t="s">
        <v>68</v>
      </c>
    </row>
    <row r="9" spans="2:28" x14ac:dyDescent="0.25">
      <c r="F9" s="2"/>
    </row>
    <row r="10" spans="2:28" x14ac:dyDescent="0.25">
      <c r="E10" t="s">
        <v>175</v>
      </c>
      <c r="F10" s="2"/>
      <c r="G10" t="s">
        <v>177</v>
      </c>
    </row>
    <row r="11" spans="2:28" x14ac:dyDescent="0.25">
      <c r="B11" s="1" t="s">
        <v>52</v>
      </c>
      <c r="C11" s="7" t="s">
        <v>53</v>
      </c>
      <c r="D11" s="7"/>
      <c r="E11" s="7" t="s">
        <v>54</v>
      </c>
      <c r="F11" s="7"/>
      <c r="G11" s="7" t="s">
        <v>55</v>
      </c>
      <c r="H11" s="7"/>
      <c r="I11" s="7" t="s">
        <v>56</v>
      </c>
      <c r="J11" s="7"/>
      <c r="K11" s="7" t="s">
        <v>57</v>
      </c>
      <c r="L11" s="7"/>
      <c r="M11" s="7" t="s">
        <v>65</v>
      </c>
      <c r="N11" s="7"/>
      <c r="O11" s="7" t="s">
        <v>66</v>
      </c>
      <c r="P11" s="7"/>
      <c r="Q11" s="7" t="s">
        <v>67</v>
      </c>
      <c r="R11" s="7"/>
      <c r="S11" t="s">
        <v>69</v>
      </c>
    </row>
    <row r="12" spans="2:28" x14ac:dyDescent="0.25">
      <c r="B12" s="7" t="s">
        <v>60</v>
      </c>
      <c r="C12" s="40" t="s">
        <v>250</v>
      </c>
      <c r="D12" s="39">
        <v>26</v>
      </c>
      <c r="E12" s="40" t="s">
        <v>286</v>
      </c>
      <c r="F12" s="39">
        <v>26</v>
      </c>
      <c r="G12" s="1"/>
      <c r="H12" s="7"/>
      <c r="I12" s="1"/>
      <c r="J12" s="7"/>
      <c r="O12" s="40" t="s">
        <v>243</v>
      </c>
      <c r="P12" s="39">
        <v>24</v>
      </c>
      <c r="Q12" s="32" t="s">
        <v>209</v>
      </c>
      <c r="R12" s="31">
        <v>22</v>
      </c>
      <c r="S12" s="4">
        <v>-5</v>
      </c>
      <c r="T12" t="s">
        <v>58</v>
      </c>
    </row>
    <row r="13" spans="2:28" x14ac:dyDescent="0.25">
      <c r="B13" s="7" t="s">
        <v>61</v>
      </c>
      <c r="C13" s="40" t="s">
        <v>272</v>
      </c>
      <c r="D13" s="39">
        <v>26</v>
      </c>
      <c r="E13" s="40" t="s">
        <v>313</v>
      </c>
      <c r="F13" s="39">
        <v>26</v>
      </c>
      <c r="G13" s="1"/>
      <c r="H13" s="7"/>
      <c r="I13" s="32" t="s">
        <v>205</v>
      </c>
      <c r="J13" s="31">
        <v>29</v>
      </c>
      <c r="K13" s="32" t="s">
        <v>206</v>
      </c>
      <c r="L13" s="31">
        <v>17</v>
      </c>
      <c r="M13" s="32" t="s">
        <v>228</v>
      </c>
      <c r="N13" s="31">
        <v>13</v>
      </c>
      <c r="O13" s="40" t="s">
        <v>316</v>
      </c>
      <c r="P13" s="39">
        <v>18</v>
      </c>
      <c r="Q13" s="32" t="s">
        <v>210</v>
      </c>
      <c r="R13" s="31">
        <v>18</v>
      </c>
      <c r="S13" s="4">
        <v>-2</v>
      </c>
    </row>
    <row r="14" spans="2:28" x14ac:dyDescent="0.25">
      <c r="B14" s="7" t="s">
        <v>62</v>
      </c>
      <c r="C14" s="40" t="s">
        <v>273</v>
      </c>
      <c r="D14" s="39">
        <v>26</v>
      </c>
      <c r="E14" s="40" t="s">
        <v>314</v>
      </c>
      <c r="F14" s="39">
        <v>26</v>
      </c>
      <c r="G14" s="1"/>
      <c r="H14" s="7"/>
      <c r="I14" s="32" t="s">
        <v>208</v>
      </c>
      <c r="J14" s="31">
        <v>20</v>
      </c>
      <c r="K14" s="32" t="s">
        <v>207</v>
      </c>
      <c r="L14" s="31">
        <v>25</v>
      </c>
      <c r="M14" s="32" t="s">
        <v>229</v>
      </c>
      <c r="N14" s="31">
        <v>27</v>
      </c>
      <c r="O14" s="40" t="s">
        <v>315</v>
      </c>
      <c r="P14" s="39">
        <v>23</v>
      </c>
      <c r="Q14" s="32" t="s">
        <v>211</v>
      </c>
      <c r="R14" s="31">
        <v>16</v>
      </c>
      <c r="S14" s="4">
        <v>2</v>
      </c>
    </row>
    <row r="15" spans="2:28" x14ac:dyDescent="0.25">
      <c r="B15" s="7" t="s">
        <v>63</v>
      </c>
      <c r="C15" s="40" t="s">
        <v>251</v>
      </c>
      <c r="D15" s="39">
        <v>26</v>
      </c>
      <c r="E15" s="40" t="s">
        <v>287</v>
      </c>
      <c r="F15" s="39">
        <v>26</v>
      </c>
      <c r="G15" s="1"/>
      <c r="H15" s="7"/>
      <c r="I15" s="1"/>
      <c r="J15" s="7"/>
      <c r="K15" s="1"/>
      <c r="L15" s="7"/>
      <c r="M15" s="1"/>
      <c r="N15" s="7"/>
      <c r="O15" s="40" t="s">
        <v>226</v>
      </c>
      <c r="P15" s="39">
        <v>22</v>
      </c>
      <c r="Q15" s="32" t="s">
        <v>212</v>
      </c>
      <c r="R15" s="31">
        <v>26</v>
      </c>
      <c r="S15" s="4">
        <v>5</v>
      </c>
    </row>
    <row r="16" spans="2:28" x14ac:dyDescent="0.25">
      <c r="D16" s="2"/>
      <c r="S16" t="s">
        <v>68</v>
      </c>
    </row>
    <row r="17" spans="1:31" x14ac:dyDescent="0.25">
      <c r="D17" s="2"/>
      <c r="F17" s="2"/>
    </row>
    <row r="18" spans="1:31" x14ac:dyDescent="0.25">
      <c r="D18" s="2"/>
      <c r="E18" t="s">
        <v>173</v>
      </c>
      <c r="F18" s="2"/>
      <c r="G18" t="s">
        <v>174</v>
      </c>
    </row>
    <row r="19" spans="1:31" x14ac:dyDescent="0.25">
      <c r="B19" t="s">
        <v>52</v>
      </c>
      <c r="C19" s="2" t="s">
        <v>53</v>
      </c>
      <c r="D19" s="2"/>
      <c r="E19" s="2" t="s">
        <v>54</v>
      </c>
      <c r="F19" s="2"/>
      <c r="G19" s="2" t="s">
        <v>55</v>
      </c>
      <c r="I19" s="2" t="s">
        <v>56</v>
      </c>
      <c r="K19" s="2" t="s">
        <v>57</v>
      </c>
      <c r="M19" s="2" t="s">
        <v>65</v>
      </c>
      <c r="O19" s="2" t="s">
        <v>66</v>
      </c>
      <c r="Q19" s="2" t="s">
        <v>67</v>
      </c>
      <c r="S19" t="s">
        <v>69</v>
      </c>
      <c r="V19" t="s">
        <v>144</v>
      </c>
      <c r="X19" t="s">
        <v>194</v>
      </c>
    </row>
    <row r="20" spans="1:31" x14ac:dyDescent="0.25">
      <c r="B20" s="2" t="s">
        <v>60</v>
      </c>
      <c r="C20" s="42" t="s">
        <v>254</v>
      </c>
      <c r="D20" s="41">
        <v>26</v>
      </c>
      <c r="E20" s="34" t="s">
        <v>252</v>
      </c>
      <c r="F20" s="33">
        <v>26</v>
      </c>
      <c r="G20" s="34" t="s">
        <v>278</v>
      </c>
      <c r="H20" s="33">
        <v>18</v>
      </c>
      <c r="I20" s="32" t="s">
        <v>256</v>
      </c>
      <c r="J20" s="31">
        <v>17</v>
      </c>
      <c r="K20" s="32" t="s">
        <v>236</v>
      </c>
      <c r="L20" s="31">
        <v>22</v>
      </c>
      <c r="M20" s="32" t="s">
        <v>235</v>
      </c>
      <c r="N20" s="31">
        <v>22</v>
      </c>
      <c r="O20" s="34" t="s">
        <v>288</v>
      </c>
      <c r="P20" s="33">
        <v>26</v>
      </c>
      <c r="Q20" s="42" t="s">
        <v>290</v>
      </c>
      <c r="R20" s="41">
        <v>26</v>
      </c>
      <c r="S20" s="4">
        <v>-5</v>
      </c>
      <c r="T20" t="s">
        <v>58</v>
      </c>
      <c r="V20" t="s">
        <v>166</v>
      </c>
    </row>
    <row r="21" spans="1:31" x14ac:dyDescent="0.25">
      <c r="B21" s="2" t="s">
        <v>61</v>
      </c>
      <c r="C21" s="42" t="s">
        <v>276</v>
      </c>
      <c r="D21" s="41">
        <v>26</v>
      </c>
      <c r="E21" s="34" t="s">
        <v>274</v>
      </c>
      <c r="F21" s="33">
        <v>26</v>
      </c>
      <c r="G21" s="34" t="s">
        <v>292</v>
      </c>
      <c r="H21" s="33">
        <v>26</v>
      </c>
      <c r="I21" s="34" t="s">
        <v>304</v>
      </c>
      <c r="J21" s="33">
        <v>24</v>
      </c>
      <c r="K21" s="34" t="s">
        <v>231</v>
      </c>
      <c r="L21" s="33">
        <v>30</v>
      </c>
      <c r="M21" s="34" t="s">
        <v>232</v>
      </c>
      <c r="N21" s="33">
        <v>29</v>
      </c>
      <c r="O21" s="34" t="s">
        <v>300</v>
      </c>
      <c r="P21" s="33">
        <v>26</v>
      </c>
      <c r="Q21" s="42" t="s">
        <v>302</v>
      </c>
      <c r="R21" s="41">
        <v>26</v>
      </c>
      <c r="S21" s="4">
        <v>-2</v>
      </c>
      <c r="V21" t="s">
        <v>152</v>
      </c>
    </row>
    <row r="22" spans="1:31" x14ac:dyDescent="0.25">
      <c r="B22" s="2" t="s">
        <v>62</v>
      </c>
      <c r="C22" s="42" t="s">
        <v>277</v>
      </c>
      <c r="D22" s="41">
        <v>26</v>
      </c>
      <c r="E22" s="34" t="s">
        <v>275</v>
      </c>
      <c r="F22" s="33">
        <v>26</v>
      </c>
      <c r="G22" s="34" t="s">
        <v>279</v>
      </c>
      <c r="H22" s="33">
        <v>19</v>
      </c>
      <c r="I22" s="34" t="s">
        <v>305</v>
      </c>
      <c r="J22" s="33">
        <v>25</v>
      </c>
      <c r="K22" s="34" t="s">
        <v>234</v>
      </c>
      <c r="L22" s="33">
        <v>22</v>
      </c>
      <c r="M22" s="34" t="s">
        <v>233</v>
      </c>
      <c r="N22" s="33">
        <v>20</v>
      </c>
      <c r="O22" s="34" t="s">
        <v>301</v>
      </c>
      <c r="P22" s="33">
        <v>26</v>
      </c>
      <c r="Q22" s="42" t="s">
        <v>303</v>
      </c>
      <c r="R22" s="41">
        <v>26</v>
      </c>
      <c r="S22" s="4">
        <v>2</v>
      </c>
      <c r="V22" t="s">
        <v>151</v>
      </c>
    </row>
    <row r="23" spans="1:31" x14ac:dyDescent="0.25">
      <c r="B23" s="2" t="s">
        <v>63</v>
      </c>
      <c r="C23" s="42" t="s">
        <v>255</v>
      </c>
      <c r="D23" s="41">
        <v>26</v>
      </c>
      <c r="E23" s="34" t="s">
        <v>253</v>
      </c>
      <c r="F23" s="33">
        <v>26</v>
      </c>
      <c r="G23" s="34" t="s">
        <v>293</v>
      </c>
      <c r="H23" s="33">
        <v>15</v>
      </c>
      <c r="I23" s="32" t="s">
        <v>257</v>
      </c>
      <c r="J23" s="31">
        <v>14</v>
      </c>
      <c r="K23" s="32" t="s">
        <v>237</v>
      </c>
      <c r="L23" s="31">
        <v>17</v>
      </c>
      <c r="M23" s="32" t="s">
        <v>238</v>
      </c>
      <c r="N23" s="31">
        <v>12</v>
      </c>
      <c r="O23" s="34" t="s">
        <v>289</v>
      </c>
      <c r="P23" s="33">
        <v>26</v>
      </c>
      <c r="Q23" s="42" t="s">
        <v>291</v>
      </c>
      <c r="R23" s="41">
        <v>26</v>
      </c>
      <c r="S23" s="4">
        <v>5</v>
      </c>
    </row>
    <row r="24" spans="1:31" x14ac:dyDescent="0.25">
      <c r="D24" s="2"/>
      <c r="F24" s="2"/>
      <c r="S24" t="s">
        <v>68</v>
      </c>
    </row>
    <row r="25" spans="1:31" x14ac:dyDescent="0.25">
      <c r="A25" s="99" t="s">
        <v>322</v>
      </c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spans="1:31" x14ac:dyDescent="0.25">
      <c r="D26" s="2"/>
      <c r="E26" t="s">
        <v>171</v>
      </c>
      <c r="F26" s="2"/>
      <c r="G26" t="s">
        <v>172</v>
      </c>
      <c r="V26" s="53"/>
      <c r="W26" s="54" t="s">
        <v>53</v>
      </c>
      <c r="X26" s="55" t="s">
        <v>54</v>
      </c>
      <c r="Y26" s="55" t="s">
        <v>55</v>
      </c>
      <c r="Z26" s="55" t="s">
        <v>56</v>
      </c>
      <c r="AA26" s="55" t="s">
        <v>57</v>
      </c>
      <c r="AB26" s="55" t="s">
        <v>65</v>
      </c>
      <c r="AC26" s="55" t="s">
        <v>66</v>
      </c>
      <c r="AD26" s="55" t="s">
        <v>67</v>
      </c>
    </row>
    <row r="27" spans="1:31" x14ac:dyDescent="0.25">
      <c r="B27" t="s">
        <v>52</v>
      </c>
      <c r="C27" s="2" t="s">
        <v>53</v>
      </c>
      <c r="D27" s="2"/>
      <c r="E27" s="2" t="s">
        <v>54</v>
      </c>
      <c r="F27" s="2"/>
      <c r="G27" s="2" t="s">
        <v>55</v>
      </c>
      <c r="I27" s="2" t="s">
        <v>56</v>
      </c>
      <c r="K27" s="2" t="s">
        <v>57</v>
      </c>
      <c r="M27" s="2" t="s">
        <v>65</v>
      </c>
      <c r="O27" s="2" t="s">
        <v>66</v>
      </c>
      <c r="Q27" s="2" t="s">
        <v>67</v>
      </c>
      <c r="S27" t="s">
        <v>69</v>
      </c>
      <c r="V27" s="55" t="s">
        <v>60</v>
      </c>
      <c r="W27" s="55">
        <f>SUM($D28,D20,D12,D36,D44)</f>
        <v>90</v>
      </c>
      <c r="X27" s="55">
        <f>SUM(F12,F3,F20,F28,F36,F44)</f>
        <v>112</v>
      </c>
      <c r="Y27" s="55">
        <f>SUM(H12,H28,H20,H36,H44,H4)</f>
        <v>81</v>
      </c>
      <c r="Z27" s="55">
        <f>SUM(J4,J11,J20,J28,J36,J44)</f>
        <v>73</v>
      </c>
      <c r="AA27" s="55">
        <f>SUM(L4,L12,L20,L28,L36,L44)</f>
        <v>84</v>
      </c>
      <c r="AB27" s="55">
        <f>SUM(N3,N12,N20,N28,N36,N44)</f>
        <v>77</v>
      </c>
      <c r="AC27" s="55">
        <f>SUM($D28,P12,P4,P20,P28,P36,P44)</f>
        <v>112</v>
      </c>
      <c r="AD27" s="55">
        <f>SUM(R12,R4,R20,R28,R36,R44)</f>
        <v>113</v>
      </c>
      <c r="AE27" s="67">
        <f>SUM(W27:AD27)</f>
        <v>742</v>
      </c>
    </row>
    <row r="28" spans="1:31" x14ac:dyDescent="0.25">
      <c r="B28" s="2" t="s">
        <v>60</v>
      </c>
      <c r="C28" s="1"/>
      <c r="D28" s="1"/>
      <c r="E28" s="1"/>
      <c r="F28" s="1"/>
      <c r="G28" s="1"/>
      <c r="H28" s="7"/>
      <c r="I28" s="1"/>
      <c r="J28" s="7"/>
      <c r="K28" s="1"/>
      <c r="L28" s="7"/>
      <c r="M28" s="1"/>
      <c r="N28" s="7"/>
      <c r="O28" s="1"/>
      <c r="P28" s="7"/>
      <c r="Q28" s="1"/>
      <c r="R28" s="7"/>
      <c r="S28" s="4">
        <v>-5</v>
      </c>
      <c r="T28" t="s">
        <v>58</v>
      </c>
      <c r="V28" s="55" t="s">
        <v>61</v>
      </c>
      <c r="W28" s="55">
        <f>SUM(D4,D13,D21,D29,D37,D45)</f>
        <v>92</v>
      </c>
      <c r="X28" s="55">
        <f t="shared" ref="X28:X29" si="0">SUM(F13,F4,F21,F29,F37,F45)</f>
        <v>125</v>
      </c>
      <c r="Y28" s="55">
        <f>SUM(H4,H12,H21,H29,H37,H45)</f>
        <v>76</v>
      </c>
      <c r="Z28" s="55">
        <f>SUM(J5,J13,J21,J29,J37,J45)</f>
        <v>116</v>
      </c>
      <c r="AA28" s="55">
        <f t="shared" ref="AA28:AA30" si="1">SUM(L5,L13,L21,L29,L37,L45)</f>
        <v>132</v>
      </c>
      <c r="AB28" s="55">
        <f>SUM(N5,N13,N21,N29,N37,N45)</f>
        <v>124</v>
      </c>
      <c r="AC28" s="55">
        <f>SUM($D29,P13,P5,P21,P29,P37,P45)</f>
        <v>126</v>
      </c>
      <c r="AD28" s="55">
        <f>SUM(R13,R5,R21,R29,R37,R45)</f>
        <v>84</v>
      </c>
      <c r="AE28" s="67">
        <f>SUM(W28:AD28)</f>
        <v>875</v>
      </c>
    </row>
    <row r="29" spans="1:31" x14ac:dyDescent="0.25">
      <c r="B29" s="2" t="s">
        <v>61</v>
      </c>
      <c r="C29" s="1"/>
      <c r="D29" s="1"/>
      <c r="E29" s="1"/>
      <c r="F29" s="1"/>
      <c r="G29" s="1"/>
      <c r="H29" s="7"/>
      <c r="I29" s="1"/>
      <c r="J29" s="7"/>
      <c r="K29" s="1"/>
      <c r="L29" s="7"/>
      <c r="M29" s="1"/>
      <c r="N29" s="7"/>
      <c r="O29" s="1"/>
      <c r="P29" s="7"/>
      <c r="Q29" s="1"/>
      <c r="R29" s="7"/>
      <c r="S29" s="4">
        <v>-2</v>
      </c>
      <c r="V29" s="55" t="s">
        <v>62</v>
      </c>
      <c r="W29" s="55">
        <f>SUM(D5,D14,D22,D30,D38,D46)</f>
        <v>70</v>
      </c>
      <c r="X29" s="55">
        <f t="shared" si="0"/>
        <v>116</v>
      </c>
      <c r="Y29" s="55">
        <f>SUM(H6,H14,H22,H30,H38,H46)</f>
        <v>88</v>
      </c>
      <c r="Z29" s="55">
        <f>SUM(J6,J14,J22,J30,J38,J46)</f>
        <v>104</v>
      </c>
      <c r="AA29" s="55">
        <f t="shared" si="1"/>
        <v>118</v>
      </c>
      <c r="AB29" s="55">
        <f>SUM(N6,N14,N22,N30,N38,N46)</f>
        <v>135</v>
      </c>
      <c r="AC29" s="55">
        <f>SUM($D30,P14,P6,P22,P30,P38,P46)</f>
        <v>129</v>
      </c>
      <c r="AD29" s="55">
        <f>SUM(R14,R6,R22,R30,R38,R46)</f>
        <v>82</v>
      </c>
      <c r="AE29" s="67">
        <f>SUM(W29:AD29)</f>
        <v>842</v>
      </c>
    </row>
    <row r="30" spans="1:31" x14ac:dyDescent="0.25">
      <c r="B30" s="2" t="s">
        <v>62</v>
      </c>
      <c r="C30" s="1"/>
      <c r="D30" s="1"/>
      <c r="E30" s="1"/>
      <c r="F30" s="1"/>
      <c r="G30" s="1"/>
      <c r="H30" s="7"/>
      <c r="I30" s="1"/>
      <c r="J30" s="7"/>
      <c r="K30" s="1"/>
      <c r="L30" s="7"/>
      <c r="M30" s="1"/>
      <c r="N30" s="7"/>
      <c r="O30" s="1"/>
      <c r="P30" s="7"/>
      <c r="Q30" s="1"/>
      <c r="R30" s="7"/>
      <c r="S30" s="4">
        <v>2</v>
      </c>
      <c r="V30" s="55" t="s">
        <v>63</v>
      </c>
      <c r="W30" s="56">
        <f>SUM(D7,D15,D23,D31,D39,D47)</f>
        <v>116</v>
      </c>
      <c r="X30" s="55">
        <f>SUM(F15,F7,F23,F31,F39,F47)</f>
        <v>107</v>
      </c>
      <c r="Y30" s="56">
        <f>SUM(H7,H15,H23,H31,H39,H47)</f>
        <v>71</v>
      </c>
      <c r="Z30" s="56">
        <f>SUM(J7,J15,J23,J31,J39,J47)</f>
        <v>68</v>
      </c>
      <c r="AA30" s="55">
        <f t="shared" si="1"/>
        <v>75</v>
      </c>
      <c r="AB30" s="55">
        <f>SUM(N7,N15,N23,N31,N39,N47)</f>
        <v>67</v>
      </c>
      <c r="AC30" s="55">
        <f t="shared" ref="AC30" si="2">SUM($D31,P15,P7,P23,P31,P39,P47)</f>
        <v>108</v>
      </c>
      <c r="AD30" s="55">
        <f>SUM(R15,R7,R23,R31,R39,R47)</f>
        <v>114</v>
      </c>
      <c r="AE30" s="67">
        <f>SUM(W30:AD30)</f>
        <v>726</v>
      </c>
    </row>
    <row r="31" spans="1:31" x14ac:dyDescent="0.25">
      <c r="B31" s="2" t="s">
        <v>63</v>
      </c>
      <c r="C31" s="1"/>
      <c r="D31" s="1"/>
      <c r="E31" s="1"/>
      <c r="F31" s="1"/>
      <c r="G31" s="1"/>
      <c r="H31" s="63"/>
      <c r="I31" s="62"/>
      <c r="J31" s="63"/>
      <c r="K31" s="62"/>
      <c r="L31" s="63"/>
      <c r="M31" s="62"/>
      <c r="N31" s="63"/>
      <c r="O31" s="62"/>
      <c r="P31" s="63"/>
      <c r="Q31" s="62"/>
      <c r="R31" s="63"/>
      <c r="S31" s="4">
        <v>5</v>
      </c>
      <c r="V31" s="53"/>
      <c r="W31" s="66">
        <f>SUM(W27:W30)</f>
        <v>368</v>
      </c>
      <c r="X31" s="66">
        <f t="shared" ref="X31:AD31" si="3">SUM(X27:X30)</f>
        <v>460</v>
      </c>
      <c r="Y31" s="66">
        <f t="shared" si="3"/>
        <v>316</v>
      </c>
      <c r="Z31" s="66">
        <f t="shared" si="3"/>
        <v>361</v>
      </c>
      <c r="AA31" s="66">
        <f t="shared" si="3"/>
        <v>409</v>
      </c>
      <c r="AB31" s="66">
        <f t="shared" si="3"/>
        <v>403</v>
      </c>
      <c r="AC31" s="66">
        <f t="shared" si="3"/>
        <v>475</v>
      </c>
      <c r="AD31" s="66">
        <f t="shared" si="3"/>
        <v>393</v>
      </c>
      <c r="AE31" s="68">
        <f>SUM(AE27:AE30)</f>
        <v>3185</v>
      </c>
    </row>
    <row r="32" spans="1:31" x14ac:dyDescent="0.25">
      <c r="D32" s="2"/>
      <c r="F32" s="2"/>
      <c r="S32" t="s">
        <v>68</v>
      </c>
    </row>
    <row r="33" spans="2:24" x14ac:dyDescent="0.25">
      <c r="F33" s="2"/>
    </row>
    <row r="34" spans="2:24" x14ac:dyDescent="0.25">
      <c r="D34" s="2"/>
      <c r="E34" t="s">
        <v>169</v>
      </c>
      <c r="F34" s="2"/>
      <c r="G34" t="s">
        <v>170</v>
      </c>
    </row>
    <row r="35" spans="2:24" x14ac:dyDescent="0.25">
      <c r="B35" t="s">
        <v>52</v>
      </c>
      <c r="C35" s="2" t="s">
        <v>53</v>
      </c>
      <c r="D35" s="2"/>
      <c r="E35" s="2" t="s">
        <v>54</v>
      </c>
      <c r="F35" s="2"/>
      <c r="G35" s="2" t="s">
        <v>55</v>
      </c>
      <c r="I35" s="2" t="s">
        <v>56</v>
      </c>
      <c r="K35" s="2" t="s">
        <v>57</v>
      </c>
      <c r="M35" s="2" t="s">
        <v>65</v>
      </c>
      <c r="O35" s="2" t="s">
        <v>66</v>
      </c>
      <c r="Q35" s="2" t="s">
        <v>67</v>
      </c>
      <c r="S35" t="s">
        <v>69</v>
      </c>
    </row>
    <row r="36" spans="2:24" x14ac:dyDescent="0.25">
      <c r="B36" s="2" t="s">
        <v>60</v>
      </c>
      <c r="C36" s="36" t="s">
        <v>199</v>
      </c>
      <c r="D36" s="35">
        <v>17</v>
      </c>
      <c r="E36" s="34" t="s">
        <v>220</v>
      </c>
      <c r="F36" s="33">
        <v>20</v>
      </c>
      <c r="G36" s="34" t="s">
        <v>239</v>
      </c>
      <c r="H36" s="33">
        <v>23</v>
      </c>
      <c r="I36" s="34" t="s">
        <v>306</v>
      </c>
      <c r="J36" s="33">
        <v>16</v>
      </c>
      <c r="K36" s="34" t="s">
        <v>218</v>
      </c>
      <c r="L36" s="33">
        <v>22</v>
      </c>
      <c r="M36" s="34" t="s">
        <v>309</v>
      </c>
      <c r="N36" s="33">
        <v>15</v>
      </c>
      <c r="O36" s="34" t="s">
        <v>213</v>
      </c>
      <c r="P36" s="33">
        <v>22</v>
      </c>
      <c r="Q36" s="36" t="s">
        <v>246</v>
      </c>
      <c r="R36" s="35">
        <v>25</v>
      </c>
      <c r="S36" s="4">
        <v>-5</v>
      </c>
      <c r="T36" t="s">
        <v>58</v>
      </c>
    </row>
    <row r="37" spans="2:24" x14ac:dyDescent="0.25">
      <c r="B37" s="2" t="s">
        <v>61</v>
      </c>
      <c r="C37" s="1"/>
      <c r="D37" s="1"/>
      <c r="E37" s="34" t="s">
        <v>217</v>
      </c>
      <c r="F37" s="33">
        <v>33</v>
      </c>
      <c r="G37" s="34" t="s">
        <v>294</v>
      </c>
      <c r="H37" s="33">
        <v>10</v>
      </c>
      <c r="I37" s="36" t="s">
        <v>248</v>
      </c>
      <c r="J37" s="35">
        <v>23</v>
      </c>
      <c r="K37" s="36" t="s">
        <v>295</v>
      </c>
      <c r="L37" s="35">
        <v>15</v>
      </c>
      <c r="M37" s="36" t="s">
        <v>258</v>
      </c>
      <c r="N37" s="35">
        <v>15</v>
      </c>
      <c r="O37" s="34" t="s">
        <v>214</v>
      </c>
      <c r="P37" s="33">
        <v>27</v>
      </c>
      <c r="S37" s="4">
        <v>-2</v>
      </c>
    </row>
    <row r="38" spans="2:24" x14ac:dyDescent="0.25">
      <c r="B38" s="2" t="s">
        <v>62</v>
      </c>
      <c r="C38" s="1"/>
      <c r="D38" s="1"/>
      <c r="E38" s="34" t="s">
        <v>219</v>
      </c>
      <c r="F38" s="33">
        <v>24</v>
      </c>
      <c r="G38" s="34" t="s">
        <v>241</v>
      </c>
      <c r="H38" s="33">
        <v>29</v>
      </c>
      <c r="I38" s="36" t="s">
        <v>249</v>
      </c>
      <c r="J38" s="35">
        <v>19</v>
      </c>
      <c r="K38" s="36" t="s">
        <v>247</v>
      </c>
      <c r="L38" s="35">
        <v>19</v>
      </c>
      <c r="M38" s="36" t="s">
        <v>259</v>
      </c>
      <c r="N38" s="35">
        <v>18</v>
      </c>
      <c r="O38" s="34" t="s">
        <v>215</v>
      </c>
      <c r="P38" s="33">
        <v>20</v>
      </c>
      <c r="S38" s="4">
        <v>2</v>
      </c>
    </row>
    <row r="39" spans="2:24" x14ac:dyDescent="0.25">
      <c r="B39" s="2" t="s">
        <v>63</v>
      </c>
      <c r="C39" s="36" t="s">
        <v>242</v>
      </c>
      <c r="D39" s="35">
        <v>24</v>
      </c>
      <c r="E39" s="34" t="s">
        <v>240</v>
      </c>
      <c r="F39" s="33">
        <v>15</v>
      </c>
      <c r="G39" s="34" t="s">
        <v>307</v>
      </c>
      <c r="H39" s="33">
        <v>16</v>
      </c>
      <c r="I39" s="34" t="s">
        <v>280</v>
      </c>
      <c r="J39" s="33">
        <v>14</v>
      </c>
      <c r="K39" s="34" t="s">
        <v>308</v>
      </c>
      <c r="L39" s="33">
        <v>18</v>
      </c>
      <c r="M39" s="34" t="s">
        <v>281</v>
      </c>
      <c r="N39" s="33">
        <v>15</v>
      </c>
      <c r="O39" s="34" t="s">
        <v>216</v>
      </c>
      <c r="P39" s="33">
        <v>20</v>
      </c>
      <c r="Q39" s="36" t="s">
        <v>245</v>
      </c>
      <c r="R39" s="35">
        <v>22</v>
      </c>
      <c r="S39" s="4">
        <v>5</v>
      </c>
    </row>
    <row r="40" spans="2:24" x14ac:dyDescent="0.25">
      <c r="D40" s="2"/>
      <c r="F40" s="2"/>
      <c r="S40" t="s">
        <v>68</v>
      </c>
    </row>
    <row r="41" spans="2:24" x14ac:dyDescent="0.25">
      <c r="D41" s="2"/>
      <c r="F41" s="2"/>
    </row>
    <row r="42" spans="2:24" x14ac:dyDescent="0.25">
      <c r="D42" s="2"/>
      <c r="E42" t="s">
        <v>167</v>
      </c>
      <c r="F42" s="2"/>
      <c r="G42" t="s">
        <v>168</v>
      </c>
    </row>
    <row r="43" spans="2:24" x14ac:dyDescent="0.25">
      <c r="B43" t="s">
        <v>52</v>
      </c>
      <c r="C43" s="2" t="s">
        <v>53</v>
      </c>
      <c r="D43" s="2"/>
      <c r="E43" s="2"/>
      <c r="F43" s="2"/>
      <c r="G43" s="2" t="s">
        <v>55</v>
      </c>
      <c r="I43" s="2" t="s">
        <v>56</v>
      </c>
      <c r="K43" s="2" t="s">
        <v>57</v>
      </c>
      <c r="M43" s="2" t="s">
        <v>65</v>
      </c>
      <c r="O43" s="2" t="s">
        <v>66</v>
      </c>
      <c r="Q43" s="2" t="s">
        <v>67</v>
      </c>
      <c r="S43" t="s">
        <v>69</v>
      </c>
    </row>
    <row r="44" spans="2:24" ht="15.75" thickBot="1" x14ac:dyDescent="0.3">
      <c r="B44" s="2" t="s">
        <v>60</v>
      </c>
      <c r="C44" s="45" t="s">
        <v>196</v>
      </c>
      <c r="D44" s="57">
        <v>21</v>
      </c>
      <c r="E44" s="45" t="s">
        <v>263</v>
      </c>
      <c r="F44" s="57">
        <v>40</v>
      </c>
      <c r="G44" s="45" t="s">
        <v>267</v>
      </c>
      <c r="H44" s="57">
        <v>40</v>
      </c>
      <c r="I44" s="45" t="s">
        <v>271</v>
      </c>
      <c r="J44" s="57">
        <v>40</v>
      </c>
      <c r="K44" s="45" t="s">
        <v>282</v>
      </c>
      <c r="L44" s="57">
        <v>40</v>
      </c>
      <c r="M44" s="45" t="s">
        <v>296</v>
      </c>
      <c r="N44" s="57">
        <v>40</v>
      </c>
      <c r="O44" s="45" t="s">
        <v>310</v>
      </c>
      <c r="P44" s="57">
        <v>40</v>
      </c>
      <c r="Q44" s="45" t="s">
        <v>317</v>
      </c>
      <c r="R44" s="35">
        <v>40</v>
      </c>
      <c r="S44" s="4">
        <v>-5</v>
      </c>
      <c r="T44" t="s">
        <v>58</v>
      </c>
    </row>
    <row r="45" spans="2:24" ht="16.5" thickTop="1" thickBot="1" x14ac:dyDescent="0.3">
      <c r="B45" s="2" t="s">
        <v>61</v>
      </c>
      <c r="C45" s="46" t="s">
        <v>221</v>
      </c>
      <c r="D45" s="58">
        <v>40</v>
      </c>
      <c r="E45" s="46" t="s">
        <v>264</v>
      </c>
      <c r="F45" s="58">
        <v>40</v>
      </c>
      <c r="G45" s="46" t="s">
        <v>268</v>
      </c>
      <c r="H45" s="58">
        <v>40</v>
      </c>
      <c r="I45" s="46" t="s">
        <v>260</v>
      </c>
      <c r="J45" s="58">
        <v>40</v>
      </c>
      <c r="K45" s="46" t="s">
        <v>283</v>
      </c>
      <c r="L45" s="58">
        <v>40</v>
      </c>
      <c r="M45" s="46" t="s">
        <v>297</v>
      </c>
      <c r="N45" s="58">
        <v>40</v>
      </c>
      <c r="O45" s="46" t="s">
        <v>311</v>
      </c>
      <c r="P45" s="58">
        <v>40</v>
      </c>
      <c r="Q45" s="46" t="s">
        <v>318</v>
      </c>
      <c r="R45" s="35">
        <v>40</v>
      </c>
      <c r="S45" s="4">
        <v>-2</v>
      </c>
    </row>
    <row r="46" spans="2:24" ht="16.5" thickTop="1" thickBot="1" x14ac:dyDescent="0.3">
      <c r="B46" s="2" t="s">
        <v>62</v>
      </c>
      <c r="C46" s="47" t="s">
        <v>222</v>
      </c>
      <c r="D46" s="59">
        <v>18</v>
      </c>
      <c r="E46" s="46" t="s">
        <v>265</v>
      </c>
      <c r="F46" s="58">
        <v>40</v>
      </c>
      <c r="G46" s="46" t="s">
        <v>269</v>
      </c>
      <c r="H46" s="58">
        <v>40</v>
      </c>
      <c r="I46" s="46" t="s">
        <v>261</v>
      </c>
      <c r="J46" s="58">
        <v>40</v>
      </c>
      <c r="K46" s="46" t="s">
        <v>284</v>
      </c>
      <c r="L46" s="58">
        <v>40</v>
      </c>
      <c r="M46" s="46" t="s">
        <v>298</v>
      </c>
      <c r="N46" s="58">
        <v>40</v>
      </c>
      <c r="O46" s="46" t="s">
        <v>195</v>
      </c>
      <c r="P46" s="58">
        <v>40</v>
      </c>
      <c r="Q46" s="46" t="s">
        <v>319</v>
      </c>
      <c r="R46" s="35">
        <v>40</v>
      </c>
      <c r="S46" s="4">
        <v>2</v>
      </c>
    </row>
    <row r="47" spans="2:24" ht="16.5" thickTop="1" thickBot="1" x14ac:dyDescent="0.3">
      <c r="B47" s="2" t="s">
        <v>63</v>
      </c>
      <c r="C47" s="46" t="s">
        <v>223</v>
      </c>
      <c r="D47" s="59">
        <v>40</v>
      </c>
      <c r="E47" s="47" t="s">
        <v>266</v>
      </c>
      <c r="F47" s="60">
        <v>40</v>
      </c>
      <c r="G47" s="47" t="s">
        <v>270</v>
      </c>
      <c r="H47" s="60">
        <v>40</v>
      </c>
      <c r="I47" s="47" t="s">
        <v>262</v>
      </c>
      <c r="J47" s="60">
        <v>40</v>
      </c>
      <c r="K47" s="47" t="s">
        <v>285</v>
      </c>
      <c r="L47" s="60">
        <v>40</v>
      </c>
      <c r="M47" s="47" t="s">
        <v>299</v>
      </c>
      <c r="N47" s="60">
        <v>40</v>
      </c>
      <c r="O47" s="47" t="s">
        <v>312</v>
      </c>
      <c r="P47" s="60">
        <v>40</v>
      </c>
      <c r="Q47" s="47" t="s">
        <v>320</v>
      </c>
      <c r="R47" s="35">
        <v>40</v>
      </c>
      <c r="S47" s="4">
        <v>5</v>
      </c>
    </row>
    <row r="48" spans="2:24" ht="15.75" thickTop="1" x14ac:dyDescent="0.25">
      <c r="F48" s="2"/>
      <c r="S48" t="s">
        <v>68</v>
      </c>
      <c r="W48" s="1"/>
      <c r="X48" s="7"/>
    </row>
    <row r="49" spans="2:24" x14ac:dyDescent="0.25">
      <c r="F49" s="2"/>
      <c r="V49" s="2"/>
    </row>
    <row r="50" spans="2:24" x14ac:dyDescent="0.25">
      <c r="B50" s="98" t="s">
        <v>200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52"/>
    </row>
    <row r="51" spans="2:24" x14ac:dyDescent="0.25"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52"/>
      <c r="X51" s="2"/>
    </row>
    <row r="52" spans="2:24" x14ac:dyDescent="0.25">
      <c r="C52" s="4"/>
      <c r="D52" s="4"/>
      <c r="E52" s="4"/>
      <c r="F52" s="4"/>
      <c r="G52" s="4"/>
      <c r="H52" s="48"/>
      <c r="I52" s="4"/>
      <c r="J52" s="48"/>
      <c r="K52" s="4"/>
      <c r="L52" s="48"/>
      <c r="M52" s="4"/>
      <c r="N52" s="48"/>
      <c r="V52" s="2"/>
      <c r="X52" s="2"/>
    </row>
  </sheetData>
  <mergeCells count="4">
    <mergeCell ref="V6:AB6"/>
    <mergeCell ref="B50:O51"/>
    <mergeCell ref="A25:U25"/>
    <mergeCell ref="V3:AB3"/>
  </mergeCells>
  <phoneticPr fontId="3" type="noConversion"/>
  <pageMargins left="0.7" right="0.7" top="0.75" bottom="0.75" header="0.3" footer="0.3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Condiciones</vt:lpstr>
      <vt:lpstr>Pesos</vt:lpstr>
      <vt:lpstr>posiciones</vt:lpstr>
      <vt:lpstr>Plan de Estiba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Geraldinne Briones Gagiorio</cp:lastModifiedBy>
  <cp:lastPrinted>2016-08-03T23:43:59Z</cp:lastPrinted>
  <dcterms:created xsi:type="dcterms:W3CDTF">2014-04-28T00:48:10Z</dcterms:created>
  <dcterms:modified xsi:type="dcterms:W3CDTF">2021-11-08T15:24:27Z</dcterms:modified>
</cp:coreProperties>
</file>