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Área Plano de Flotación" sheetId="1" r:id="rId4"/>
    <sheet state="visible" name="Volumen Sumergido" sheetId="2" r:id="rId5"/>
  </sheets>
  <definedNames>
    <definedName name="dx">'Área Plano de Flotación'!$H$7</definedName>
    <definedName name="dz">'Área Plano de Flotación'!$H$8</definedName>
    <definedName name="DWL">'Área Plano de Flotación'!$C$8</definedName>
    <definedName name="LPP">'Área Plano de Flotación'!$C$7</definedName>
  </definedNames>
  <calcPr/>
  <extLst>
    <ext uri="GoogleSheetsCustomDataVersion1">
      <go:sheetsCustomData xmlns:go="http://customooxmlschemas.google.com/" r:id="rId6" roundtripDataSignature="AMtx7mh99bWJNmOsLfDdRG2sfk7Rq320tw=="/>
    </ext>
  </extLst>
</workbook>
</file>

<file path=xl/sharedStrings.xml><?xml version="1.0" encoding="utf-8"?>
<sst xmlns="http://schemas.openxmlformats.org/spreadsheetml/2006/main" count="85" uniqueCount="53">
  <si>
    <t>ESCUELA NAVAL - Estabilidad y Estiba - 3L</t>
  </si>
  <si>
    <t xml:space="preserve">ÁREA DEL PLANO DE FLOTACIÓN &amp; CENTRO DE FLOTACIÓN </t>
  </si>
  <si>
    <t>Nombres:</t>
  </si>
  <si>
    <t>Cadetes: Lt Marín, Lt Saldaña, Lt Zegers.</t>
  </si>
  <si>
    <t xml:space="preserve">Fecha: </t>
  </si>
  <si>
    <t>Patrullero "3L"</t>
  </si>
  <si>
    <t xml:space="preserve">Lpp = </t>
  </si>
  <si>
    <t>cm</t>
  </si>
  <si>
    <t>Separación entre estaciones (dx)=</t>
  </si>
  <si>
    <t>DWL =</t>
  </si>
  <si>
    <t>Separación entre líneas de agua (dz)=</t>
  </si>
  <si>
    <t>Asuma un Lpp y un DLW para su modelo (Para facilitar su trabajo puede usar la pintura de la franja de flotación)</t>
  </si>
  <si>
    <t xml:space="preserve">TABLA DE OFFSETS Para  </t>
  </si>
  <si>
    <t>LAS MEDIA MANGAS DEBEN ESTÁR EN CM MEDIDAS DESDE CRUJÍA.</t>
  </si>
  <si>
    <t>Complete los valores de la Tabla de Offset a continuación. Asigne el valor de 0 cuando no exista casco en esa coordenada.</t>
  </si>
  <si>
    <t>STATION NUMBERS</t>
  </si>
  <si>
    <t>WATERLINE</t>
  </si>
  <si>
    <t>FP</t>
  </si>
  <si>
    <t>AP</t>
  </si>
  <si>
    <t>Multiplicador</t>
  </si>
  <si>
    <t>de Simpson</t>
  </si>
  <si>
    <t xml:space="preserve">Distancia desde </t>
  </si>
  <si>
    <t>Ppr (cm)</t>
  </si>
  <si>
    <t>Calado (cm)</t>
  </si>
  <si>
    <r>
      <rPr>
        <rFont val="Arial"/>
        <b/>
        <color theme="1"/>
        <sz val="10.0"/>
      </rPr>
      <t>Área Plano Flotación (cm</t>
    </r>
    <r>
      <rPr>
        <rFont val="Arial"/>
        <b/>
        <color theme="1"/>
        <sz val="10.0"/>
        <vertAlign val="superscript"/>
      </rPr>
      <t>2</t>
    </r>
    <r>
      <rPr>
        <rFont val="Arial"/>
        <b/>
        <color theme="1"/>
        <sz val="10.0"/>
      </rPr>
      <t>)</t>
    </r>
  </si>
  <si>
    <t>Posición Longitudinal Centro de Flotación (cm) desde Ppr</t>
  </si>
  <si>
    <t>10 cm WL</t>
  </si>
  <si>
    <t>8 cm WL</t>
  </si>
  <si>
    <t>6 cm WL</t>
  </si>
  <si>
    <t>4 cm WL</t>
  </si>
  <si>
    <t>2 cm WL</t>
  </si>
  <si>
    <t>ESCUELA NAVAL -  Estabilidad y Estiba - 3L</t>
  </si>
  <si>
    <t>ÁREA DE SECCIONES &amp; VOLUMEN SUMERGIDO</t>
  </si>
  <si>
    <t>Nombre:</t>
  </si>
  <si>
    <t xml:space="preserve">TABLA DE OFFSETS para </t>
  </si>
  <si>
    <t>LAS MEDIA-MANGAS DEBEN SER MEDIDAS EN CM DESDE LA LÍNEA DE CRUJÍA</t>
  </si>
  <si>
    <t>NÚMERO DE ESTACIONES</t>
  </si>
  <si>
    <t>LÍNEA DE AGUA</t>
  </si>
  <si>
    <t>Ppr</t>
  </si>
  <si>
    <t>Ppp</t>
  </si>
  <si>
    <t>Multip de</t>
  </si>
  <si>
    <t>(cm)</t>
  </si>
  <si>
    <t>Simpson</t>
  </si>
  <si>
    <r>
      <rPr>
        <rFont val="Arial"/>
        <b/>
        <color theme="1"/>
        <sz val="10.0"/>
      </rPr>
      <t>ÁREA DE SECCIÓN (cm</t>
    </r>
    <r>
      <rPr>
        <rFont val="Arial"/>
        <b/>
        <color theme="1"/>
        <sz val="10.0"/>
        <vertAlign val="superscript"/>
      </rPr>
      <t>2</t>
    </r>
    <r>
      <rPr>
        <rFont val="Arial"/>
        <b/>
        <color theme="1"/>
        <sz val="10.0"/>
      </rPr>
      <t>)</t>
    </r>
  </si>
  <si>
    <t>WL de 10 cm</t>
  </si>
  <si>
    <t>LPP (cm)</t>
  </si>
  <si>
    <t>WL  de 8 cm</t>
  </si>
  <si>
    <t>WL  de 6 cm</t>
  </si>
  <si>
    <t>WL de 4 cm</t>
  </si>
  <si>
    <t>WL de 2 cm</t>
  </si>
  <si>
    <t>Volumen sumergido (cm3)</t>
  </si>
  <si>
    <t xml:space="preserve">Displazamiento Kg </t>
  </si>
  <si>
    <t>∆x=5,7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</si>
</sst>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/m/yyyy"/>
    <numFmt numFmtId="165" formatCode="0.0"/>
    <numFmt numFmtId="166" formatCode="D/M/YYYY"/>
  </numFmts>
  <fonts count="5">
    <font>
      <sz val="10.0"/>
      <color rgb="FF000000"/>
      <name val="Arial"/>
    </font>
    <font>
      <b/>
      <sz val="10.0"/>
      <color theme="1"/>
      <name val="Arial"/>
    </font>
    <font>
      <sz val="10.0"/>
      <color theme="1"/>
      <name val="Arial"/>
    </font>
    <font>
      <color theme="1"/>
      <name val="Calibri"/>
    </font>
    <font/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</fills>
  <borders count="5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</border>
    <border>
      <right style="double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left style="double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double">
        <color rgb="FF000000"/>
      </right>
      <bottom style="thin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double">
        <color rgb="FF000000"/>
      </right>
    </border>
    <border>
      <left style="double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double">
        <color rgb="FF000000"/>
      </left>
      <top style="double">
        <color rgb="FF000000"/>
      </top>
    </border>
    <border>
      <right style="thin">
        <color rgb="FF000000"/>
      </right>
      <top style="double">
        <color rgb="FF000000"/>
      </top>
    </border>
    <border>
      <left style="thin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  <bottom style="thin">
        <color rgb="FF000000"/>
      </bottom>
    </border>
    <border>
      <left style="double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</border>
    <border>
      <left style="double">
        <color rgb="FF000000"/>
      </left>
      <bottom style="double">
        <color rgb="FF000000"/>
      </bottom>
    </border>
    <border>
      <bottom style="double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/>
    </border>
    <border>
      <top/>
      <bottom/>
    </border>
    <border>
      <right/>
      <top/>
      <bottom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10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1" numFmtId="0" xfId="0" applyAlignment="1" applyBorder="1" applyFont="1">
      <alignment horizontal="right"/>
    </xf>
    <xf borderId="2" fillId="2" fontId="2" numFmtId="0" xfId="0" applyAlignment="1" applyBorder="1" applyFill="1" applyFont="1">
      <alignment readingOrder="0"/>
    </xf>
    <xf borderId="3" fillId="2" fontId="2" numFmtId="0" xfId="0" applyBorder="1" applyFont="1"/>
    <xf borderId="4" fillId="2" fontId="2" numFmtId="0" xfId="0" applyBorder="1" applyFont="1"/>
    <xf borderId="2" fillId="2" fontId="2" numFmtId="164" xfId="0" applyAlignment="1" applyBorder="1" applyFont="1" applyNumberFormat="1">
      <alignment readingOrder="0"/>
    </xf>
    <xf borderId="0" fillId="0" fontId="1" numFmtId="0" xfId="0" applyAlignment="1" applyFont="1">
      <alignment horizontal="right"/>
    </xf>
    <xf borderId="0" fillId="0" fontId="2" numFmtId="0" xfId="0" applyFont="1"/>
    <xf borderId="0" fillId="0" fontId="1" numFmtId="0" xfId="0" applyAlignment="1" applyFont="1">
      <alignment horizontal="center"/>
    </xf>
    <xf borderId="0" fillId="0" fontId="2" numFmtId="0" xfId="0" applyAlignment="1" applyFont="1">
      <alignment horizontal="right"/>
    </xf>
    <xf borderId="0" fillId="0" fontId="3" numFmtId="0" xfId="0" applyAlignment="1" applyFont="1">
      <alignment readingOrder="0"/>
    </xf>
    <xf borderId="5" fillId="2" fontId="2" numFmtId="0" xfId="0" applyAlignment="1" applyBorder="1" applyFont="1">
      <alignment readingOrder="0"/>
    </xf>
    <xf borderId="0" fillId="0" fontId="3" numFmtId="0" xfId="0" applyFont="1"/>
    <xf borderId="6" fillId="0" fontId="2" numFmtId="0" xfId="0" applyBorder="1" applyFont="1"/>
    <xf borderId="7" fillId="0" fontId="1" numFmtId="0" xfId="0" applyAlignment="1" applyBorder="1" applyFont="1">
      <alignment horizontal="center"/>
    </xf>
    <xf borderId="7" fillId="0" fontId="4" numFmtId="0" xfId="0" applyBorder="1" applyFont="1"/>
    <xf borderId="8" fillId="0" fontId="4" numFmtId="0" xfId="0" applyBorder="1" applyFont="1"/>
    <xf borderId="9" fillId="0" fontId="2" numFmtId="0" xfId="0" applyBorder="1" applyFont="1"/>
    <xf borderId="10" fillId="0" fontId="2" numFmtId="0" xfId="0" applyBorder="1" applyFont="1"/>
    <xf borderId="0" fillId="0" fontId="2" numFmtId="0" xfId="0" applyAlignment="1" applyFont="1">
      <alignment horizontal="center"/>
    </xf>
    <xf borderId="10" fillId="0" fontId="4" numFmtId="0" xfId="0" applyBorder="1" applyFont="1"/>
    <xf borderId="11" fillId="0" fontId="2" numFmtId="0" xfId="0" applyAlignment="1" applyBorder="1" applyFont="1">
      <alignment horizontal="center"/>
    </xf>
    <xf borderId="12" fillId="0" fontId="4" numFmtId="0" xfId="0" applyBorder="1" applyFont="1"/>
    <xf borderId="13" fillId="0" fontId="4" numFmtId="0" xfId="0" applyBorder="1" applyFont="1"/>
    <xf borderId="14" fillId="0" fontId="1" numFmtId="0" xfId="0" applyAlignment="1" applyBorder="1" applyFont="1">
      <alignment horizontal="center"/>
    </xf>
    <xf borderId="14" fillId="0" fontId="4" numFmtId="0" xfId="0" applyBorder="1" applyFont="1"/>
    <xf borderId="15" fillId="0" fontId="4" numFmtId="0" xfId="0" applyBorder="1" applyFont="1"/>
    <xf borderId="9" fillId="0" fontId="1" numFmtId="0" xfId="0" applyAlignment="1" applyBorder="1" applyFont="1">
      <alignment horizontal="center"/>
    </xf>
    <xf borderId="16" fillId="0" fontId="1" numFmtId="0" xfId="0" applyAlignment="1" applyBorder="1" applyFont="1">
      <alignment horizontal="center"/>
    </xf>
    <xf borderId="17" fillId="0" fontId="2" numFmtId="0" xfId="0" applyBorder="1" applyFont="1"/>
    <xf borderId="18" fillId="0" fontId="1" numFmtId="0" xfId="0" applyAlignment="1" applyBorder="1" applyFont="1">
      <alignment horizontal="center"/>
    </xf>
    <xf borderId="19" fillId="0" fontId="1" numFmtId="0" xfId="0" applyAlignment="1" applyBorder="1" applyFont="1">
      <alignment horizontal="center"/>
    </xf>
    <xf borderId="20" fillId="0" fontId="1" numFmtId="0" xfId="0" applyAlignment="1" applyBorder="1" applyFont="1">
      <alignment horizontal="center"/>
    </xf>
    <xf borderId="21" fillId="0" fontId="1" numFmtId="0" xfId="0" applyAlignment="1" applyBorder="1" applyFont="1">
      <alignment horizontal="center"/>
    </xf>
    <xf borderId="22" fillId="0" fontId="1" numFmtId="0" xfId="0" applyAlignment="1" applyBorder="1" applyFont="1">
      <alignment horizontal="center"/>
    </xf>
    <xf borderId="23" fillId="0" fontId="1" numFmtId="0" xfId="0" applyAlignment="1" applyBorder="1" applyFont="1">
      <alignment horizontal="center"/>
    </xf>
    <xf borderId="24" fillId="0" fontId="2" numFmtId="165" xfId="0" applyAlignment="1" applyBorder="1" applyFont="1" applyNumberFormat="1">
      <alignment horizontal="center"/>
    </xf>
    <xf borderId="25" fillId="0" fontId="2" numFmtId="165" xfId="0" applyAlignment="1" applyBorder="1" applyFont="1" applyNumberFormat="1">
      <alignment horizontal="center"/>
    </xf>
    <xf borderId="26" fillId="0" fontId="2" numFmtId="165" xfId="0" applyAlignment="1" applyBorder="1" applyFont="1" applyNumberFormat="1">
      <alignment horizontal="center"/>
    </xf>
    <xf borderId="27" fillId="0" fontId="1" numFmtId="0" xfId="0" applyAlignment="1" applyBorder="1" applyFont="1">
      <alignment horizontal="center"/>
    </xf>
    <xf borderId="25" fillId="0" fontId="2" numFmtId="0" xfId="0" applyAlignment="1" applyBorder="1" applyFont="1">
      <alignment horizontal="center"/>
    </xf>
    <xf borderId="25" fillId="0" fontId="2" numFmtId="0" xfId="0" applyBorder="1" applyFont="1"/>
    <xf borderId="21" fillId="0" fontId="2" numFmtId="0" xfId="0" applyAlignment="1" applyBorder="1" applyFont="1">
      <alignment horizontal="center"/>
    </xf>
    <xf borderId="28" fillId="2" fontId="2" numFmtId="0" xfId="0" applyBorder="1" applyFont="1"/>
    <xf borderId="17" fillId="0" fontId="2" numFmtId="0" xfId="0" applyAlignment="1" applyBorder="1" applyFont="1">
      <alignment horizontal="center"/>
    </xf>
    <xf borderId="29" fillId="0" fontId="1" numFmtId="0" xfId="0" applyAlignment="1" applyBorder="1" applyFont="1">
      <alignment horizontal="center" shrinkToFit="0" vertical="center" wrapText="1"/>
    </xf>
    <xf borderId="30" fillId="0" fontId="4" numFmtId="0" xfId="0" applyBorder="1" applyFont="1"/>
    <xf borderId="31" fillId="0" fontId="1" numFmtId="0" xfId="0" applyAlignment="1" applyBorder="1" applyFont="1">
      <alignment horizontal="center" shrinkToFit="0" vertical="center" wrapText="1"/>
    </xf>
    <xf borderId="32" fillId="0" fontId="4" numFmtId="0" xfId="0" applyBorder="1" applyFont="1"/>
    <xf borderId="33" fillId="0" fontId="4" numFmtId="0" xfId="0" applyBorder="1" applyFont="1"/>
    <xf borderId="34" fillId="0" fontId="4" numFmtId="0" xfId="0" applyBorder="1" applyFont="1"/>
    <xf borderId="20" fillId="0" fontId="4" numFmtId="0" xfId="0" applyBorder="1" applyFont="1"/>
    <xf borderId="11" fillId="0" fontId="4" numFmtId="0" xfId="0" applyBorder="1" applyFont="1"/>
    <xf borderId="35" fillId="0" fontId="1" numFmtId="0" xfId="0" applyAlignment="1" applyBorder="1" applyFont="1">
      <alignment horizontal="center"/>
    </xf>
    <xf borderId="36" fillId="0" fontId="4" numFmtId="0" xfId="0" applyBorder="1" applyFont="1"/>
    <xf borderId="37" fillId="2" fontId="2" numFmtId="165" xfId="0" applyBorder="1" applyFont="1" applyNumberFormat="1"/>
    <xf borderId="38" fillId="0" fontId="4" numFmtId="0" xfId="0" applyBorder="1" applyFont="1"/>
    <xf borderId="39" fillId="0" fontId="1" numFmtId="0" xfId="0" applyAlignment="1" applyBorder="1" applyFont="1">
      <alignment horizontal="center"/>
    </xf>
    <xf borderId="40" fillId="0" fontId="1" numFmtId="0" xfId="0" applyAlignment="1" applyBorder="1" applyFont="1">
      <alignment horizontal="center"/>
    </xf>
    <xf borderId="41" fillId="0" fontId="4" numFmtId="0" xfId="0" applyBorder="1" applyFont="1"/>
    <xf borderId="2" fillId="2" fontId="2" numFmtId="0" xfId="0" applyBorder="1" applyFont="1"/>
    <xf borderId="2" fillId="2" fontId="2" numFmtId="166" xfId="0" applyBorder="1" applyFont="1" applyNumberFormat="1"/>
    <xf borderId="5" fillId="2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6" fillId="0" fontId="2" numFmtId="0" xfId="0" applyAlignment="1" applyBorder="1" applyFont="1">
      <alignment horizontal="center"/>
    </xf>
    <xf borderId="19" fillId="0" fontId="2" numFmtId="0" xfId="0" applyAlignment="1" applyBorder="1" applyFont="1">
      <alignment horizontal="center"/>
    </xf>
    <xf borderId="20" fillId="0" fontId="2" numFmtId="0" xfId="0" applyAlignment="1" applyBorder="1" applyFont="1">
      <alignment horizontal="center"/>
    </xf>
    <xf borderId="42" fillId="2" fontId="2" numFmtId="0" xfId="0" applyBorder="1" applyFont="1"/>
    <xf borderId="43" fillId="2" fontId="2" numFmtId="0" xfId="0" applyBorder="1" applyFont="1"/>
    <xf borderId="44" fillId="2" fontId="2" numFmtId="0" xfId="0" applyBorder="1" applyFont="1"/>
    <xf borderId="45" fillId="2" fontId="2" numFmtId="0" xfId="0" applyBorder="1" applyFont="1"/>
    <xf borderId="46" fillId="2" fontId="2" numFmtId="0" xfId="0" applyBorder="1" applyFont="1"/>
    <xf borderId="37" fillId="0" fontId="1" numFmtId="0" xfId="0" applyAlignment="1" applyBorder="1" applyFont="1">
      <alignment horizontal="center"/>
    </xf>
    <xf borderId="17" fillId="0" fontId="1" numFmtId="0" xfId="0" applyAlignment="1" applyBorder="1" applyFont="1">
      <alignment horizontal="center"/>
    </xf>
    <xf borderId="44" fillId="2" fontId="2" numFmtId="2" xfId="0" applyBorder="1" applyFont="1" applyNumberFormat="1"/>
    <xf borderId="21" fillId="0" fontId="2" numFmtId="0" xfId="0" applyAlignment="1" applyBorder="1" applyFont="1">
      <alignment horizontal="center" readingOrder="0"/>
    </xf>
    <xf borderId="28" fillId="2" fontId="2" numFmtId="0" xfId="0" applyAlignment="1" applyBorder="1" applyFont="1">
      <alignment readingOrder="0"/>
    </xf>
    <xf borderId="25" fillId="0" fontId="1" numFmtId="0" xfId="0" applyAlignment="1" applyBorder="1" applyFont="1">
      <alignment horizontal="center"/>
    </xf>
    <xf borderId="0" fillId="3" fontId="2" numFmtId="0" xfId="0" applyFill="1" applyFont="1"/>
    <xf borderId="0" fillId="3" fontId="2" numFmtId="0" xfId="0" applyAlignment="1" applyFont="1">
      <alignment readingOrder="0"/>
    </xf>
    <xf borderId="1" fillId="0" fontId="1" numFmtId="0" xfId="0" applyAlignment="1" applyBorder="1" applyFont="1">
      <alignment horizontal="center"/>
    </xf>
    <xf borderId="47" fillId="0" fontId="1" numFmtId="0" xfId="0" applyAlignment="1" applyBorder="1" applyFont="1">
      <alignment horizontal="center" readingOrder="0"/>
    </xf>
    <xf borderId="16" fillId="0" fontId="4" numFmtId="0" xfId="0" applyBorder="1" applyFont="1"/>
    <xf borderId="48" fillId="0" fontId="1" numFmtId="0" xfId="0" applyAlignment="1" applyBorder="1" applyFont="1">
      <alignment horizontal="center"/>
    </xf>
    <xf borderId="49" fillId="2" fontId="2" numFmtId="165" xfId="0" applyAlignment="1" applyBorder="1" applyFont="1" applyNumberFormat="1">
      <alignment readingOrder="0"/>
    </xf>
    <xf borderId="50" fillId="0" fontId="4" numFmtId="0" xfId="0" applyBorder="1" applyFont="1"/>
    <xf borderId="51" fillId="0" fontId="4" numFmtId="0" xfId="0" applyBorder="1" applyFont="1"/>
    <xf borderId="49" fillId="2" fontId="2" numFmtId="165" xfId="0" applyBorder="1" applyFont="1" applyNumberFormat="1"/>
    <xf borderId="52" fillId="0" fontId="4" numFmtId="0" xfId="0" applyBorder="1" applyFont="1"/>
    <xf borderId="53" fillId="2" fontId="2" numFmtId="165" xfId="0" applyBorder="1" applyFont="1" applyNumberFormat="1"/>
    <xf borderId="54" fillId="0" fontId="4" numFmtId="0" xfId="0" applyBorder="1" applyFont="1"/>
    <xf borderId="55" fillId="0" fontId="4" numFmtId="0" xfId="0" applyBorder="1" applyFont="1"/>
    <xf borderId="49" fillId="2" fontId="2" numFmtId="2" xfId="0" applyBorder="1" applyFont="1" applyNumberFormat="1"/>
    <xf borderId="47" fillId="2" fontId="2" numFmtId="165" xfId="0" applyBorder="1" applyFont="1" applyNumberFormat="1"/>
    <xf borderId="11" fillId="0" fontId="1" numFmtId="0" xfId="0" applyAlignment="1" applyBorder="1" applyFont="1">
      <alignment horizontal="center"/>
    </xf>
    <xf borderId="56" fillId="2" fontId="2" numFmtId="165" xfId="0" applyBorder="1" applyFont="1" applyNumberFormat="1"/>
    <xf borderId="57" fillId="0" fontId="4" numFmtId="0" xfId="0" applyBorder="1" applyFont="1"/>
    <xf borderId="58" fillId="0" fontId="4" numFmtId="0" xfId="0" applyBorder="1" applyFont="1"/>
    <xf borderId="1" fillId="4" fontId="3" numFmtId="0" xfId="0" applyAlignment="1" applyBorder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Chart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581025</xdr:colOff>
      <xdr:row>36</xdr:row>
      <xdr:rowOff>66675</xdr:rowOff>
    </xdr:from>
    <xdr:ext cx="5715000" cy="3533775"/>
    <xdr:pic>
      <xdr:nvPicPr>
        <xdr:cNvPr id="698448633" name="Chart1" title="Gráfico">
          <a:extLst>
            <a:ext uri="GoogleSheetsCustomDataVersion1">
              <go:sheetsCustomData xmlns:go="http://customooxmlschemas.google.com/" pictureOfChart="1"/>
            </a:ext>
          </a:extLst>
        </xdr:cNvPr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6.57"/>
    <col customWidth="1" min="2" max="26" width="9.14"/>
  </cols>
  <sheetData>
    <row r="1" ht="12.0" customHeight="1">
      <c r="A1" s="1" t="s">
        <v>0</v>
      </c>
    </row>
    <row r="2" ht="12.0" customHeight="1">
      <c r="A2" s="1"/>
    </row>
    <row r="3" ht="12.0" customHeight="1">
      <c r="A3" s="1" t="s">
        <v>1</v>
      </c>
      <c r="H3" s="2" t="s">
        <v>2</v>
      </c>
      <c r="I3" s="3" t="s">
        <v>3</v>
      </c>
      <c r="J3" s="4"/>
      <c r="K3" s="4"/>
      <c r="L3" s="5"/>
    </row>
    <row r="4" ht="12.0" customHeight="1">
      <c r="H4" s="2" t="s">
        <v>4</v>
      </c>
      <c r="I4" s="6">
        <v>44329.0</v>
      </c>
      <c r="J4" s="4"/>
      <c r="K4" s="4"/>
      <c r="L4" s="5"/>
    </row>
    <row r="5" ht="12.0" customHeight="1">
      <c r="H5" s="7"/>
      <c r="I5" s="8"/>
      <c r="J5" s="8"/>
      <c r="K5" s="8"/>
      <c r="L5" s="8"/>
    </row>
    <row r="6" ht="12.0" customHeight="1">
      <c r="A6" s="9" t="s">
        <v>5</v>
      </c>
    </row>
    <row r="7" ht="12.0" customHeight="1">
      <c r="B7" s="10" t="s">
        <v>6</v>
      </c>
      <c r="C7" s="11">
        <v>57.0</v>
      </c>
      <c r="D7" s="8" t="s">
        <v>7</v>
      </c>
      <c r="E7" s="8" t="s">
        <v>8</v>
      </c>
      <c r="F7" s="8"/>
      <c r="G7" s="8"/>
      <c r="I7" s="12">
        <v>6.0</v>
      </c>
      <c r="J7" s="8" t="s">
        <v>7</v>
      </c>
    </row>
    <row r="8" ht="12.0" customHeight="1">
      <c r="B8" s="10" t="s">
        <v>9</v>
      </c>
      <c r="C8" s="11">
        <v>7.0</v>
      </c>
      <c r="D8" s="8" t="s">
        <v>7</v>
      </c>
      <c r="E8" s="8" t="s">
        <v>10</v>
      </c>
      <c r="F8" s="8"/>
      <c r="G8" s="8"/>
      <c r="I8" s="12">
        <v>1.0</v>
      </c>
      <c r="J8" s="8" t="s">
        <v>7</v>
      </c>
    </row>
    <row r="9" ht="12.0" customHeight="1">
      <c r="A9" s="13" t="s">
        <v>11</v>
      </c>
    </row>
    <row r="10" ht="12.0" customHeight="1"/>
    <row r="11" ht="12.0" customHeight="1">
      <c r="A11" s="14"/>
      <c r="B11" s="15" t="s">
        <v>12</v>
      </c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ht="12.0" customHeight="1">
      <c r="A12" s="18"/>
      <c r="B12" s="8"/>
      <c r="C12" s="8"/>
      <c r="D12" s="8"/>
      <c r="E12" s="8"/>
      <c r="F12" s="8"/>
      <c r="G12" s="8"/>
      <c r="H12" s="8"/>
      <c r="I12" s="8"/>
      <c r="J12" s="8"/>
      <c r="K12" s="8"/>
      <c r="L12" s="19"/>
    </row>
    <row r="13" ht="12.0" customHeight="1">
      <c r="A13" s="18"/>
      <c r="B13" s="20" t="s">
        <v>13</v>
      </c>
      <c r="L13" s="21"/>
    </row>
    <row r="14" ht="12.0" customHeight="1">
      <c r="A14" s="18"/>
      <c r="B14" s="22" t="s">
        <v>14</v>
      </c>
      <c r="C14" s="23"/>
      <c r="D14" s="23"/>
      <c r="E14" s="23"/>
      <c r="F14" s="23"/>
      <c r="G14" s="23"/>
      <c r="H14" s="23"/>
      <c r="I14" s="23"/>
      <c r="J14" s="23"/>
      <c r="K14" s="23"/>
      <c r="L14" s="24"/>
    </row>
    <row r="15" ht="12.0" customHeight="1">
      <c r="A15" s="18"/>
      <c r="B15" s="25" t="s">
        <v>15</v>
      </c>
      <c r="C15" s="26"/>
      <c r="D15" s="26"/>
      <c r="E15" s="26"/>
      <c r="F15" s="26"/>
      <c r="G15" s="26"/>
      <c r="H15" s="26"/>
      <c r="I15" s="26"/>
      <c r="J15" s="26"/>
      <c r="K15" s="26"/>
      <c r="L15" s="27"/>
    </row>
    <row r="16" ht="12.0" customHeight="1">
      <c r="A16" s="28" t="s">
        <v>16</v>
      </c>
      <c r="B16" s="29" t="s">
        <v>17</v>
      </c>
      <c r="C16" s="30"/>
      <c r="D16" s="30"/>
      <c r="E16" s="30"/>
      <c r="F16" s="30"/>
      <c r="G16" s="30"/>
      <c r="H16" s="30"/>
      <c r="I16" s="30"/>
      <c r="J16" s="30"/>
      <c r="K16" s="30"/>
      <c r="L16" s="31" t="s">
        <v>18</v>
      </c>
    </row>
    <row r="17" ht="12.0" customHeight="1">
      <c r="A17" s="32" t="s">
        <v>7</v>
      </c>
      <c r="B17" s="33">
        <v>0.0</v>
      </c>
      <c r="C17" s="34">
        <v>1.0</v>
      </c>
      <c r="D17" s="34">
        <v>2.0</v>
      </c>
      <c r="E17" s="34">
        <v>3.0</v>
      </c>
      <c r="F17" s="34">
        <v>4.0</v>
      </c>
      <c r="G17" s="34">
        <v>5.0</v>
      </c>
      <c r="H17" s="34">
        <v>6.0</v>
      </c>
      <c r="I17" s="34">
        <v>7.0</v>
      </c>
      <c r="J17" s="34">
        <v>8.0</v>
      </c>
      <c r="K17" s="34">
        <v>9.0</v>
      </c>
      <c r="L17" s="35">
        <v>10.0</v>
      </c>
    </row>
    <row r="18" ht="12.0" customHeight="1">
      <c r="A18" s="36">
        <v>10.0</v>
      </c>
      <c r="B18" s="37">
        <v>0.0</v>
      </c>
      <c r="C18" s="38">
        <v>3.7</v>
      </c>
      <c r="D18" s="38">
        <v>6.6</v>
      </c>
      <c r="E18" s="38">
        <v>6.6</v>
      </c>
      <c r="F18" s="38">
        <v>6.6</v>
      </c>
      <c r="G18" s="38">
        <v>6.6</v>
      </c>
      <c r="H18" s="38">
        <v>6.6</v>
      </c>
      <c r="I18" s="38">
        <v>6.6</v>
      </c>
      <c r="J18" s="38">
        <v>6.6</v>
      </c>
      <c r="K18" s="38">
        <v>3.7</v>
      </c>
      <c r="L18" s="39">
        <v>0.0</v>
      </c>
    </row>
    <row r="19" ht="12.0" customHeight="1">
      <c r="A19" s="28">
        <v>9.0</v>
      </c>
      <c r="B19" s="37">
        <v>0.0</v>
      </c>
      <c r="C19" s="38">
        <v>3.0</v>
      </c>
      <c r="D19" s="38">
        <v>6.2</v>
      </c>
      <c r="E19" s="38">
        <v>6.2</v>
      </c>
      <c r="F19" s="38">
        <v>6.2</v>
      </c>
      <c r="G19" s="38">
        <v>6.2</v>
      </c>
      <c r="H19" s="38">
        <v>6.2</v>
      </c>
      <c r="I19" s="38">
        <v>6.2</v>
      </c>
      <c r="J19" s="38">
        <v>6.2</v>
      </c>
      <c r="K19" s="38">
        <v>3.0</v>
      </c>
      <c r="L19" s="39">
        <v>0.0</v>
      </c>
    </row>
    <row r="20" ht="12.0" customHeight="1">
      <c r="A20" s="28">
        <v>8.0</v>
      </c>
      <c r="B20" s="37">
        <v>0.0</v>
      </c>
      <c r="C20" s="38">
        <v>2.6</v>
      </c>
      <c r="D20" s="38">
        <v>5.8</v>
      </c>
      <c r="E20" s="38">
        <v>5.8</v>
      </c>
      <c r="F20" s="38">
        <v>5.8</v>
      </c>
      <c r="G20" s="38">
        <v>5.8</v>
      </c>
      <c r="H20" s="38">
        <v>5.8</v>
      </c>
      <c r="I20" s="38">
        <v>5.8</v>
      </c>
      <c r="J20" s="38">
        <v>5.8</v>
      </c>
      <c r="K20" s="38">
        <v>2.6</v>
      </c>
      <c r="L20" s="39">
        <v>0.0</v>
      </c>
    </row>
    <row r="21" ht="12.0" customHeight="1">
      <c r="A21" s="28">
        <v>7.0</v>
      </c>
      <c r="B21" s="37">
        <v>0.0</v>
      </c>
      <c r="C21" s="38">
        <v>2.4</v>
      </c>
      <c r="D21" s="38">
        <v>5.4</v>
      </c>
      <c r="E21" s="38">
        <v>5.4</v>
      </c>
      <c r="F21" s="38">
        <v>5.4</v>
      </c>
      <c r="G21" s="38">
        <v>5.4</v>
      </c>
      <c r="H21" s="38">
        <v>5.4</v>
      </c>
      <c r="I21" s="38">
        <v>5.4</v>
      </c>
      <c r="J21" s="38">
        <v>5.4</v>
      </c>
      <c r="K21" s="38">
        <v>2.4</v>
      </c>
      <c r="L21" s="39">
        <v>0.0</v>
      </c>
    </row>
    <row r="22" ht="12.0" customHeight="1">
      <c r="A22" s="28">
        <v>6.0</v>
      </c>
      <c r="B22" s="37">
        <v>0.0</v>
      </c>
      <c r="C22" s="38">
        <v>2.0</v>
      </c>
      <c r="D22" s="38">
        <v>4.3</v>
      </c>
      <c r="E22" s="38">
        <v>4.3</v>
      </c>
      <c r="F22" s="38">
        <v>4.3</v>
      </c>
      <c r="G22" s="38">
        <v>4.3</v>
      </c>
      <c r="H22" s="38">
        <v>4.3</v>
      </c>
      <c r="I22" s="38">
        <v>4.3</v>
      </c>
      <c r="J22" s="38">
        <v>4.3</v>
      </c>
      <c r="K22" s="38">
        <v>2.0</v>
      </c>
      <c r="L22" s="39">
        <v>0.0</v>
      </c>
    </row>
    <row r="23" ht="12.0" customHeight="1">
      <c r="A23" s="28">
        <v>5.0</v>
      </c>
      <c r="B23" s="37">
        <v>0.0</v>
      </c>
      <c r="C23" s="38">
        <v>1.6</v>
      </c>
      <c r="D23" s="38">
        <v>3.7</v>
      </c>
      <c r="E23" s="38">
        <v>3.7</v>
      </c>
      <c r="F23" s="38">
        <v>3.7</v>
      </c>
      <c r="G23" s="38">
        <v>3.7</v>
      </c>
      <c r="H23" s="38">
        <v>3.7</v>
      </c>
      <c r="I23" s="38">
        <v>3.7</v>
      </c>
      <c r="J23" s="38">
        <v>3.7</v>
      </c>
      <c r="K23" s="38">
        <v>1.6</v>
      </c>
      <c r="L23" s="39">
        <v>0.0</v>
      </c>
    </row>
    <row r="24" ht="12.0" customHeight="1">
      <c r="A24" s="28">
        <v>4.0</v>
      </c>
      <c r="B24" s="37">
        <v>0.0</v>
      </c>
      <c r="C24" s="38">
        <v>1.2</v>
      </c>
      <c r="D24" s="38">
        <v>2.9</v>
      </c>
      <c r="E24" s="38">
        <v>2.9</v>
      </c>
      <c r="F24" s="38">
        <v>2.9</v>
      </c>
      <c r="G24" s="38">
        <v>2.9</v>
      </c>
      <c r="H24" s="38">
        <v>2.9</v>
      </c>
      <c r="I24" s="38">
        <v>2.9</v>
      </c>
      <c r="J24" s="38">
        <v>2.9</v>
      </c>
      <c r="K24" s="38">
        <v>1.2</v>
      </c>
      <c r="L24" s="39">
        <v>0.0</v>
      </c>
    </row>
    <row r="25" ht="12.0" customHeight="1">
      <c r="A25" s="28">
        <v>3.0</v>
      </c>
      <c r="B25" s="37">
        <v>0.0</v>
      </c>
      <c r="C25" s="38">
        <v>0.9</v>
      </c>
      <c r="D25" s="38">
        <v>2.3</v>
      </c>
      <c r="E25" s="38">
        <v>2.3</v>
      </c>
      <c r="F25" s="38">
        <v>2.3</v>
      </c>
      <c r="G25" s="38">
        <v>2.3</v>
      </c>
      <c r="H25" s="38">
        <v>2.3</v>
      </c>
      <c r="I25" s="38">
        <v>2.3</v>
      </c>
      <c r="J25" s="38">
        <v>2.3</v>
      </c>
      <c r="K25" s="38">
        <v>0.9</v>
      </c>
      <c r="L25" s="39">
        <v>0.0</v>
      </c>
    </row>
    <row r="26" ht="12.0" customHeight="1">
      <c r="A26" s="28">
        <v>2.0</v>
      </c>
      <c r="B26" s="37">
        <v>0.0</v>
      </c>
      <c r="C26" s="38">
        <v>0.7</v>
      </c>
      <c r="D26" s="38">
        <v>1.5</v>
      </c>
      <c r="E26" s="38">
        <v>1.5</v>
      </c>
      <c r="F26" s="38">
        <v>1.5</v>
      </c>
      <c r="G26" s="38">
        <v>1.5</v>
      </c>
      <c r="H26" s="38">
        <v>1.5</v>
      </c>
      <c r="I26" s="38">
        <v>1.5</v>
      </c>
      <c r="J26" s="38">
        <v>1.5</v>
      </c>
      <c r="K26" s="38">
        <v>0.7</v>
      </c>
      <c r="L26" s="39">
        <v>0.0</v>
      </c>
    </row>
    <row r="27" ht="12.0" customHeight="1">
      <c r="A27" s="28">
        <v>1.0</v>
      </c>
      <c r="B27" s="37">
        <v>0.0</v>
      </c>
      <c r="C27" s="38">
        <v>0.4</v>
      </c>
      <c r="D27" s="38">
        <v>0.7</v>
      </c>
      <c r="E27" s="38">
        <v>0.7</v>
      </c>
      <c r="F27" s="38">
        <v>0.7</v>
      </c>
      <c r="G27" s="38">
        <v>0.7</v>
      </c>
      <c r="H27" s="38">
        <v>0.7</v>
      </c>
      <c r="I27" s="38">
        <v>0.7</v>
      </c>
      <c r="J27" s="38">
        <v>0.7</v>
      </c>
      <c r="K27" s="38">
        <v>0.4</v>
      </c>
      <c r="L27" s="39">
        <v>0.0</v>
      </c>
    </row>
    <row r="28" ht="12.0" customHeight="1">
      <c r="A28" s="40">
        <v>0.0</v>
      </c>
      <c r="B28" s="37">
        <v>0.0</v>
      </c>
      <c r="C28" s="37">
        <v>0.0</v>
      </c>
      <c r="D28" s="37">
        <v>0.0</v>
      </c>
      <c r="E28" s="37">
        <v>0.0</v>
      </c>
      <c r="F28" s="37">
        <v>0.0</v>
      </c>
      <c r="G28" s="37">
        <v>0.0</v>
      </c>
      <c r="H28" s="37">
        <v>0.0</v>
      </c>
      <c r="I28" s="37">
        <v>0.0</v>
      </c>
      <c r="J28" s="37">
        <v>0.0</v>
      </c>
      <c r="K28" s="37">
        <v>0.0</v>
      </c>
      <c r="L28" s="39">
        <v>0.0</v>
      </c>
    </row>
    <row r="29" ht="12.0" customHeight="1">
      <c r="A29" s="41" t="s">
        <v>19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ht="12.0" customHeight="1">
      <c r="A30" s="43" t="s">
        <v>20</v>
      </c>
      <c r="B30" s="44">
        <v>1.0</v>
      </c>
      <c r="C30" s="44">
        <v>4.0</v>
      </c>
      <c r="D30" s="44">
        <v>2.0</v>
      </c>
      <c r="E30" s="44">
        <v>4.0</v>
      </c>
      <c r="F30" s="44">
        <v>2.0</v>
      </c>
      <c r="G30" s="44">
        <v>4.0</v>
      </c>
      <c r="H30" s="44">
        <v>2.0</v>
      </c>
      <c r="I30" s="44">
        <v>4.0</v>
      </c>
      <c r="J30" s="44">
        <v>2.0</v>
      </c>
      <c r="K30" s="44">
        <v>4.0</v>
      </c>
      <c r="L30" s="44">
        <v>1.0</v>
      </c>
    </row>
    <row r="31" ht="12.0" customHeight="1"/>
    <row r="32" ht="12.0" customHeight="1"/>
    <row r="33" ht="12.0" customHeight="1">
      <c r="A33" s="45" t="s">
        <v>21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ht="12.0" customHeight="1">
      <c r="A34" s="43" t="s">
        <v>22</v>
      </c>
      <c r="B34" s="44">
        <v>0.0</v>
      </c>
      <c r="C34" s="44">
        <v>6.0</v>
      </c>
      <c r="D34" s="44">
        <v>12.0</v>
      </c>
      <c r="E34" s="44">
        <v>18.0</v>
      </c>
      <c r="F34" s="44">
        <v>24.0</v>
      </c>
      <c r="G34" s="44">
        <v>30.0</v>
      </c>
      <c r="H34" s="44">
        <v>36.0</v>
      </c>
      <c r="I34" s="44">
        <v>42.0</v>
      </c>
      <c r="J34" s="44">
        <v>48.0</v>
      </c>
      <c r="K34" s="44">
        <v>54.0</v>
      </c>
      <c r="L34" s="44">
        <v>60.0</v>
      </c>
    </row>
    <row r="35" ht="12.0" customHeight="1"/>
    <row r="36" ht="12.0" customHeight="1"/>
    <row r="37" ht="15.0" customHeight="1">
      <c r="B37" s="46" t="s">
        <v>23</v>
      </c>
      <c r="C37" s="47"/>
      <c r="D37" s="48" t="s">
        <v>24</v>
      </c>
      <c r="E37" s="49"/>
      <c r="F37" s="47"/>
      <c r="G37" s="48" t="s">
        <v>25</v>
      </c>
      <c r="H37" s="49"/>
      <c r="I37" s="50"/>
    </row>
    <row r="38" ht="12.0" customHeight="1">
      <c r="B38" s="51"/>
      <c r="C38" s="52"/>
      <c r="D38" s="53"/>
      <c r="E38" s="23"/>
      <c r="F38" s="52"/>
      <c r="G38" s="53"/>
      <c r="H38" s="23"/>
      <c r="I38" s="24"/>
    </row>
    <row r="39" ht="12.0" customHeight="1">
      <c r="B39" s="54" t="s">
        <v>26</v>
      </c>
      <c r="C39" s="55"/>
      <c r="D39" s="56">
        <f>2*1/3*5.7*SUMPRODUCT(B18:L18,B30:L30)</f>
        <v>614.08</v>
      </c>
      <c r="E39" s="26"/>
      <c r="F39" s="57"/>
      <c r="G39" s="56">
        <f>(2/D39)*1/3*5.7*SUMPRODUCT(B18:L18,B34:L34)</f>
        <v>9.95049505</v>
      </c>
      <c r="H39" s="26"/>
      <c r="I39" s="57"/>
    </row>
    <row r="40" ht="12.0" customHeight="1">
      <c r="B40" s="58" t="s">
        <v>27</v>
      </c>
      <c r="D40" s="56">
        <f>2*1/3*5.7*SUMPRODUCT(B20:L20,B30:L30)</f>
        <v>519.84</v>
      </c>
      <c r="E40" s="26"/>
      <c r="F40" s="57"/>
      <c r="G40" s="56">
        <f>2/D40*1/3*5.7*SUMPRODUCT(B20:L20,B34:L34)</f>
        <v>10.04385965</v>
      </c>
      <c r="H40" s="26"/>
      <c r="I40" s="57"/>
    </row>
    <row r="41" ht="12.0" customHeight="1">
      <c r="B41" s="58" t="s">
        <v>28</v>
      </c>
      <c r="D41" s="56">
        <f>2*1/3*5.7*SUMPRODUCT(B22:L22,B30:L30)</f>
        <v>387.6</v>
      </c>
      <c r="E41" s="26"/>
      <c r="F41" s="57"/>
      <c r="G41" s="56">
        <f>2/D41*1/3*5.7*SUMPRODUCT(B22:L22,B34:L34)</f>
        <v>10.02941176</v>
      </c>
      <c r="H41" s="26"/>
      <c r="I41" s="57"/>
    </row>
    <row r="42" ht="12.0" customHeight="1">
      <c r="B42" s="58" t="s">
        <v>29</v>
      </c>
      <c r="D42" s="56">
        <f>2*1/3*5.7*SUMPRODUCT(B24:L24,B30:L30)</f>
        <v>256.88</v>
      </c>
      <c r="E42" s="26"/>
      <c r="F42" s="57"/>
      <c r="G42" s="56">
        <f>2/D42*1/3*5.7*SUMPRODUCT(B24:L24,B34:L34)</f>
        <v>10.0739645</v>
      </c>
      <c r="H42" s="26"/>
      <c r="I42" s="57"/>
    </row>
    <row r="43" ht="12.0" customHeight="1">
      <c r="B43" s="59" t="s">
        <v>30</v>
      </c>
      <c r="C43" s="60"/>
      <c r="D43" s="56">
        <f>2*1/3*5.7*SUMPRODUCT(B26:L26,B30:L30)</f>
        <v>135.28</v>
      </c>
      <c r="E43" s="26"/>
      <c r="F43" s="57"/>
      <c r="G43" s="56">
        <f>2/D43*1/3*5.7*SUMPRODUCT(B26:L26,B34:L34)</f>
        <v>10.02808989</v>
      </c>
      <c r="H43" s="26"/>
      <c r="I43" s="57"/>
    </row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mergeCells count="23">
    <mergeCell ref="A6:B6"/>
    <mergeCell ref="B11:L11"/>
    <mergeCell ref="B13:L13"/>
    <mergeCell ref="B14:L14"/>
    <mergeCell ref="B15:L15"/>
    <mergeCell ref="D37:F38"/>
    <mergeCell ref="G37:I38"/>
    <mergeCell ref="B37:C38"/>
    <mergeCell ref="B39:C39"/>
    <mergeCell ref="D39:F39"/>
    <mergeCell ref="G39:I39"/>
    <mergeCell ref="B40:C40"/>
    <mergeCell ref="D40:F40"/>
    <mergeCell ref="G40:I40"/>
    <mergeCell ref="D43:F43"/>
    <mergeCell ref="G43:I43"/>
    <mergeCell ref="B41:C41"/>
    <mergeCell ref="D41:F41"/>
    <mergeCell ref="G41:I41"/>
    <mergeCell ref="B42:C42"/>
    <mergeCell ref="D42:F42"/>
    <mergeCell ref="G42:I42"/>
    <mergeCell ref="B43:C43"/>
  </mergeCells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43"/>
    <col customWidth="1" min="2" max="8" width="9.14"/>
    <col customWidth="1" min="9" max="9" width="10.14"/>
    <col customWidth="1" min="10" max="12" width="9.14"/>
    <col customWidth="1" min="13" max="13" width="8.57"/>
    <col customWidth="1" min="14" max="14" width="16.0"/>
    <col customWidth="1" min="15" max="17" width="8.57"/>
    <col customWidth="1" min="18" max="26" width="9.14"/>
  </cols>
  <sheetData>
    <row r="1" ht="12.0" customHeight="1">
      <c r="A1" s="1" t="s">
        <v>31</v>
      </c>
      <c r="D1" s="7"/>
      <c r="E1" s="8"/>
      <c r="F1" s="8"/>
      <c r="G1" s="8"/>
      <c r="H1" s="8"/>
    </row>
    <row r="2" ht="12.0" customHeight="1">
      <c r="A2" s="1"/>
      <c r="D2" s="7"/>
      <c r="E2" s="8"/>
      <c r="F2" s="8"/>
      <c r="G2" s="8"/>
      <c r="H2" s="8"/>
    </row>
    <row r="3" ht="12.0" customHeight="1">
      <c r="A3" s="1" t="s">
        <v>32</v>
      </c>
      <c r="D3" s="7"/>
      <c r="E3" s="8"/>
      <c r="F3" s="8"/>
      <c r="G3" s="8"/>
      <c r="H3" s="2" t="s">
        <v>33</v>
      </c>
      <c r="I3" s="61" t="s">
        <v>3</v>
      </c>
      <c r="J3" s="4"/>
      <c r="K3" s="4"/>
      <c r="L3" s="5"/>
    </row>
    <row r="4" ht="12.0" customHeight="1">
      <c r="A4" s="1"/>
      <c r="D4" s="7"/>
      <c r="E4" s="8"/>
      <c r="F4" s="8"/>
      <c r="G4" s="8"/>
      <c r="H4" s="2" t="s">
        <v>4</v>
      </c>
      <c r="I4" s="62">
        <v>44329.0</v>
      </c>
      <c r="J4" s="4"/>
      <c r="K4" s="4"/>
      <c r="L4" s="5"/>
    </row>
    <row r="5" ht="12.0" customHeight="1"/>
    <row r="6" ht="12.0" customHeight="1">
      <c r="A6" s="9" t="s">
        <v>5</v>
      </c>
    </row>
    <row r="7" ht="12.0" customHeight="1">
      <c r="B7" s="10" t="s">
        <v>6</v>
      </c>
      <c r="C7" s="13">
        <v>57.0</v>
      </c>
      <c r="D7" s="8" t="s">
        <v>7</v>
      </c>
      <c r="E7" s="8" t="s">
        <v>8</v>
      </c>
      <c r="F7" s="8"/>
      <c r="G7" s="8"/>
      <c r="I7" s="63">
        <v>6.0</v>
      </c>
      <c r="J7" s="8" t="s">
        <v>7</v>
      </c>
    </row>
    <row r="8" ht="12.0" customHeight="1">
      <c r="B8" s="10" t="s">
        <v>9</v>
      </c>
      <c r="C8" s="13">
        <v>7.0</v>
      </c>
      <c r="D8" s="8" t="s">
        <v>7</v>
      </c>
      <c r="E8" s="8" t="s">
        <v>10</v>
      </c>
      <c r="F8" s="8"/>
      <c r="G8" s="8"/>
      <c r="I8" s="63">
        <v>1.0</v>
      </c>
      <c r="J8" s="8" t="s">
        <v>7</v>
      </c>
    </row>
    <row r="9" ht="12.0" customHeight="1"/>
    <row r="10" ht="12.0" customHeight="1"/>
    <row r="11" ht="12.0" customHeight="1">
      <c r="A11" s="14"/>
      <c r="B11" s="15" t="s">
        <v>34</v>
      </c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ht="12.0" customHeight="1">
      <c r="A12" s="18"/>
      <c r="B12" s="8"/>
      <c r="C12" s="8"/>
      <c r="D12" s="8"/>
      <c r="E12" s="8"/>
      <c r="F12" s="8"/>
      <c r="G12" s="8"/>
      <c r="H12" s="8"/>
      <c r="I12" s="8"/>
      <c r="J12" s="8"/>
      <c r="K12" s="8"/>
      <c r="L12" s="19"/>
    </row>
    <row r="13" ht="12.0" customHeight="1">
      <c r="A13" s="18"/>
      <c r="B13" s="20" t="s">
        <v>35</v>
      </c>
      <c r="L13" s="21"/>
    </row>
    <row r="14" ht="12.0" customHeight="1">
      <c r="A14" s="18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5"/>
    </row>
    <row r="15" ht="12.0" customHeight="1">
      <c r="A15" s="18"/>
      <c r="B15" s="25" t="s">
        <v>36</v>
      </c>
      <c r="C15" s="26"/>
      <c r="D15" s="26"/>
      <c r="E15" s="26"/>
      <c r="F15" s="26"/>
      <c r="G15" s="26"/>
      <c r="H15" s="26"/>
      <c r="I15" s="26"/>
      <c r="J15" s="26"/>
      <c r="K15" s="26"/>
      <c r="L15" s="27"/>
    </row>
    <row r="16" ht="12.0" customHeight="1">
      <c r="A16" s="28" t="s">
        <v>37</v>
      </c>
      <c r="B16" s="29" t="s">
        <v>38</v>
      </c>
      <c r="C16" s="30"/>
      <c r="D16" s="30"/>
      <c r="E16" s="30"/>
      <c r="F16" s="30"/>
      <c r="G16" s="30"/>
      <c r="H16" s="30"/>
      <c r="I16" s="30"/>
      <c r="J16" s="30"/>
      <c r="K16" s="30"/>
      <c r="L16" s="31" t="s">
        <v>39</v>
      </c>
      <c r="M16" s="66" t="s">
        <v>40</v>
      </c>
    </row>
    <row r="17" ht="12.0" customHeight="1">
      <c r="A17" s="67" t="s">
        <v>41</v>
      </c>
      <c r="B17" s="33">
        <v>0.0</v>
      </c>
      <c r="C17" s="34">
        <v>1.0</v>
      </c>
      <c r="D17" s="34">
        <v>2.0</v>
      </c>
      <c r="E17" s="34">
        <v>3.0</v>
      </c>
      <c r="F17" s="34">
        <v>4.0</v>
      </c>
      <c r="G17" s="34">
        <v>5.0</v>
      </c>
      <c r="H17" s="34">
        <v>6.0</v>
      </c>
      <c r="I17" s="34">
        <v>7.0</v>
      </c>
      <c r="J17" s="34">
        <v>8.0</v>
      </c>
      <c r="K17" s="34">
        <v>9.0</v>
      </c>
      <c r="L17" s="35">
        <v>10.0</v>
      </c>
      <c r="M17" s="68" t="s">
        <v>42</v>
      </c>
    </row>
    <row r="18" ht="12.0" customHeight="1">
      <c r="A18" s="36">
        <v>10.0</v>
      </c>
      <c r="B18" s="37">
        <v>0.0</v>
      </c>
      <c r="C18" s="38">
        <v>3.7</v>
      </c>
      <c r="D18" s="38">
        <v>6.6</v>
      </c>
      <c r="E18" s="38">
        <v>6.6</v>
      </c>
      <c r="F18" s="38">
        <v>6.6</v>
      </c>
      <c r="G18" s="38">
        <v>6.6</v>
      </c>
      <c r="H18" s="38">
        <v>6.6</v>
      </c>
      <c r="I18" s="38">
        <v>6.6</v>
      </c>
      <c r="J18" s="38">
        <v>6.6</v>
      </c>
      <c r="K18" s="38">
        <v>3.7</v>
      </c>
      <c r="L18" s="39">
        <v>0.0</v>
      </c>
      <c r="M18" s="69">
        <v>1.0</v>
      </c>
      <c r="N18" s="66" t="s">
        <v>40</v>
      </c>
    </row>
    <row r="19" ht="12.0" customHeight="1">
      <c r="A19" s="28">
        <v>9.0</v>
      </c>
      <c r="B19" s="37">
        <v>0.0</v>
      </c>
      <c r="C19" s="38">
        <v>3.0</v>
      </c>
      <c r="D19" s="38">
        <v>6.2</v>
      </c>
      <c r="E19" s="38">
        <v>6.2</v>
      </c>
      <c r="F19" s="38">
        <v>6.2</v>
      </c>
      <c r="G19" s="38">
        <v>6.2</v>
      </c>
      <c r="H19" s="38">
        <v>6.2</v>
      </c>
      <c r="I19" s="38">
        <v>6.2</v>
      </c>
      <c r="J19" s="38">
        <v>6.2</v>
      </c>
      <c r="K19" s="38">
        <v>3.0</v>
      </c>
      <c r="L19" s="39">
        <v>0.0</v>
      </c>
      <c r="M19" s="70">
        <v>4.0</v>
      </c>
      <c r="N19" s="68" t="s">
        <v>42</v>
      </c>
    </row>
    <row r="20" ht="12.0" customHeight="1">
      <c r="A20" s="28">
        <v>8.0</v>
      </c>
      <c r="B20" s="37">
        <v>0.0</v>
      </c>
      <c r="C20" s="38">
        <v>2.6</v>
      </c>
      <c r="D20" s="38">
        <v>5.8</v>
      </c>
      <c r="E20" s="38">
        <v>5.8</v>
      </c>
      <c r="F20" s="38">
        <v>5.8</v>
      </c>
      <c r="G20" s="38">
        <v>5.8</v>
      </c>
      <c r="H20" s="38">
        <v>5.8</v>
      </c>
      <c r="I20" s="38">
        <v>5.8</v>
      </c>
      <c r="J20" s="38">
        <v>5.8</v>
      </c>
      <c r="K20" s="38">
        <v>2.6</v>
      </c>
      <c r="L20" s="39">
        <v>0.0</v>
      </c>
      <c r="M20" s="70">
        <v>2.0</v>
      </c>
      <c r="N20" s="71">
        <v>1.0</v>
      </c>
      <c r="O20" s="66" t="s">
        <v>40</v>
      </c>
    </row>
    <row r="21" ht="12.0" customHeight="1">
      <c r="A21" s="28">
        <v>7.0</v>
      </c>
      <c r="B21" s="37">
        <v>0.0</v>
      </c>
      <c r="C21" s="38">
        <v>2.4</v>
      </c>
      <c r="D21" s="38">
        <v>5.4</v>
      </c>
      <c r="E21" s="38">
        <v>5.4</v>
      </c>
      <c r="F21" s="38">
        <v>5.4</v>
      </c>
      <c r="G21" s="38">
        <v>5.4</v>
      </c>
      <c r="H21" s="38">
        <v>5.4</v>
      </c>
      <c r="I21" s="38">
        <v>5.4</v>
      </c>
      <c r="J21" s="38">
        <v>5.4</v>
      </c>
      <c r="K21" s="38">
        <v>2.4</v>
      </c>
      <c r="L21" s="39">
        <v>0.0</v>
      </c>
      <c r="M21" s="70">
        <v>4.0</v>
      </c>
      <c r="N21" s="72">
        <v>4.0</v>
      </c>
      <c r="O21" s="68" t="s">
        <v>42</v>
      </c>
    </row>
    <row r="22" ht="12.0" customHeight="1">
      <c r="A22" s="28">
        <v>6.0</v>
      </c>
      <c r="B22" s="37">
        <v>0.0</v>
      </c>
      <c r="C22" s="38">
        <v>2.0</v>
      </c>
      <c r="D22" s="38">
        <v>4.3</v>
      </c>
      <c r="E22" s="38">
        <v>4.3</v>
      </c>
      <c r="F22" s="38">
        <v>4.3</v>
      </c>
      <c r="G22" s="38">
        <v>4.3</v>
      </c>
      <c r="H22" s="38">
        <v>4.3</v>
      </c>
      <c r="I22" s="38">
        <v>4.3</v>
      </c>
      <c r="J22" s="38">
        <v>4.3</v>
      </c>
      <c r="K22" s="38">
        <v>2.0</v>
      </c>
      <c r="L22" s="39">
        <v>0.0</v>
      </c>
      <c r="M22" s="70">
        <v>2.0</v>
      </c>
      <c r="N22" s="72">
        <v>2.0</v>
      </c>
      <c r="O22" s="71">
        <v>1.0</v>
      </c>
      <c r="P22" s="66" t="s">
        <v>40</v>
      </c>
    </row>
    <row r="23" ht="12.0" customHeight="1">
      <c r="A23" s="28">
        <v>5.0</v>
      </c>
      <c r="B23" s="37">
        <v>0.0</v>
      </c>
      <c r="C23" s="38">
        <v>1.6</v>
      </c>
      <c r="D23" s="38">
        <v>3.7</v>
      </c>
      <c r="E23" s="38">
        <v>3.7</v>
      </c>
      <c r="F23" s="38">
        <v>3.7</v>
      </c>
      <c r="G23" s="38">
        <v>3.7</v>
      </c>
      <c r="H23" s="38">
        <v>3.7</v>
      </c>
      <c r="I23" s="38">
        <v>3.7</v>
      </c>
      <c r="J23" s="38">
        <v>3.7</v>
      </c>
      <c r="K23" s="38">
        <v>1.6</v>
      </c>
      <c r="L23" s="39">
        <v>0.0</v>
      </c>
      <c r="M23" s="70">
        <v>4.0</v>
      </c>
      <c r="N23" s="72">
        <v>4.0</v>
      </c>
      <c r="O23" s="72">
        <v>4.0</v>
      </c>
      <c r="P23" s="68" t="s">
        <v>42</v>
      </c>
    </row>
    <row r="24" ht="12.0" customHeight="1">
      <c r="A24" s="28">
        <v>4.0</v>
      </c>
      <c r="B24" s="37">
        <v>0.0</v>
      </c>
      <c r="C24" s="38">
        <v>1.2</v>
      </c>
      <c r="D24" s="38">
        <v>2.9</v>
      </c>
      <c r="E24" s="38">
        <v>2.9</v>
      </c>
      <c r="F24" s="38">
        <v>2.9</v>
      </c>
      <c r="G24" s="38">
        <v>2.9</v>
      </c>
      <c r="H24" s="38">
        <v>2.9</v>
      </c>
      <c r="I24" s="38">
        <v>2.9</v>
      </c>
      <c r="J24" s="38">
        <v>2.9</v>
      </c>
      <c r="K24" s="38">
        <v>1.2</v>
      </c>
      <c r="L24" s="39">
        <v>0.0</v>
      </c>
      <c r="M24" s="70">
        <v>2.0</v>
      </c>
      <c r="N24" s="72">
        <v>2.0</v>
      </c>
      <c r="O24" s="72">
        <v>2.0</v>
      </c>
      <c r="P24" s="71">
        <v>1.0</v>
      </c>
      <c r="Q24" s="66" t="s">
        <v>40</v>
      </c>
    </row>
    <row r="25" ht="12.0" customHeight="1">
      <c r="A25" s="28">
        <v>3.0</v>
      </c>
      <c r="B25" s="37">
        <v>0.0</v>
      </c>
      <c r="C25" s="38">
        <v>0.9</v>
      </c>
      <c r="D25" s="38">
        <v>2.3</v>
      </c>
      <c r="E25" s="38">
        <v>2.3</v>
      </c>
      <c r="F25" s="38">
        <v>2.3</v>
      </c>
      <c r="G25" s="38">
        <v>2.3</v>
      </c>
      <c r="H25" s="38">
        <v>2.3</v>
      </c>
      <c r="I25" s="38">
        <v>2.3</v>
      </c>
      <c r="J25" s="38">
        <v>2.3</v>
      </c>
      <c r="K25" s="38">
        <v>0.9</v>
      </c>
      <c r="L25" s="39">
        <v>0.0</v>
      </c>
      <c r="M25" s="70">
        <v>4.0</v>
      </c>
      <c r="N25" s="72">
        <v>4.0</v>
      </c>
      <c r="O25" s="72">
        <v>4.0</v>
      </c>
      <c r="P25" s="72">
        <v>4.0</v>
      </c>
      <c r="Q25" s="68" t="s">
        <v>42</v>
      </c>
    </row>
    <row r="26" ht="12.0" customHeight="1">
      <c r="A26" s="28">
        <v>2.0</v>
      </c>
      <c r="B26" s="37">
        <v>0.0</v>
      </c>
      <c r="C26" s="38">
        <v>0.7</v>
      </c>
      <c r="D26" s="38">
        <v>1.5</v>
      </c>
      <c r="E26" s="38">
        <v>1.5</v>
      </c>
      <c r="F26" s="38">
        <v>1.5</v>
      </c>
      <c r="G26" s="38">
        <v>1.5</v>
      </c>
      <c r="H26" s="38">
        <v>1.5</v>
      </c>
      <c r="I26" s="38">
        <v>1.5</v>
      </c>
      <c r="J26" s="38">
        <v>1.5</v>
      </c>
      <c r="K26" s="38">
        <v>0.7</v>
      </c>
      <c r="L26" s="39">
        <v>0.0</v>
      </c>
      <c r="M26" s="70">
        <v>2.0</v>
      </c>
      <c r="N26" s="72">
        <v>2.0</v>
      </c>
      <c r="O26" s="72">
        <v>2.0</v>
      </c>
      <c r="P26" s="72">
        <v>2.0</v>
      </c>
      <c r="Q26" s="71">
        <v>1.0</v>
      </c>
    </row>
    <row r="27" ht="12.0" customHeight="1">
      <c r="A27" s="28">
        <v>1.0</v>
      </c>
      <c r="B27" s="37">
        <v>0.0</v>
      </c>
      <c r="C27" s="38">
        <v>0.4</v>
      </c>
      <c r="D27" s="38">
        <v>0.7</v>
      </c>
      <c r="E27" s="38">
        <v>0.7</v>
      </c>
      <c r="F27" s="38">
        <v>0.7</v>
      </c>
      <c r="G27" s="38">
        <v>0.7</v>
      </c>
      <c r="H27" s="38">
        <v>0.7</v>
      </c>
      <c r="I27" s="38">
        <v>0.7</v>
      </c>
      <c r="J27" s="38">
        <v>0.7</v>
      </c>
      <c r="K27" s="38">
        <v>0.4</v>
      </c>
      <c r="L27" s="39">
        <v>0.0</v>
      </c>
      <c r="M27" s="70">
        <v>4.0</v>
      </c>
      <c r="N27" s="72">
        <v>4.0</v>
      </c>
      <c r="O27" s="72">
        <v>4.0</v>
      </c>
      <c r="P27" s="72">
        <v>4.0</v>
      </c>
      <c r="Q27" s="72">
        <v>4.0</v>
      </c>
    </row>
    <row r="28" ht="12.0" customHeight="1">
      <c r="A28" s="40">
        <v>0.0</v>
      </c>
      <c r="B28" s="37">
        <v>0.0</v>
      </c>
      <c r="C28" s="37">
        <v>0.0</v>
      </c>
      <c r="D28" s="37">
        <v>0.0</v>
      </c>
      <c r="E28" s="37">
        <v>0.0</v>
      </c>
      <c r="F28" s="37">
        <v>0.0</v>
      </c>
      <c r="G28" s="37">
        <v>0.0</v>
      </c>
      <c r="H28" s="37">
        <v>0.0</v>
      </c>
      <c r="I28" s="37">
        <v>0.0</v>
      </c>
      <c r="J28" s="37">
        <v>0.0</v>
      </c>
      <c r="K28" s="37">
        <v>0.0</v>
      </c>
      <c r="L28" s="39">
        <v>0.0</v>
      </c>
      <c r="M28" s="73">
        <v>1.0</v>
      </c>
      <c r="N28" s="44">
        <v>1.0</v>
      </c>
      <c r="O28" s="44">
        <v>1.0</v>
      </c>
      <c r="P28" s="44">
        <v>1.0</v>
      </c>
      <c r="Q28" s="44">
        <v>1.0</v>
      </c>
    </row>
    <row r="29" ht="12.0" customHeight="1">
      <c r="A29" s="41" t="s">
        <v>19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ht="12.0" customHeight="1">
      <c r="A30" s="43" t="s">
        <v>20</v>
      </c>
      <c r="B30" s="44">
        <v>1.0</v>
      </c>
      <c r="C30" s="44">
        <v>4.0</v>
      </c>
      <c r="D30" s="44">
        <v>2.0</v>
      </c>
      <c r="E30" s="44">
        <v>4.0</v>
      </c>
      <c r="F30" s="44">
        <v>2.0</v>
      </c>
      <c r="G30" s="44">
        <v>4.0</v>
      </c>
      <c r="H30" s="44">
        <v>2.0</v>
      </c>
      <c r="I30" s="44">
        <v>4.0</v>
      </c>
      <c r="J30" s="44">
        <v>2.0</v>
      </c>
      <c r="K30" s="44">
        <v>4.0</v>
      </c>
      <c r="L30" s="44">
        <v>1.0</v>
      </c>
    </row>
    <row r="31" ht="12.0" customHeight="1">
      <c r="B31" s="13">
        <f>B17</f>
        <v>0</v>
      </c>
    </row>
    <row r="32" ht="12.0" customHeight="1"/>
    <row r="33" ht="12.0" customHeight="1">
      <c r="A33" s="74" t="s">
        <v>43</v>
      </c>
      <c r="B33" s="26"/>
      <c r="C33" s="57"/>
      <c r="N33" s="45" t="s">
        <v>21</v>
      </c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ht="12.0" customHeight="1">
      <c r="A34" s="75" t="s">
        <v>44</v>
      </c>
      <c r="B34" s="76">
        <f t="shared" ref="B34:L34" si="1">SUMPRODUCT(B18:B28,$M$18:$M$28)*1/3*1</f>
        <v>0</v>
      </c>
      <c r="C34" s="76">
        <f t="shared" si="1"/>
        <v>16.63333333</v>
      </c>
      <c r="D34" s="76">
        <f t="shared" si="1"/>
        <v>36.26666667</v>
      </c>
      <c r="E34" s="76">
        <f t="shared" si="1"/>
        <v>36.26666667</v>
      </c>
      <c r="F34" s="76">
        <f t="shared" si="1"/>
        <v>36.26666667</v>
      </c>
      <c r="G34" s="76">
        <f t="shared" si="1"/>
        <v>36.26666667</v>
      </c>
      <c r="H34" s="76">
        <f t="shared" si="1"/>
        <v>36.26666667</v>
      </c>
      <c r="I34" s="76">
        <f t="shared" si="1"/>
        <v>36.26666667</v>
      </c>
      <c r="J34" s="76">
        <f t="shared" si="1"/>
        <v>36.26666667</v>
      </c>
      <c r="K34" s="76">
        <f t="shared" si="1"/>
        <v>16.63333333</v>
      </c>
      <c r="L34" s="76">
        <f t="shared" si="1"/>
        <v>0</v>
      </c>
      <c r="N34" s="77" t="s">
        <v>45</v>
      </c>
      <c r="O34" s="44">
        <v>0.0</v>
      </c>
      <c r="P34" s="78">
        <v>5.7</v>
      </c>
      <c r="Q34" s="78">
        <f>5.7*2</f>
        <v>11.4</v>
      </c>
      <c r="R34" s="44">
        <f>$P$34*3</f>
        <v>17.1</v>
      </c>
      <c r="S34" s="44">
        <f>$P$34*4</f>
        <v>22.8</v>
      </c>
      <c r="T34" s="44">
        <f>$P$34*5</f>
        <v>28.5</v>
      </c>
      <c r="U34" s="44">
        <f>$P$34*6</f>
        <v>34.2</v>
      </c>
      <c r="V34" s="44">
        <f>$P$34*7</f>
        <v>39.9</v>
      </c>
      <c r="W34" s="44">
        <f>$P$34*8</f>
        <v>45.6</v>
      </c>
      <c r="X34" s="44">
        <f>$P$34*9</f>
        <v>51.3</v>
      </c>
      <c r="Y34" s="44">
        <f>$P$34*10</f>
        <v>57</v>
      </c>
    </row>
    <row r="35" ht="12.0" customHeight="1">
      <c r="A35" s="79" t="s">
        <v>46</v>
      </c>
      <c r="B35" s="76">
        <f t="shared" ref="B35:L35" si="2">SUMPRODUCT(B20:B28,$N$20:$N$28)*1/3*1</f>
        <v>0</v>
      </c>
      <c r="C35" s="76">
        <f t="shared" si="2"/>
        <v>10.53333333</v>
      </c>
      <c r="D35" s="76">
        <f t="shared" si="2"/>
        <v>23.86666667</v>
      </c>
      <c r="E35" s="76">
        <f t="shared" si="2"/>
        <v>23.86666667</v>
      </c>
      <c r="F35" s="76">
        <f t="shared" si="2"/>
        <v>23.86666667</v>
      </c>
      <c r="G35" s="76">
        <f t="shared" si="2"/>
        <v>23.86666667</v>
      </c>
      <c r="H35" s="76">
        <f t="shared" si="2"/>
        <v>23.86666667</v>
      </c>
      <c r="I35" s="76">
        <f t="shared" si="2"/>
        <v>23.86666667</v>
      </c>
      <c r="J35" s="76">
        <f t="shared" si="2"/>
        <v>23.86666667</v>
      </c>
      <c r="K35" s="76">
        <f t="shared" si="2"/>
        <v>10.53333333</v>
      </c>
      <c r="L35" s="76">
        <f t="shared" si="2"/>
        <v>0</v>
      </c>
      <c r="O35" s="80"/>
      <c r="P35" s="81"/>
      <c r="Q35" s="81"/>
      <c r="R35" s="81"/>
      <c r="S35" s="81"/>
      <c r="T35" s="81"/>
      <c r="U35" s="81"/>
      <c r="V35" s="81"/>
      <c r="W35" s="81"/>
      <c r="X35" s="81"/>
      <c r="Y35" s="81"/>
    </row>
    <row r="36" ht="12.0" customHeight="1">
      <c r="A36" s="79" t="s">
        <v>47</v>
      </c>
      <c r="B36" s="76">
        <f t="shared" ref="B36:L36" si="3">SUMPRODUCT(B22:B28,$O$22:$O$28)*1/3*1</f>
        <v>0</v>
      </c>
      <c r="C36" s="76">
        <f t="shared" si="3"/>
        <v>5.8</v>
      </c>
      <c r="D36" s="76">
        <f t="shared" si="3"/>
        <v>13.3</v>
      </c>
      <c r="E36" s="76">
        <f t="shared" si="3"/>
        <v>13.3</v>
      </c>
      <c r="F36" s="76">
        <f t="shared" si="3"/>
        <v>13.3</v>
      </c>
      <c r="G36" s="76">
        <f t="shared" si="3"/>
        <v>13.3</v>
      </c>
      <c r="H36" s="76">
        <f t="shared" si="3"/>
        <v>13.3</v>
      </c>
      <c r="I36" s="76">
        <f t="shared" si="3"/>
        <v>13.3</v>
      </c>
      <c r="J36" s="76">
        <f t="shared" si="3"/>
        <v>13.3</v>
      </c>
      <c r="K36" s="76">
        <f t="shared" si="3"/>
        <v>5.8</v>
      </c>
      <c r="L36" s="76">
        <f t="shared" si="3"/>
        <v>0</v>
      </c>
      <c r="O36" s="80"/>
      <c r="P36" s="81"/>
      <c r="Q36" s="81"/>
      <c r="R36" s="80"/>
      <c r="S36" s="80"/>
      <c r="T36" s="80"/>
      <c r="U36" s="80"/>
      <c r="V36" s="80"/>
      <c r="W36" s="80"/>
      <c r="X36" s="80"/>
      <c r="Y36" s="80"/>
    </row>
    <row r="37" ht="12.0" customHeight="1">
      <c r="A37" s="79" t="s">
        <v>48</v>
      </c>
      <c r="B37" s="76">
        <f t="shared" ref="B37:L37" si="4">SUMPRODUCT(B24:B28,$P$24:$P$28)*1/3*1</f>
        <v>0</v>
      </c>
      <c r="C37" s="76">
        <f t="shared" si="4"/>
        <v>2.6</v>
      </c>
      <c r="D37" s="76">
        <f t="shared" si="4"/>
        <v>5.966666667</v>
      </c>
      <c r="E37" s="76">
        <f t="shared" si="4"/>
        <v>5.966666667</v>
      </c>
      <c r="F37" s="76">
        <f t="shared" si="4"/>
        <v>5.966666667</v>
      </c>
      <c r="G37" s="76">
        <f t="shared" si="4"/>
        <v>5.966666667</v>
      </c>
      <c r="H37" s="76">
        <f t="shared" si="4"/>
        <v>5.966666667</v>
      </c>
      <c r="I37" s="76">
        <f t="shared" si="4"/>
        <v>5.966666667</v>
      </c>
      <c r="J37" s="76">
        <f t="shared" si="4"/>
        <v>5.966666667</v>
      </c>
      <c r="K37" s="76">
        <f t="shared" si="4"/>
        <v>2.6</v>
      </c>
      <c r="L37" s="76">
        <f t="shared" si="4"/>
        <v>0</v>
      </c>
      <c r="O37" s="80"/>
      <c r="P37" s="81"/>
      <c r="Q37" s="81"/>
      <c r="R37" s="80"/>
      <c r="S37" s="80"/>
      <c r="T37" s="80"/>
      <c r="U37" s="80"/>
      <c r="V37" s="80"/>
      <c r="W37" s="80"/>
      <c r="X37" s="80"/>
      <c r="Y37" s="80"/>
    </row>
    <row r="38" ht="12.0" customHeight="1">
      <c r="A38" s="34" t="s">
        <v>49</v>
      </c>
      <c r="B38" s="76">
        <f t="shared" ref="B38:L38" si="5">SUMPRODUCT(B26:B28,$Q$26:$Q$28)*1/3*1</f>
        <v>0</v>
      </c>
      <c r="C38" s="76">
        <f t="shared" si="5"/>
        <v>0.7666666667</v>
      </c>
      <c r="D38" s="76">
        <f t="shared" si="5"/>
        <v>1.433333333</v>
      </c>
      <c r="E38" s="76">
        <f t="shared" si="5"/>
        <v>1.433333333</v>
      </c>
      <c r="F38" s="76">
        <f t="shared" si="5"/>
        <v>1.433333333</v>
      </c>
      <c r="G38" s="76">
        <f t="shared" si="5"/>
        <v>1.433333333</v>
      </c>
      <c r="H38" s="76">
        <f t="shared" si="5"/>
        <v>1.433333333</v>
      </c>
      <c r="I38" s="76">
        <f t="shared" si="5"/>
        <v>1.433333333</v>
      </c>
      <c r="J38" s="76">
        <f t="shared" si="5"/>
        <v>1.433333333</v>
      </c>
      <c r="K38" s="76">
        <f t="shared" si="5"/>
        <v>0.7666666667</v>
      </c>
      <c r="L38" s="76">
        <f t="shared" si="5"/>
        <v>0</v>
      </c>
      <c r="O38" s="80"/>
      <c r="P38" s="81"/>
      <c r="Q38" s="81"/>
      <c r="R38" s="80"/>
      <c r="S38" s="80"/>
      <c r="T38" s="80"/>
      <c r="U38" s="80"/>
      <c r="V38" s="80"/>
      <c r="W38" s="80"/>
      <c r="X38" s="80"/>
      <c r="Y38" s="80"/>
    </row>
    <row r="39" ht="12.0" customHeight="1"/>
    <row r="40" ht="12.0" customHeight="1"/>
    <row r="41" ht="12.0" customHeight="1">
      <c r="A41" s="82" t="s">
        <v>37</v>
      </c>
      <c r="B41" s="83" t="s">
        <v>50</v>
      </c>
      <c r="C41" s="55"/>
      <c r="D41" s="84"/>
      <c r="E41" s="83" t="s">
        <v>51</v>
      </c>
      <c r="F41" s="55"/>
      <c r="G41" s="84"/>
    </row>
    <row r="42" ht="12.0" customHeight="1">
      <c r="A42" s="85" t="s">
        <v>26</v>
      </c>
      <c r="B42" s="86">
        <f>SUMPRODUCT(B34:L34,B30:L30)*1/3*5.7</f>
        <v>1630.96</v>
      </c>
      <c r="C42" s="87"/>
      <c r="D42" s="88"/>
      <c r="E42" s="89">
        <f t="shared" ref="E42:E46" si="6">B42/1000</f>
        <v>1.63096</v>
      </c>
      <c r="F42" s="87"/>
      <c r="G42" s="90"/>
    </row>
    <row r="43" ht="12.0" customHeight="1">
      <c r="A43" s="85" t="s">
        <v>27</v>
      </c>
      <c r="B43" s="91">
        <f>SUMPRODUCT(B35:L35,B30:L30)*5.7*1/3</f>
        <v>1067.04</v>
      </c>
      <c r="C43" s="92"/>
      <c r="D43" s="93"/>
      <c r="E43" s="94">
        <f t="shared" si="6"/>
        <v>1.06704</v>
      </c>
      <c r="F43" s="87"/>
      <c r="G43" s="90"/>
    </row>
    <row r="44" ht="12.0" customHeight="1">
      <c r="A44" s="85" t="s">
        <v>28</v>
      </c>
      <c r="B44" s="91">
        <f>SUMPRODUCT(B36:L36,B30:L30)*1/3*5.7</f>
        <v>593.56</v>
      </c>
      <c r="C44" s="92"/>
      <c r="D44" s="93"/>
      <c r="E44" s="89">
        <f t="shared" si="6"/>
        <v>0.59356</v>
      </c>
      <c r="F44" s="87"/>
      <c r="G44" s="90"/>
    </row>
    <row r="45" ht="12.0" customHeight="1">
      <c r="A45" s="85" t="s">
        <v>29</v>
      </c>
      <c r="B45" s="91">
        <f>SUMPRODUCT(B37:L37,B30:L30)*5.7*1/3</f>
        <v>266.2533333</v>
      </c>
      <c r="C45" s="92"/>
      <c r="D45" s="93"/>
      <c r="E45" s="95">
        <f t="shared" si="6"/>
        <v>0.2662533333</v>
      </c>
      <c r="F45" s="55"/>
      <c r="G45" s="84"/>
    </row>
    <row r="46" ht="12.0" customHeight="1">
      <c r="A46" s="96" t="s">
        <v>30</v>
      </c>
      <c r="B46" s="97">
        <f>SUMPRODUCT(B38:L38,B30:L30)*1/3*5.7</f>
        <v>66.12</v>
      </c>
      <c r="C46" s="98"/>
      <c r="D46" s="99"/>
      <c r="E46" s="56">
        <f t="shared" si="6"/>
        <v>0.06612</v>
      </c>
      <c r="F46" s="26"/>
      <c r="G46" s="57"/>
    </row>
    <row r="47" ht="12.0" customHeight="1">
      <c r="C47" s="100" t="s">
        <v>52</v>
      </c>
    </row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mergeCells count="17">
    <mergeCell ref="A6:B6"/>
    <mergeCell ref="B11:L11"/>
    <mergeCell ref="B13:L13"/>
    <mergeCell ref="B15:L15"/>
    <mergeCell ref="A33:C33"/>
    <mergeCell ref="B41:D41"/>
    <mergeCell ref="E41:G41"/>
    <mergeCell ref="B45:D45"/>
    <mergeCell ref="B46:D46"/>
    <mergeCell ref="B42:D42"/>
    <mergeCell ref="E42:G42"/>
    <mergeCell ref="B43:D43"/>
    <mergeCell ref="E43:G43"/>
    <mergeCell ref="B44:D44"/>
    <mergeCell ref="E44:G44"/>
    <mergeCell ref="E45:G45"/>
    <mergeCell ref="E46:G46"/>
  </mergeCells>
  <printOptions/>
  <pageMargins bottom="1.0" footer="0.0" header="0.0" left="0.75" right="0.75" top="1.0"/>
  <pageSetup scale="7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2000-08-16T15:03:19Z</dcterms:created>
  <dc:creator>Bateman</dc:creator>
</cp:coreProperties>
</file>